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tsyuk\Desktop\"/>
    </mc:Choice>
  </mc:AlternateContent>
  <bookViews>
    <workbookView xWindow="-108" yWindow="-108" windowWidth="23256" windowHeight="12576" activeTab="2"/>
  </bookViews>
  <sheets>
    <sheet name=" Комунальні на 01.11.2022" sheetId="1" r:id="rId1"/>
    <sheet name="Дозування" sheetId="4" r:id="rId2"/>
    <sheet name="Комунальні по областям" sheetId="3" r:id="rId3"/>
    <sheet name="вільні курси" sheetId="7" state="hidden" r:id="rId4"/>
    <sheet name="Комунальні по Україні" sheetId="2" r:id="rId5"/>
    <sheet name="Приватні на 01.11.2022" sheetId="5" r:id="rId6"/>
    <sheet name="база" sheetId="6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0" hidden="1">' Комунальні на 01.11.2022'!$A$5:$Y$555</definedName>
    <definedName name="_xlnm._FilterDatabase" localSheetId="2" hidden="1">'Комунальні по областям'!$A$1:$Z$98</definedName>
    <definedName name="ExternalData_1" localSheetId="6">база!$A$1:$AY$574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8" i="3" l="1"/>
  <c r="X52" i="3" l="1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X50" i="3"/>
  <c r="X53" i="3" s="1"/>
  <c r="W50" i="3"/>
  <c r="V50" i="3"/>
  <c r="U50" i="3"/>
  <c r="U53" i="3" s="1"/>
  <c r="T50" i="3"/>
  <c r="S50" i="3"/>
  <c r="S53" i="3" s="1"/>
  <c r="R50" i="3"/>
  <c r="Q50" i="3"/>
  <c r="Q53" i="3" s="1"/>
  <c r="P50" i="3"/>
  <c r="O50" i="3"/>
  <c r="O53" i="3" s="1"/>
  <c r="N50" i="3"/>
  <c r="M50" i="3"/>
  <c r="M53" i="3" s="1"/>
  <c r="L50" i="3"/>
  <c r="K50" i="3"/>
  <c r="K53" i="3" s="1"/>
  <c r="J50" i="3"/>
  <c r="I50" i="3"/>
  <c r="I53" i="3" s="1"/>
  <c r="G52" i="3"/>
  <c r="F52" i="3"/>
  <c r="E52" i="3"/>
  <c r="D52" i="3"/>
  <c r="G51" i="3"/>
  <c r="F51" i="3"/>
  <c r="E51" i="3"/>
  <c r="D51" i="3"/>
  <c r="G50" i="3"/>
  <c r="F50" i="3"/>
  <c r="E50" i="3"/>
  <c r="D50" i="3"/>
  <c r="E53" i="3" l="1"/>
  <c r="F53" i="3"/>
  <c r="P53" i="3"/>
  <c r="N53" i="3"/>
  <c r="W53" i="3"/>
  <c r="V53" i="3"/>
  <c r="G53" i="3"/>
  <c r="T53" i="3"/>
  <c r="L53" i="3"/>
  <c r="R53" i="3"/>
  <c r="J53" i="3"/>
  <c r="D53" i="3"/>
  <c r="D39" i="7"/>
  <c r="E39" i="7"/>
  <c r="F39" i="7"/>
  <c r="D40" i="7"/>
  <c r="E40" i="7"/>
  <c r="F40" i="7"/>
  <c r="D41" i="7"/>
  <c r="E41" i="7"/>
  <c r="F41" i="7"/>
  <c r="Y13" i="3" l="1"/>
  <c r="Z13" i="3"/>
  <c r="AA13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G12" i="3"/>
  <c r="F12" i="3"/>
  <c r="E12" i="3"/>
  <c r="D12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G11" i="3"/>
  <c r="F11" i="3"/>
  <c r="E11" i="3"/>
  <c r="D11" i="3"/>
  <c r="X10" i="3"/>
  <c r="W10" i="3"/>
  <c r="V10" i="3"/>
  <c r="U10" i="3"/>
  <c r="U13" i="3" s="1"/>
  <c r="T10" i="3"/>
  <c r="T13" i="3" s="1"/>
  <c r="S10" i="3"/>
  <c r="S13" i="3" s="1"/>
  <c r="R10" i="3"/>
  <c r="Q10" i="3"/>
  <c r="P10" i="3"/>
  <c r="O10" i="3"/>
  <c r="N10" i="3"/>
  <c r="M10" i="3"/>
  <c r="M13" i="3" s="1"/>
  <c r="L10" i="3"/>
  <c r="L13" i="3" s="1"/>
  <c r="K10" i="3"/>
  <c r="K13" i="3" s="1"/>
  <c r="J10" i="3"/>
  <c r="I10" i="3"/>
  <c r="G10" i="3"/>
  <c r="F10" i="3"/>
  <c r="E10" i="3"/>
  <c r="D10" i="3"/>
  <c r="D13" i="3" s="1"/>
  <c r="F17" i="7"/>
  <c r="D17" i="7"/>
  <c r="F16" i="7"/>
  <c r="D16" i="7"/>
  <c r="F15" i="7"/>
  <c r="D15" i="7"/>
  <c r="J13" i="3" l="1"/>
  <c r="R13" i="3"/>
  <c r="E13" i="3"/>
  <c r="N13" i="3"/>
  <c r="V13" i="3"/>
  <c r="F13" i="3"/>
  <c r="O13" i="3"/>
  <c r="W13" i="3"/>
  <c r="G13" i="3"/>
  <c r="P13" i="3"/>
  <c r="X13" i="3"/>
  <c r="Q13" i="3"/>
  <c r="I13" i="3"/>
  <c r="D126" i="4"/>
  <c r="D124" i="4"/>
  <c r="D123" i="4"/>
  <c r="D121" i="4"/>
  <c r="D120" i="4"/>
  <c r="D119" i="4"/>
  <c r="D118" i="4"/>
  <c r="D117" i="4"/>
  <c r="D115" i="4"/>
  <c r="D114" i="4"/>
  <c r="D111" i="4"/>
  <c r="D109" i="4"/>
  <c r="D108" i="4"/>
  <c r="D107" i="4"/>
  <c r="D106" i="4"/>
  <c r="D105" i="4"/>
  <c r="D103" i="4"/>
  <c r="D102" i="4"/>
  <c r="D101" i="4"/>
  <c r="D100" i="4"/>
  <c r="D99" i="4"/>
  <c r="D97" i="4"/>
  <c r="D96" i="4"/>
  <c r="D93" i="4"/>
  <c r="D91" i="4"/>
  <c r="D90" i="4"/>
  <c r="D88" i="4"/>
  <c r="D87" i="4"/>
  <c r="D84" i="4"/>
  <c r="D82" i="4"/>
  <c r="D81" i="4"/>
  <c r="D78" i="4"/>
  <c r="D76" i="4"/>
  <c r="D75" i="4"/>
  <c r="D73" i="4"/>
  <c r="D72" i="4"/>
  <c r="D69" i="4"/>
  <c r="D67" i="4"/>
  <c r="D66" i="4"/>
  <c r="AC129" i="1"/>
  <c r="AC127" i="1"/>
  <c r="AC126" i="1"/>
  <c r="AC125" i="1"/>
  <c r="AC124" i="1"/>
  <c r="AC123" i="1"/>
  <c r="AC122" i="1"/>
  <c r="AC121" i="1"/>
  <c r="AC120" i="1"/>
  <c r="AC118" i="1"/>
  <c r="AC117" i="1"/>
  <c r="AC114" i="1"/>
  <c r="AC112" i="1"/>
  <c r="AC111" i="1"/>
  <c r="AC110" i="1"/>
  <c r="AC109" i="1"/>
  <c r="AC108" i="1"/>
  <c r="AC107" i="1"/>
  <c r="AC106" i="1"/>
  <c r="AC105" i="1"/>
  <c r="AC104" i="1"/>
  <c r="AC103" i="1"/>
  <c r="AC102" i="1"/>
  <c r="AC100" i="1"/>
  <c r="AC99" i="1"/>
  <c r="AC96" i="1"/>
  <c r="AC94" i="1"/>
  <c r="AC93" i="1"/>
  <c r="AC91" i="1"/>
  <c r="AC90" i="1"/>
  <c r="AC87" i="1"/>
  <c r="AC85" i="1"/>
  <c r="AC84" i="1"/>
  <c r="AC83" i="1"/>
  <c r="AC82" i="1"/>
  <c r="AC81" i="1"/>
  <c r="AC79" i="1"/>
  <c r="AC78" i="1"/>
  <c r="AC76" i="1"/>
  <c r="AC75" i="1"/>
  <c r="AC73" i="1"/>
  <c r="AC72" i="1"/>
  <c r="AC70" i="1"/>
  <c r="AC69" i="1"/>
  <c r="I129" i="1"/>
  <c r="D129" i="1"/>
  <c r="I127" i="1"/>
  <c r="D127" i="1"/>
  <c r="I126" i="1"/>
  <c r="D126" i="1"/>
  <c r="I124" i="1"/>
  <c r="D124" i="1"/>
  <c r="I123" i="1"/>
  <c r="D123" i="1"/>
  <c r="I122" i="1"/>
  <c r="D122" i="1"/>
  <c r="I121" i="1"/>
  <c r="D121" i="1"/>
  <c r="I120" i="1"/>
  <c r="D120" i="1"/>
  <c r="I118" i="1"/>
  <c r="D118" i="1"/>
  <c r="I117" i="1"/>
  <c r="D117" i="1"/>
  <c r="I114" i="1"/>
  <c r="D114" i="1"/>
  <c r="I112" i="1"/>
  <c r="D112" i="1"/>
  <c r="I111" i="1"/>
  <c r="D111" i="1"/>
  <c r="D110" i="1"/>
  <c r="I109" i="1"/>
  <c r="D109" i="1"/>
  <c r="I108" i="1"/>
  <c r="D108" i="1"/>
  <c r="I106" i="1"/>
  <c r="D106" i="1"/>
  <c r="I105" i="1"/>
  <c r="D105" i="1"/>
  <c r="I104" i="1"/>
  <c r="D104" i="1"/>
  <c r="I103" i="1"/>
  <c r="D103" i="1"/>
  <c r="I102" i="1"/>
  <c r="D102" i="1"/>
  <c r="I100" i="1"/>
  <c r="D100" i="1"/>
  <c r="I96" i="1"/>
  <c r="D96" i="1"/>
  <c r="I94" i="1"/>
  <c r="D94" i="1"/>
  <c r="I93" i="1"/>
  <c r="D93" i="1"/>
  <c r="I91" i="1"/>
  <c r="D91" i="1"/>
  <c r="I90" i="1"/>
  <c r="D90" i="1"/>
  <c r="I87" i="1"/>
  <c r="D87" i="1"/>
  <c r="I85" i="1"/>
  <c r="D85" i="1"/>
  <c r="I84" i="1"/>
  <c r="D84" i="1"/>
  <c r="D83" i="1"/>
  <c r="D82" i="1"/>
  <c r="I81" i="1"/>
  <c r="D81" i="1"/>
  <c r="I79" i="1"/>
  <c r="D79" i="1"/>
  <c r="I78" i="1"/>
  <c r="D78" i="1"/>
  <c r="I76" i="1"/>
  <c r="D76" i="1"/>
  <c r="I75" i="1"/>
  <c r="D75" i="1"/>
  <c r="I72" i="1"/>
  <c r="D72" i="1"/>
  <c r="I70" i="1"/>
  <c r="D70" i="1"/>
  <c r="I69" i="1"/>
  <c r="D69" i="1"/>
  <c r="D66" i="7" l="1"/>
  <c r="E66" i="7"/>
  <c r="F66" i="7"/>
  <c r="D67" i="7"/>
  <c r="E67" i="7"/>
  <c r="F67" i="7"/>
  <c r="D68" i="7"/>
  <c r="E68" i="7"/>
  <c r="F68" i="7"/>
  <c r="F62" i="7"/>
  <c r="D62" i="7"/>
  <c r="F61" i="7"/>
  <c r="D61" i="7"/>
  <c r="F60" i="7"/>
  <c r="D60" i="7"/>
  <c r="E61" i="7" l="1"/>
  <c r="E62" i="7"/>
  <c r="E60" i="7"/>
  <c r="D57" i="7"/>
  <c r="E57" i="7"/>
  <c r="F57" i="7"/>
  <c r="D58" i="7"/>
  <c r="E58" i="7"/>
  <c r="F58" i="7"/>
  <c r="D59" i="7"/>
  <c r="E59" i="7"/>
  <c r="F59" i="7"/>
  <c r="D54" i="7"/>
  <c r="E54" i="7"/>
  <c r="F54" i="7"/>
  <c r="D55" i="7"/>
  <c r="E55" i="7"/>
  <c r="F55" i="7"/>
  <c r="D56" i="7"/>
  <c r="E56" i="7"/>
  <c r="F56" i="7"/>
  <c r="E53" i="7" l="1"/>
  <c r="D48" i="7"/>
  <c r="E48" i="7"/>
  <c r="F48" i="7"/>
  <c r="D49" i="7"/>
  <c r="E49" i="7"/>
  <c r="F49" i="7"/>
  <c r="D50" i="7"/>
  <c r="E50" i="7"/>
  <c r="F50" i="7"/>
  <c r="D45" i="7" l="1"/>
  <c r="E45" i="7"/>
  <c r="F45" i="7"/>
  <c r="D46" i="7"/>
  <c r="E46" i="7"/>
  <c r="F46" i="7"/>
  <c r="D47" i="7"/>
  <c r="E47" i="7"/>
  <c r="F47" i="7"/>
  <c r="F43" i="7" l="1"/>
  <c r="E43" i="7"/>
  <c r="D43" i="7"/>
  <c r="F42" i="7"/>
  <c r="E42" i="7"/>
  <c r="D42" i="7"/>
  <c r="F38" i="7"/>
  <c r="E38" i="7"/>
  <c r="D38" i="7"/>
  <c r="F37" i="7"/>
  <c r="E37" i="7"/>
  <c r="D37" i="7"/>
  <c r="F36" i="7"/>
  <c r="E36" i="7"/>
  <c r="D36" i="7"/>
  <c r="F35" i="7" l="1"/>
  <c r="E35" i="7"/>
  <c r="D35" i="7"/>
  <c r="F34" i="7"/>
  <c r="E34" i="7"/>
  <c r="D34" i="7"/>
  <c r="F33" i="7"/>
  <c r="E33" i="7"/>
  <c r="D33" i="7"/>
  <c r="D30" i="7" l="1"/>
  <c r="E30" i="7"/>
  <c r="F30" i="7"/>
  <c r="D31" i="7"/>
  <c r="E31" i="7"/>
  <c r="F31" i="7"/>
  <c r="D32" i="7"/>
  <c r="E32" i="7"/>
  <c r="F32" i="7"/>
  <c r="D27" i="7" l="1"/>
  <c r="E27" i="7"/>
  <c r="F27" i="7"/>
  <c r="D28" i="7"/>
  <c r="E28" i="7"/>
  <c r="F28" i="7"/>
  <c r="D29" i="7"/>
  <c r="E29" i="7"/>
  <c r="F29" i="7"/>
  <c r="D69" i="7" l="1"/>
  <c r="E69" i="7"/>
  <c r="F69" i="7"/>
  <c r="D70" i="7"/>
  <c r="E70" i="7"/>
  <c r="F70" i="7"/>
  <c r="D71" i="7"/>
  <c r="E71" i="7"/>
  <c r="F71" i="7"/>
  <c r="F26" i="7" l="1"/>
  <c r="E26" i="7"/>
  <c r="D26" i="7"/>
  <c r="F25" i="7"/>
  <c r="E25" i="7"/>
  <c r="D25" i="7"/>
  <c r="F24" i="7"/>
  <c r="E24" i="7"/>
  <c r="D24" i="7"/>
  <c r="Y25" i="3" l="1"/>
  <c r="Z25" i="3"/>
  <c r="AA25" i="3"/>
  <c r="V22" i="3"/>
  <c r="W22" i="3"/>
  <c r="X22" i="3"/>
  <c r="X25" i="3" s="1"/>
  <c r="V23" i="3"/>
  <c r="W23" i="3"/>
  <c r="X23" i="3"/>
  <c r="V24" i="3"/>
  <c r="W24" i="3"/>
  <c r="X24" i="3"/>
  <c r="D18" i="7"/>
  <c r="E18" i="7"/>
  <c r="F18" i="7"/>
  <c r="D19" i="7"/>
  <c r="E19" i="7"/>
  <c r="F19" i="7"/>
  <c r="D20" i="7"/>
  <c r="E20" i="7"/>
  <c r="F20" i="7"/>
  <c r="W25" i="3" l="1"/>
  <c r="V25" i="3"/>
  <c r="Y17" i="3"/>
  <c r="Z17" i="3"/>
  <c r="AA17" i="3"/>
  <c r="X16" i="3"/>
  <c r="W16" i="3"/>
  <c r="V16" i="3"/>
  <c r="X15" i="3"/>
  <c r="X14" i="3"/>
  <c r="W14" i="3"/>
  <c r="V14" i="3"/>
  <c r="F14" i="7"/>
  <c r="E14" i="7"/>
  <c r="D14" i="7"/>
  <c r="F13" i="7"/>
  <c r="E13" i="7"/>
  <c r="D13" i="7"/>
  <c r="F12" i="7"/>
  <c r="E12" i="7"/>
  <c r="D12" i="7"/>
  <c r="Y21" i="3"/>
  <c r="Z21" i="3"/>
  <c r="AA21" i="3"/>
  <c r="X20" i="3"/>
  <c r="W20" i="3"/>
  <c r="V20" i="3"/>
  <c r="X19" i="3"/>
  <c r="W19" i="3"/>
  <c r="V19" i="3"/>
  <c r="X18" i="3"/>
  <c r="W18" i="3"/>
  <c r="V18" i="3"/>
  <c r="F11" i="7"/>
  <c r="E11" i="7"/>
  <c r="D11" i="7"/>
  <c r="F10" i="7"/>
  <c r="E10" i="7"/>
  <c r="D10" i="7"/>
  <c r="F9" i="7"/>
  <c r="E9" i="7"/>
  <c r="D9" i="7"/>
  <c r="V21" i="3" l="1"/>
  <c r="V17" i="3"/>
  <c r="W17" i="3"/>
  <c r="X17" i="3"/>
  <c r="W21" i="3"/>
  <c r="X21" i="3"/>
  <c r="F8" i="7"/>
  <c r="E8" i="7"/>
  <c r="D8" i="7"/>
  <c r="F7" i="7"/>
  <c r="E7" i="7"/>
  <c r="D7" i="7"/>
  <c r="F6" i="7"/>
  <c r="E6" i="7"/>
  <c r="D6" i="7"/>
  <c r="Y9" i="3"/>
  <c r="Z9" i="3"/>
  <c r="AA9" i="3"/>
  <c r="X8" i="3"/>
  <c r="W8" i="3"/>
  <c r="V8" i="3"/>
  <c r="X7" i="3"/>
  <c r="W7" i="3"/>
  <c r="V7" i="3"/>
  <c r="X6" i="3"/>
  <c r="W6" i="3"/>
  <c r="V6" i="3"/>
  <c r="W9" i="3" l="1"/>
  <c r="X9" i="3"/>
  <c r="V9" i="3"/>
  <c r="F5" i="7"/>
  <c r="E5" i="7"/>
  <c r="D5" i="7"/>
  <c r="F4" i="7"/>
  <c r="E4" i="7"/>
  <c r="D4" i="7"/>
  <c r="F3" i="7"/>
  <c r="E3" i="7"/>
  <c r="D3" i="7"/>
  <c r="Y5" i="3"/>
  <c r="Z5" i="3"/>
  <c r="AA5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G4" i="3"/>
  <c r="F4" i="3"/>
  <c r="E4" i="3"/>
  <c r="D4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G3" i="3"/>
  <c r="F3" i="3"/>
  <c r="E3" i="3"/>
  <c r="D3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G2" i="3"/>
  <c r="F2" i="3"/>
  <c r="E2" i="3"/>
  <c r="D2" i="3"/>
  <c r="D5" i="3" l="1"/>
  <c r="E5" i="3"/>
  <c r="J5" i="3"/>
  <c r="N5" i="3"/>
  <c r="R5" i="3"/>
  <c r="V5" i="3"/>
  <c r="F5" i="3"/>
  <c r="K5" i="3"/>
  <c r="O5" i="3"/>
  <c r="S5" i="3"/>
  <c r="W5" i="3"/>
  <c r="G5" i="3"/>
  <c r="L5" i="3"/>
  <c r="P5" i="3"/>
  <c r="T5" i="3"/>
  <c r="X5" i="3"/>
  <c r="I5" i="3"/>
  <c r="M5" i="3"/>
  <c r="Q5" i="3"/>
  <c r="U5" i="3"/>
  <c r="C4" i="3"/>
  <c r="H2" i="3" l="1"/>
  <c r="H3" i="3"/>
  <c r="C3" i="3"/>
  <c r="C2" i="3"/>
  <c r="C5" i="3" l="1"/>
  <c r="H4" i="3"/>
  <c r="B280" i="4"/>
  <c r="B277" i="4"/>
  <c r="B271" i="4"/>
  <c r="B301" i="1"/>
  <c r="B265" i="4"/>
  <c r="AC324" i="1"/>
  <c r="AC323" i="1"/>
  <c r="AC322" i="1"/>
  <c r="AC321" i="1"/>
  <c r="AC319" i="1"/>
  <c r="AC317" i="1"/>
  <c r="AC316" i="1"/>
  <c r="AC315" i="1"/>
  <c r="AC314" i="1"/>
  <c r="AC313" i="1"/>
  <c r="AC310" i="1"/>
  <c r="AC307" i="1"/>
  <c r="AC305" i="1"/>
  <c r="AC304" i="1"/>
  <c r="AC303" i="1"/>
  <c r="B316" i="1"/>
  <c r="B313" i="1"/>
  <c r="B307" i="1"/>
  <c r="H5" i="3" l="1"/>
  <c r="D287" i="4"/>
  <c r="D286" i="4"/>
  <c r="D283" i="4"/>
  <c r="D281" i="4"/>
  <c r="D280" i="4"/>
  <c r="D277" i="4"/>
  <c r="D274" i="4"/>
  <c r="D271" i="4"/>
  <c r="D269" i="4"/>
  <c r="D268" i="4"/>
  <c r="D267" i="4"/>
  <c r="D266" i="4"/>
  <c r="D265" i="4"/>
  <c r="I323" i="1"/>
  <c r="D323" i="1"/>
  <c r="I322" i="1"/>
  <c r="D322" i="1"/>
  <c r="I319" i="1"/>
  <c r="D319" i="1"/>
  <c r="D317" i="1"/>
  <c r="I316" i="1"/>
  <c r="D316" i="1"/>
  <c r="D315" i="1"/>
  <c r="I313" i="1"/>
  <c r="D313" i="1"/>
  <c r="I310" i="1"/>
  <c r="D310" i="1"/>
  <c r="I307" i="1"/>
  <c r="D307" i="1"/>
  <c r="D306" i="1"/>
  <c r="I305" i="1"/>
  <c r="D305" i="1"/>
  <c r="I304" i="1"/>
  <c r="I303" i="1"/>
  <c r="H52" i="3" s="1"/>
  <c r="D303" i="1"/>
  <c r="I302" i="1"/>
  <c r="D302" i="1"/>
  <c r="I301" i="1"/>
  <c r="H50" i="3" s="1"/>
  <c r="D301" i="1"/>
  <c r="C50" i="3" s="1"/>
  <c r="C51" i="3" l="1"/>
  <c r="H51" i="3"/>
  <c r="C52" i="3"/>
  <c r="D496" i="4"/>
  <c r="E496" i="4"/>
  <c r="F496" i="4"/>
  <c r="G496" i="4"/>
  <c r="H496" i="4"/>
  <c r="I496" i="4"/>
  <c r="J496" i="4"/>
  <c r="K496" i="4"/>
  <c r="L496" i="4"/>
  <c r="D497" i="4"/>
  <c r="E497" i="4"/>
  <c r="F497" i="4"/>
  <c r="G497" i="4"/>
  <c r="H497" i="4"/>
  <c r="I497" i="4"/>
  <c r="J497" i="4"/>
  <c r="K497" i="4"/>
  <c r="L497" i="4"/>
  <c r="D498" i="4"/>
  <c r="E498" i="4"/>
  <c r="F498" i="4"/>
  <c r="G498" i="4"/>
  <c r="H498" i="4"/>
  <c r="I498" i="4"/>
  <c r="J498" i="4"/>
  <c r="K498" i="4"/>
  <c r="L498" i="4"/>
  <c r="AC532" i="1"/>
  <c r="AD532" i="1"/>
  <c r="AE532" i="1"/>
  <c r="AF532" i="1"/>
  <c r="AG532" i="1"/>
  <c r="AH532" i="1"/>
  <c r="AI532" i="1"/>
  <c r="AJ532" i="1"/>
  <c r="AK532" i="1"/>
  <c r="AL532" i="1"/>
  <c r="AC533" i="1"/>
  <c r="AD533" i="1"/>
  <c r="AE533" i="1"/>
  <c r="AF533" i="1"/>
  <c r="AG533" i="1"/>
  <c r="AH533" i="1"/>
  <c r="AI533" i="1"/>
  <c r="AJ533" i="1"/>
  <c r="AK533" i="1"/>
  <c r="AL533" i="1"/>
  <c r="AC534" i="1"/>
  <c r="AD534" i="1"/>
  <c r="AE534" i="1"/>
  <c r="AF534" i="1"/>
  <c r="AG534" i="1"/>
  <c r="AH534" i="1"/>
  <c r="AI534" i="1"/>
  <c r="AJ534" i="1"/>
  <c r="AK534" i="1"/>
  <c r="AL534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C53" i="3" l="1"/>
  <c r="H53" i="3"/>
  <c r="D289" i="4"/>
  <c r="E289" i="4"/>
  <c r="F289" i="4"/>
  <c r="G289" i="4"/>
  <c r="H289" i="4"/>
  <c r="I289" i="4"/>
  <c r="J289" i="4"/>
  <c r="K289" i="4"/>
  <c r="L289" i="4"/>
  <c r="D290" i="4"/>
  <c r="E290" i="4"/>
  <c r="F290" i="4"/>
  <c r="G290" i="4"/>
  <c r="H290" i="4"/>
  <c r="I290" i="4"/>
  <c r="J290" i="4"/>
  <c r="K290" i="4"/>
  <c r="L290" i="4"/>
  <c r="D291" i="4"/>
  <c r="E291" i="4"/>
  <c r="F291" i="4"/>
  <c r="G291" i="4"/>
  <c r="H291" i="4"/>
  <c r="I291" i="4"/>
  <c r="J291" i="4"/>
  <c r="K291" i="4"/>
  <c r="L291" i="4"/>
  <c r="AC325" i="1"/>
  <c r="AD325" i="1"/>
  <c r="AE325" i="1"/>
  <c r="AF325" i="1"/>
  <c r="AG325" i="1"/>
  <c r="AH325" i="1"/>
  <c r="AI325" i="1"/>
  <c r="AJ325" i="1"/>
  <c r="AK325" i="1"/>
  <c r="AL325" i="1"/>
  <c r="AC326" i="1"/>
  <c r="AD326" i="1"/>
  <c r="AE326" i="1"/>
  <c r="AF326" i="1"/>
  <c r="AG326" i="1"/>
  <c r="AH326" i="1"/>
  <c r="AI326" i="1"/>
  <c r="AJ326" i="1"/>
  <c r="AK326" i="1"/>
  <c r="AL326" i="1"/>
  <c r="AC327" i="1"/>
  <c r="AD327" i="1"/>
  <c r="AE327" i="1"/>
  <c r="AF327" i="1"/>
  <c r="AG327" i="1"/>
  <c r="AH327" i="1"/>
  <c r="AI327" i="1"/>
  <c r="AJ327" i="1"/>
  <c r="AK327" i="1"/>
  <c r="AL327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AL231" i="1"/>
  <c r="AK231" i="1"/>
  <c r="AJ231" i="1"/>
  <c r="AI231" i="1"/>
  <c r="AH231" i="1"/>
  <c r="AG231" i="1"/>
  <c r="AF231" i="1"/>
  <c r="AE231" i="1"/>
  <c r="AD231" i="1"/>
  <c r="AL230" i="1"/>
  <c r="AK230" i="1"/>
  <c r="AJ230" i="1"/>
  <c r="AI230" i="1"/>
  <c r="AH230" i="1"/>
  <c r="AG230" i="1"/>
  <c r="AF230" i="1"/>
  <c r="AE230" i="1"/>
  <c r="AD230" i="1"/>
  <c r="AC230" i="1"/>
  <c r="AL229" i="1"/>
  <c r="AK229" i="1"/>
  <c r="AJ229" i="1"/>
  <c r="AI229" i="1"/>
  <c r="AH229" i="1"/>
  <c r="AG229" i="1"/>
  <c r="AF229" i="1"/>
  <c r="AE229" i="1"/>
  <c r="AD229" i="1"/>
  <c r="F229" i="1"/>
  <c r="G229" i="1"/>
  <c r="H229" i="1"/>
  <c r="J229" i="1"/>
  <c r="L229" i="1"/>
  <c r="T229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H231" i="1"/>
  <c r="G231" i="1"/>
  <c r="F231" i="1"/>
  <c r="E231" i="1"/>
  <c r="T230" i="1"/>
  <c r="L230" i="1"/>
  <c r="J230" i="1"/>
  <c r="H230" i="1"/>
  <c r="G230" i="1"/>
  <c r="F230" i="1"/>
  <c r="D195" i="4" l="1"/>
  <c r="D194" i="4"/>
  <c r="D193" i="4"/>
  <c r="D127" i="4" l="1"/>
  <c r="E127" i="4"/>
  <c r="F127" i="4"/>
  <c r="G127" i="4"/>
  <c r="H127" i="4"/>
  <c r="I127" i="4"/>
  <c r="J127" i="4"/>
  <c r="K127" i="4"/>
  <c r="L127" i="4"/>
  <c r="D128" i="4"/>
  <c r="E128" i="4"/>
  <c r="F128" i="4"/>
  <c r="G128" i="4"/>
  <c r="H128" i="4"/>
  <c r="I128" i="4"/>
  <c r="J128" i="4"/>
  <c r="K128" i="4"/>
  <c r="L128" i="4"/>
  <c r="D129" i="4"/>
  <c r="E129" i="4"/>
  <c r="F129" i="4"/>
  <c r="G129" i="4"/>
  <c r="H129" i="4"/>
  <c r="I129" i="4"/>
  <c r="J129" i="4"/>
  <c r="K129" i="4"/>
  <c r="L129" i="4"/>
  <c r="AC130" i="1"/>
  <c r="AD130" i="1"/>
  <c r="AE130" i="1"/>
  <c r="AF130" i="1"/>
  <c r="AG130" i="1"/>
  <c r="AH130" i="1"/>
  <c r="AI130" i="1"/>
  <c r="AJ130" i="1"/>
  <c r="AK130" i="1"/>
  <c r="AL130" i="1"/>
  <c r="AC131" i="1"/>
  <c r="AD131" i="1"/>
  <c r="AE131" i="1"/>
  <c r="AF131" i="1"/>
  <c r="AG131" i="1"/>
  <c r="AH131" i="1"/>
  <c r="AI131" i="1"/>
  <c r="AJ131" i="1"/>
  <c r="AK131" i="1"/>
  <c r="AL131" i="1"/>
  <c r="AC132" i="1"/>
  <c r="AD132" i="1"/>
  <c r="AE132" i="1"/>
  <c r="AF132" i="1"/>
  <c r="AG132" i="1"/>
  <c r="AH132" i="1"/>
  <c r="AI132" i="1"/>
  <c r="AJ132" i="1"/>
  <c r="AK132" i="1"/>
  <c r="AL132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Y93" i="3"/>
  <c r="Z93" i="3"/>
  <c r="AA93" i="3"/>
  <c r="D90" i="3"/>
  <c r="E90" i="3"/>
  <c r="F90" i="3"/>
  <c r="G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D91" i="3"/>
  <c r="E91" i="3"/>
  <c r="F91" i="3"/>
  <c r="G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D92" i="3"/>
  <c r="E92" i="3"/>
  <c r="F92" i="3"/>
  <c r="G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C92" i="3"/>
  <c r="C91" i="3"/>
  <c r="C90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C89" i="3"/>
  <c r="Y85" i="3"/>
  <c r="Z85" i="3"/>
  <c r="AA85" i="3"/>
  <c r="D82" i="3"/>
  <c r="E82" i="3"/>
  <c r="F82" i="3"/>
  <c r="G82" i="3"/>
  <c r="I82" i="3"/>
  <c r="J82" i="3"/>
  <c r="K82" i="3"/>
  <c r="M82" i="3"/>
  <c r="O82" i="3"/>
  <c r="P82" i="3"/>
  <c r="S82" i="3"/>
  <c r="V82" i="3"/>
  <c r="X82" i="3"/>
  <c r="D83" i="3"/>
  <c r="E83" i="3"/>
  <c r="F83" i="3"/>
  <c r="G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D84" i="3"/>
  <c r="E84" i="3"/>
  <c r="F84" i="3"/>
  <c r="G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E93" i="3" l="1"/>
  <c r="D93" i="3"/>
  <c r="U93" i="3"/>
  <c r="Q93" i="3"/>
  <c r="M93" i="3"/>
  <c r="I93" i="3"/>
  <c r="P93" i="3"/>
  <c r="O85" i="3"/>
  <c r="V85" i="3"/>
  <c r="R85" i="3"/>
  <c r="N85" i="3"/>
  <c r="J85" i="3"/>
  <c r="E85" i="3"/>
  <c r="W85" i="3"/>
  <c r="F85" i="3"/>
  <c r="U85" i="3"/>
  <c r="Q85" i="3"/>
  <c r="M85" i="3"/>
  <c r="I85" i="3"/>
  <c r="D85" i="3"/>
  <c r="S85" i="3"/>
  <c r="K85" i="3"/>
  <c r="G85" i="3"/>
  <c r="X85" i="3"/>
  <c r="T85" i="3"/>
  <c r="P85" i="3"/>
  <c r="L85" i="3"/>
  <c r="C93" i="3"/>
  <c r="X93" i="3"/>
  <c r="T93" i="3"/>
  <c r="W93" i="3"/>
  <c r="S93" i="3"/>
  <c r="O93" i="3"/>
  <c r="K93" i="3"/>
  <c r="G93" i="3"/>
  <c r="L93" i="3"/>
  <c r="H92" i="3"/>
  <c r="H90" i="3"/>
  <c r="V93" i="3"/>
  <c r="R93" i="3"/>
  <c r="N93" i="3"/>
  <c r="J93" i="3"/>
  <c r="F93" i="3"/>
  <c r="H91" i="3"/>
  <c r="C84" i="3"/>
  <c r="C83" i="3"/>
  <c r="C82" i="3"/>
  <c r="C85" i="3" l="1"/>
  <c r="H93" i="3"/>
  <c r="H83" i="3"/>
  <c r="H84" i="3"/>
  <c r="Y77" i="3"/>
  <c r="Z77" i="3"/>
  <c r="AA77" i="3"/>
  <c r="D74" i="3"/>
  <c r="E74" i="3"/>
  <c r="F74" i="3"/>
  <c r="G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D75" i="3"/>
  <c r="E75" i="3"/>
  <c r="F75" i="3"/>
  <c r="G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D76" i="3"/>
  <c r="E76" i="3"/>
  <c r="F76" i="3"/>
  <c r="G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C76" i="3"/>
  <c r="C75" i="3"/>
  <c r="C74" i="3"/>
  <c r="Y73" i="3"/>
  <c r="Z73" i="3"/>
  <c r="AA73" i="3"/>
  <c r="D70" i="3"/>
  <c r="E70" i="3"/>
  <c r="F70" i="3"/>
  <c r="G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D71" i="3"/>
  <c r="G71" i="3"/>
  <c r="I71" i="3"/>
  <c r="J71" i="3"/>
  <c r="K71" i="3"/>
  <c r="M71" i="3"/>
  <c r="P71" i="3"/>
  <c r="S71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U77" i="3" l="1"/>
  <c r="M77" i="3"/>
  <c r="X77" i="3"/>
  <c r="T77" i="3"/>
  <c r="P77" i="3"/>
  <c r="L77" i="3"/>
  <c r="G77" i="3"/>
  <c r="Q77" i="3"/>
  <c r="W77" i="3"/>
  <c r="S77" i="3"/>
  <c r="O77" i="3"/>
  <c r="K77" i="3"/>
  <c r="F77" i="3"/>
  <c r="D77" i="3"/>
  <c r="I77" i="3"/>
  <c r="V77" i="3"/>
  <c r="R77" i="3"/>
  <c r="N77" i="3"/>
  <c r="J77" i="3"/>
  <c r="E77" i="3"/>
  <c r="V73" i="3"/>
  <c r="R73" i="3"/>
  <c r="N73" i="3"/>
  <c r="J73" i="3"/>
  <c r="E73" i="3"/>
  <c r="U73" i="3"/>
  <c r="Q73" i="3"/>
  <c r="M73" i="3"/>
  <c r="I73" i="3"/>
  <c r="D73" i="3"/>
  <c r="F73" i="3"/>
  <c r="W73" i="3"/>
  <c r="S73" i="3"/>
  <c r="O73" i="3"/>
  <c r="K73" i="3"/>
  <c r="G73" i="3"/>
  <c r="X73" i="3"/>
  <c r="T73" i="3"/>
  <c r="P73" i="3"/>
  <c r="L73" i="3"/>
  <c r="H85" i="3"/>
  <c r="C77" i="3"/>
  <c r="H75" i="3"/>
  <c r="H76" i="3"/>
  <c r="H74" i="3"/>
  <c r="H73" i="3"/>
  <c r="C70" i="3"/>
  <c r="D69" i="3"/>
  <c r="E69" i="3"/>
  <c r="F69" i="3"/>
  <c r="G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H68" i="3"/>
  <c r="H69" i="3" s="1"/>
  <c r="C68" i="3"/>
  <c r="Y65" i="3"/>
  <c r="Z65" i="3"/>
  <c r="AA65" i="3"/>
  <c r="D62" i="3"/>
  <c r="E62" i="3"/>
  <c r="F62" i="3"/>
  <c r="G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D63" i="3"/>
  <c r="E63" i="3"/>
  <c r="F63" i="3"/>
  <c r="G63" i="3"/>
  <c r="I63" i="3"/>
  <c r="J63" i="3"/>
  <c r="K63" i="3"/>
  <c r="M63" i="3"/>
  <c r="O63" i="3"/>
  <c r="P63" i="3"/>
  <c r="S63" i="3"/>
  <c r="T63" i="3"/>
  <c r="U63" i="3"/>
  <c r="V63" i="3"/>
  <c r="X63" i="3"/>
  <c r="D64" i="3"/>
  <c r="E64" i="3"/>
  <c r="F64" i="3"/>
  <c r="G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C69" i="3" l="1"/>
  <c r="H77" i="3"/>
  <c r="V65" i="3"/>
  <c r="J65" i="3"/>
  <c r="U65" i="3"/>
  <c r="Q65" i="3"/>
  <c r="M65" i="3"/>
  <c r="I65" i="3"/>
  <c r="D65" i="3"/>
  <c r="N65" i="3"/>
  <c r="G65" i="3"/>
  <c r="X65" i="3"/>
  <c r="T65" i="3"/>
  <c r="P65" i="3"/>
  <c r="L65" i="3"/>
  <c r="R65" i="3"/>
  <c r="E65" i="3"/>
  <c r="W65" i="3"/>
  <c r="S65" i="3"/>
  <c r="O65" i="3"/>
  <c r="K65" i="3"/>
  <c r="F65" i="3"/>
  <c r="C73" i="3"/>
  <c r="H62" i="3"/>
  <c r="C64" i="3"/>
  <c r="C63" i="3"/>
  <c r="C62" i="3"/>
  <c r="C65" i="3" l="1"/>
  <c r="H64" i="3"/>
  <c r="H65" i="3" s="1"/>
  <c r="Y61" i="3" l="1"/>
  <c r="Z61" i="3"/>
  <c r="AA61" i="3"/>
  <c r="D58" i="3"/>
  <c r="E58" i="3"/>
  <c r="F58" i="3"/>
  <c r="G58" i="3"/>
  <c r="I58" i="3"/>
  <c r="J58" i="3"/>
  <c r="K58" i="3"/>
  <c r="L58" i="3"/>
  <c r="M58" i="3"/>
  <c r="O58" i="3"/>
  <c r="P58" i="3"/>
  <c r="Q58" i="3"/>
  <c r="R58" i="3"/>
  <c r="S58" i="3"/>
  <c r="T58" i="3"/>
  <c r="U58" i="3"/>
  <c r="V58" i="3"/>
  <c r="W58" i="3"/>
  <c r="X58" i="3"/>
  <c r="D59" i="3"/>
  <c r="E59" i="3"/>
  <c r="F59" i="3"/>
  <c r="G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D60" i="3"/>
  <c r="E60" i="3"/>
  <c r="F60" i="3"/>
  <c r="G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S61" i="3" l="1"/>
  <c r="L61" i="3"/>
  <c r="G61" i="3"/>
  <c r="K61" i="3"/>
  <c r="W61" i="3"/>
  <c r="O61" i="3"/>
  <c r="U61" i="3"/>
  <c r="X61" i="3"/>
  <c r="T61" i="3"/>
  <c r="P61" i="3"/>
  <c r="F61" i="3"/>
  <c r="Q61" i="3"/>
  <c r="J61" i="3"/>
  <c r="E61" i="3"/>
  <c r="N61" i="3"/>
  <c r="V61" i="3"/>
  <c r="R61" i="3"/>
  <c r="M61" i="3"/>
  <c r="I61" i="3"/>
  <c r="D61" i="3"/>
  <c r="C59" i="3"/>
  <c r="H59" i="3" l="1"/>
  <c r="C58" i="3"/>
  <c r="H58" i="3"/>
  <c r="C60" i="3" l="1"/>
  <c r="C61" i="3" s="1"/>
  <c r="H60" i="3" l="1"/>
  <c r="H61" i="3" s="1"/>
  <c r="Y57" i="3"/>
  <c r="Z57" i="3"/>
  <c r="AA57" i="3"/>
  <c r="D54" i="3"/>
  <c r="F54" i="3"/>
  <c r="G54" i="3"/>
  <c r="I54" i="3"/>
  <c r="J54" i="3"/>
  <c r="K54" i="3"/>
  <c r="O54" i="3"/>
  <c r="P54" i="3"/>
  <c r="S54" i="3"/>
  <c r="V54" i="3"/>
  <c r="X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49" i="3"/>
  <c r="Z49" i="3"/>
  <c r="AA49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G48" i="3"/>
  <c r="F48" i="3"/>
  <c r="E48" i="3"/>
  <c r="D48" i="3"/>
  <c r="S47" i="3"/>
  <c r="O47" i="3"/>
  <c r="K47" i="3"/>
  <c r="I47" i="3"/>
  <c r="G47" i="3"/>
  <c r="E47" i="3"/>
  <c r="X46" i="3"/>
  <c r="W46" i="3"/>
  <c r="V46" i="3"/>
  <c r="U46" i="3"/>
  <c r="U49" i="3" s="1"/>
  <c r="T46" i="3"/>
  <c r="T49" i="3" s="1"/>
  <c r="S46" i="3"/>
  <c r="R46" i="3"/>
  <c r="R49" i="3" s="1"/>
  <c r="Q46" i="3"/>
  <c r="P46" i="3"/>
  <c r="O46" i="3"/>
  <c r="N46" i="3"/>
  <c r="M46" i="3"/>
  <c r="M49" i="3" s="1"/>
  <c r="L46" i="3"/>
  <c r="L49" i="3" s="1"/>
  <c r="K46" i="3"/>
  <c r="J46" i="3"/>
  <c r="J49" i="3" s="1"/>
  <c r="I46" i="3"/>
  <c r="G46" i="3"/>
  <c r="F46" i="3"/>
  <c r="E46" i="3"/>
  <c r="D46" i="3"/>
  <c r="D49" i="3" s="1"/>
  <c r="C48" i="3"/>
  <c r="H48" i="3"/>
  <c r="H46" i="3"/>
  <c r="E49" i="3" l="1"/>
  <c r="N49" i="3"/>
  <c r="V49" i="3"/>
  <c r="P49" i="3"/>
  <c r="X49" i="3"/>
  <c r="F49" i="3"/>
  <c r="I49" i="3"/>
  <c r="Q49" i="3"/>
  <c r="O49" i="3"/>
  <c r="S49" i="3"/>
  <c r="G49" i="3"/>
  <c r="K49" i="3"/>
  <c r="W49" i="3"/>
  <c r="M57" i="3"/>
  <c r="E57" i="3"/>
  <c r="V57" i="3"/>
  <c r="R57" i="3"/>
  <c r="N57" i="3"/>
  <c r="J57" i="3"/>
  <c r="F57" i="3"/>
  <c r="X57" i="3"/>
  <c r="T57" i="3"/>
  <c r="P57" i="3"/>
  <c r="L57" i="3"/>
  <c r="H57" i="3"/>
  <c r="D57" i="3"/>
  <c r="U57" i="3"/>
  <c r="Q57" i="3"/>
  <c r="I57" i="3"/>
  <c r="W57" i="3"/>
  <c r="S57" i="3"/>
  <c r="O57" i="3"/>
  <c r="K57" i="3"/>
  <c r="G57" i="3"/>
  <c r="C57" i="3"/>
  <c r="H49" i="3"/>
  <c r="C46" i="3"/>
  <c r="C49" i="3" s="1"/>
  <c r="Y45" i="3"/>
  <c r="Z45" i="3"/>
  <c r="AA45" i="3"/>
  <c r="X44" i="3"/>
  <c r="W44" i="3"/>
  <c r="V44" i="3"/>
  <c r="U44" i="3"/>
  <c r="T44" i="3"/>
  <c r="S44" i="3"/>
  <c r="R44" i="3"/>
  <c r="Q44" i="3"/>
  <c r="Q45" i="3" s="1"/>
  <c r="P44" i="3"/>
  <c r="O44" i="3"/>
  <c r="N44" i="3"/>
  <c r="M44" i="3"/>
  <c r="L44" i="3"/>
  <c r="K44" i="3"/>
  <c r="J44" i="3"/>
  <c r="I44" i="3"/>
  <c r="G44" i="3"/>
  <c r="F44" i="3"/>
  <c r="E44" i="3"/>
  <c r="D44" i="3"/>
  <c r="S43" i="3"/>
  <c r="P43" i="3"/>
  <c r="O43" i="3"/>
  <c r="K43" i="3"/>
  <c r="J43" i="3"/>
  <c r="I43" i="3"/>
  <c r="G43" i="3"/>
  <c r="F43" i="3"/>
  <c r="E43" i="3"/>
  <c r="X42" i="3"/>
  <c r="V42" i="3"/>
  <c r="U42" i="3"/>
  <c r="T42" i="3"/>
  <c r="T45" i="3" s="1"/>
  <c r="S42" i="3"/>
  <c r="S45" i="3" s="1"/>
  <c r="R45" i="3"/>
  <c r="P42" i="3"/>
  <c r="L45" i="3"/>
  <c r="K42" i="3"/>
  <c r="J42" i="3"/>
  <c r="J45" i="3" s="1"/>
  <c r="I42" i="3"/>
  <c r="G42" i="3"/>
  <c r="F42" i="3"/>
  <c r="E42" i="3"/>
  <c r="K45" i="3" l="1"/>
  <c r="D45" i="3"/>
  <c r="M45" i="3"/>
  <c r="U45" i="3"/>
  <c r="E45" i="3"/>
  <c r="N45" i="3"/>
  <c r="V45" i="3"/>
  <c r="F45" i="3"/>
  <c r="O45" i="3"/>
  <c r="W45" i="3"/>
  <c r="G45" i="3"/>
  <c r="P45" i="3"/>
  <c r="X45" i="3"/>
  <c r="I45" i="3"/>
  <c r="C44" i="3"/>
  <c r="H44" i="3" l="1"/>
  <c r="C45" i="3"/>
  <c r="H45" i="3" l="1"/>
  <c r="Y41" i="3"/>
  <c r="Z41" i="3"/>
  <c r="AA41" i="3"/>
  <c r="D38" i="3"/>
  <c r="E38" i="3"/>
  <c r="F38" i="3"/>
  <c r="G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E39" i="3"/>
  <c r="G39" i="3"/>
  <c r="I39" i="3"/>
  <c r="J39" i="3"/>
  <c r="K39" i="3"/>
  <c r="O39" i="3"/>
  <c r="P39" i="3"/>
  <c r="S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G41" i="3" l="1"/>
  <c r="S41" i="3"/>
  <c r="R41" i="3"/>
  <c r="N41" i="3"/>
  <c r="J41" i="3"/>
  <c r="E41" i="3"/>
  <c r="X41" i="3"/>
  <c r="T41" i="3"/>
  <c r="P41" i="3"/>
  <c r="L41" i="3"/>
  <c r="W41" i="3"/>
  <c r="O41" i="3"/>
  <c r="K41" i="3"/>
  <c r="F41" i="3"/>
  <c r="V41" i="3"/>
  <c r="U41" i="3"/>
  <c r="Q41" i="3"/>
  <c r="M41" i="3"/>
  <c r="I41" i="3"/>
  <c r="D41" i="3"/>
  <c r="H38" i="3"/>
  <c r="C38" i="3"/>
  <c r="C41" i="3" l="1"/>
  <c r="H41" i="3"/>
  <c r="Y37" i="3"/>
  <c r="Y52" i="3" s="1"/>
  <c r="Z37" i="3"/>
  <c r="Z52" i="3" s="1"/>
  <c r="AA37" i="3"/>
  <c r="AA52" i="3" s="1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D36" i="3"/>
  <c r="E36" i="3"/>
  <c r="F36" i="3"/>
  <c r="G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C34" i="3"/>
  <c r="U37" i="3" l="1"/>
  <c r="Q37" i="3"/>
  <c r="M37" i="3"/>
  <c r="I37" i="3"/>
  <c r="S37" i="3"/>
  <c r="G37" i="3"/>
  <c r="E37" i="3"/>
  <c r="W37" i="3"/>
  <c r="O37" i="3"/>
  <c r="R37" i="3"/>
  <c r="N37" i="3"/>
  <c r="J37" i="3"/>
  <c r="F37" i="3"/>
  <c r="X37" i="3"/>
  <c r="T37" i="3"/>
  <c r="P37" i="3"/>
  <c r="L37" i="3"/>
  <c r="D37" i="3"/>
  <c r="K37" i="3"/>
  <c r="V37" i="3"/>
  <c r="C36" i="3"/>
  <c r="C37" i="3" s="1"/>
  <c r="H36" i="3" l="1"/>
  <c r="H37" i="3" s="1"/>
  <c r="Y97" i="3" l="1"/>
  <c r="Z97" i="3"/>
  <c r="AA97" i="3"/>
  <c r="D94" i="3"/>
  <c r="E94" i="3"/>
  <c r="F94" i="3"/>
  <c r="G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D95" i="3"/>
  <c r="E95" i="3"/>
  <c r="F95" i="3"/>
  <c r="G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D96" i="3"/>
  <c r="E96" i="3"/>
  <c r="F96" i="3"/>
  <c r="G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M97" i="3" l="1"/>
  <c r="I97" i="3"/>
  <c r="G97" i="3"/>
  <c r="X97" i="3"/>
  <c r="T97" i="3"/>
  <c r="P97" i="3"/>
  <c r="L97" i="3"/>
  <c r="U97" i="3"/>
  <c r="W97" i="3"/>
  <c r="S97" i="3"/>
  <c r="O97" i="3"/>
  <c r="K97" i="3"/>
  <c r="F97" i="3"/>
  <c r="Q97" i="3"/>
  <c r="D97" i="3"/>
  <c r="V97" i="3"/>
  <c r="R97" i="3"/>
  <c r="N97" i="3"/>
  <c r="J97" i="3"/>
  <c r="E97" i="3"/>
  <c r="H94" i="3" l="1"/>
  <c r="C96" i="3"/>
  <c r="C95" i="3"/>
  <c r="C94" i="3"/>
  <c r="H95" i="3" l="1"/>
  <c r="H96" i="3"/>
  <c r="C97" i="3"/>
  <c r="Y33" i="3"/>
  <c r="Y51" i="3" s="1"/>
  <c r="Z33" i="3"/>
  <c r="Z51" i="3" s="1"/>
  <c r="AA33" i="3"/>
  <c r="AA51" i="3" s="1"/>
  <c r="X32" i="3"/>
  <c r="W32" i="3"/>
  <c r="V32" i="3"/>
  <c r="X31" i="3"/>
  <c r="W31" i="3"/>
  <c r="V31" i="3"/>
  <c r="X30" i="3"/>
  <c r="W30" i="3"/>
  <c r="V30" i="3"/>
  <c r="V29" i="3"/>
  <c r="W29" i="3"/>
  <c r="X29" i="3"/>
  <c r="Y29" i="3"/>
  <c r="Z29" i="3"/>
  <c r="AA29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G32" i="3"/>
  <c r="F32" i="3"/>
  <c r="E32" i="3"/>
  <c r="D32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G30" i="3"/>
  <c r="F30" i="3"/>
  <c r="E30" i="3"/>
  <c r="D30" i="3"/>
  <c r="AA50" i="3" l="1"/>
  <c r="Z50" i="3"/>
  <c r="Z53" i="3" s="1"/>
  <c r="Y50" i="3"/>
  <c r="Y53" i="3" s="1"/>
  <c r="X98" i="3"/>
  <c r="AA53" i="3"/>
  <c r="E33" i="3"/>
  <c r="I33" i="3"/>
  <c r="M33" i="3"/>
  <c r="Q33" i="3"/>
  <c r="U33" i="3"/>
  <c r="V33" i="3"/>
  <c r="V98" i="3" s="1"/>
  <c r="X33" i="3"/>
  <c r="W33" i="3"/>
  <c r="W98" i="3" s="1"/>
  <c r="H97" i="3"/>
  <c r="F33" i="3"/>
  <c r="J33" i="3"/>
  <c r="N33" i="3"/>
  <c r="R33" i="3"/>
  <c r="D33" i="3"/>
  <c r="L33" i="3"/>
  <c r="P33" i="3"/>
  <c r="T33" i="3"/>
  <c r="G33" i="3"/>
  <c r="K33" i="3"/>
  <c r="O33" i="3"/>
  <c r="S33" i="3"/>
  <c r="W5" i="2" l="1"/>
  <c r="V5" i="2"/>
  <c r="U5" i="2"/>
  <c r="C32" i="3"/>
  <c r="C30" i="3"/>
  <c r="C33" i="3" l="1"/>
  <c r="H30" i="3"/>
  <c r="H32" i="3" l="1"/>
  <c r="H33" i="3" s="1"/>
  <c r="C26" i="3" l="1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D28" i="3"/>
  <c r="E28" i="3"/>
  <c r="F28" i="3"/>
  <c r="G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H28" i="3"/>
  <c r="C28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R25" i="3" s="1"/>
  <c r="S22" i="3"/>
  <c r="T22" i="3"/>
  <c r="U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D24" i="3"/>
  <c r="E24" i="3"/>
  <c r="F24" i="3"/>
  <c r="G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G29" i="3" l="1"/>
  <c r="N25" i="3"/>
  <c r="J25" i="3"/>
  <c r="S25" i="3"/>
  <c r="O25" i="3"/>
  <c r="K25" i="3"/>
  <c r="O29" i="3"/>
  <c r="F25" i="3"/>
  <c r="U25" i="3"/>
  <c r="Q25" i="3"/>
  <c r="M25" i="3"/>
  <c r="I25" i="3"/>
  <c r="E25" i="3"/>
  <c r="U29" i="3"/>
  <c r="Q29" i="3"/>
  <c r="M29" i="3"/>
  <c r="I29" i="3"/>
  <c r="E29" i="3"/>
  <c r="K29" i="3"/>
  <c r="R29" i="3"/>
  <c r="N29" i="3"/>
  <c r="J29" i="3"/>
  <c r="F29" i="3"/>
  <c r="T25" i="3"/>
  <c r="P25" i="3"/>
  <c r="L25" i="3"/>
  <c r="D25" i="3"/>
  <c r="T29" i="3"/>
  <c r="P29" i="3"/>
  <c r="L29" i="3"/>
  <c r="D29" i="3"/>
  <c r="S29" i="3"/>
  <c r="G25" i="3"/>
  <c r="H29" i="3"/>
  <c r="C29" i="3"/>
  <c r="H24" i="3"/>
  <c r="H25" i="3" s="1"/>
  <c r="C23" i="3" l="1"/>
  <c r="C22" i="3"/>
  <c r="C24" i="3" l="1"/>
  <c r="C25" i="3" s="1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S15" i="3"/>
  <c r="P15" i="3"/>
  <c r="K15" i="3"/>
  <c r="J15" i="3"/>
  <c r="G15" i="3"/>
  <c r="E15" i="3"/>
  <c r="U14" i="3"/>
  <c r="T14" i="3"/>
  <c r="S14" i="3"/>
  <c r="R14" i="3"/>
  <c r="Q14" i="3"/>
  <c r="P14" i="3"/>
  <c r="O14" i="3"/>
  <c r="N14" i="3"/>
  <c r="M14" i="3"/>
  <c r="L14" i="3"/>
  <c r="K14" i="3"/>
  <c r="I14" i="3"/>
  <c r="H14" i="3"/>
  <c r="G14" i="3"/>
  <c r="F14" i="3"/>
  <c r="E14" i="3"/>
  <c r="D14" i="3"/>
  <c r="C14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U18" i="3"/>
  <c r="T18" i="3"/>
  <c r="S18" i="3"/>
  <c r="R18" i="3"/>
  <c r="Q18" i="3"/>
  <c r="P18" i="3"/>
  <c r="O18" i="3"/>
  <c r="N18" i="3"/>
  <c r="N21" i="3" s="1"/>
  <c r="M18" i="3"/>
  <c r="L18" i="3"/>
  <c r="K18" i="3"/>
  <c r="J18" i="3"/>
  <c r="I18" i="3"/>
  <c r="H18" i="3"/>
  <c r="G18" i="3"/>
  <c r="F18" i="3"/>
  <c r="F21" i="3" s="1"/>
  <c r="E18" i="3"/>
  <c r="D18" i="3"/>
  <c r="C18" i="3"/>
  <c r="R21" i="3" l="1"/>
  <c r="I21" i="3"/>
  <c r="J21" i="3"/>
  <c r="Q21" i="3"/>
  <c r="E21" i="3"/>
  <c r="M21" i="3"/>
  <c r="U21" i="3"/>
  <c r="C21" i="3"/>
  <c r="G21" i="3"/>
  <c r="K21" i="3"/>
  <c r="O21" i="3"/>
  <c r="S21" i="3"/>
  <c r="D21" i="3"/>
  <c r="H21" i="3"/>
  <c r="L21" i="3"/>
  <c r="P21" i="3"/>
  <c r="T21" i="3"/>
  <c r="E17" i="3"/>
  <c r="M17" i="3"/>
  <c r="U17" i="3"/>
  <c r="F17" i="3"/>
  <c r="J17" i="3"/>
  <c r="N17" i="3"/>
  <c r="R17" i="3"/>
  <c r="I17" i="3"/>
  <c r="Q17" i="3"/>
  <c r="C17" i="3"/>
  <c r="G17" i="3"/>
  <c r="K17" i="3"/>
  <c r="O17" i="3"/>
  <c r="S17" i="3"/>
  <c r="D17" i="3"/>
  <c r="H17" i="3"/>
  <c r="L17" i="3"/>
  <c r="P17" i="3"/>
  <c r="T17" i="3"/>
  <c r="U8" i="3"/>
  <c r="U7" i="3"/>
  <c r="U6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H5" i="2" l="1"/>
  <c r="P5" i="2"/>
  <c r="M5" i="2"/>
  <c r="T5" i="2"/>
  <c r="I5" i="2"/>
  <c r="Q5" i="2"/>
  <c r="L5" i="2"/>
  <c r="E9" i="3"/>
  <c r="E98" i="3" s="1"/>
  <c r="D5" i="2"/>
  <c r="F9" i="3"/>
  <c r="F98" i="3" s="1"/>
  <c r="E5" i="2"/>
  <c r="C9" i="3"/>
  <c r="G9" i="3"/>
  <c r="G98" i="3" s="1"/>
  <c r="F5" i="2"/>
  <c r="K9" i="3"/>
  <c r="K98" i="3" s="1"/>
  <c r="J5" i="2"/>
  <c r="O9" i="3"/>
  <c r="O98" i="3" s="1"/>
  <c r="N5" i="2"/>
  <c r="S9" i="3"/>
  <c r="S98" i="3" s="1"/>
  <c r="R5" i="2"/>
  <c r="D9" i="3"/>
  <c r="D98" i="3" s="1"/>
  <c r="H9" i="3"/>
  <c r="L9" i="3"/>
  <c r="L98" i="3" s="1"/>
  <c r="K5" i="2"/>
  <c r="P9" i="3"/>
  <c r="P98" i="3" s="1"/>
  <c r="O5" i="2"/>
  <c r="T9" i="3"/>
  <c r="S5" i="2"/>
  <c r="I9" i="3"/>
  <c r="I98" i="3" s="1"/>
  <c r="Q9" i="3"/>
  <c r="Q98" i="3" s="1"/>
  <c r="M9" i="3"/>
  <c r="M98" i="3" s="1"/>
  <c r="U9" i="3"/>
  <c r="U98" i="3" s="1"/>
  <c r="J9" i="3"/>
  <c r="J98" i="3" s="1"/>
  <c r="N9" i="3"/>
  <c r="N98" i="3" s="1"/>
  <c r="R9" i="3"/>
  <c r="R98" i="3" s="1"/>
  <c r="AP25" i="5" l="1"/>
  <c r="AG25" i="5"/>
  <c r="M25" i="5"/>
  <c r="F25" i="5" s="1"/>
  <c r="H25" i="5"/>
  <c r="AP40" i="5"/>
  <c r="AG40" i="5"/>
  <c r="M40" i="5"/>
  <c r="F40" i="5" s="1"/>
  <c r="H40" i="5"/>
  <c r="M39" i="5"/>
  <c r="F39" i="5" s="1"/>
  <c r="H39" i="5"/>
  <c r="M38" i="5"/>
  <c r="F38" i="5" s="1"/>
  <c r="H38" i="5"/>
  <c r="AP43" i="5" l="1"/>
  <c r="AG43" i="5"/>
  <c r="M43" i="5"/>
  <c r="F43" i="5" s="1"/>
  <c r="H43" i="5"/>
  <c r="AP42" i="5"/>
  <c r="M42" i="5"/>
  <c r="F42" i="5" s="1"/>
  <c r="H42" i="5"/>
  <c r="AP41" i="5"/>
  <c r="M41" i="5"/>
  <c r="F41" i="5" s="1"/>
  <c r="H41" i="5"/>
  <c r="AP13" i="5" l="1"/>
  <c r="AG13" i="5"/>
  <c r="M13" i="5"/>
  <c r="F13" i="5" s="1"/>
  <c r="H13" i="5"/>
  <c r="AP12" i="5"/>
  <c r="F12" i="5"/>
  <c r="AP11" i="5"/>
  <c r="F11" i="5"/>
  <c r="AP58" i="5" l="1"/>
  <c r="AG58" i="5"/>
  <c r="M58" i="5"/>
  <c r="H58" i="5"/>
  <c r="AP55" i="5"/>
  <c r="AG55" i="5"/>
  <c r="M55" i="5"/>
  <c r="F55" i="5" s="1"/>
  <c r="H55" i="5"/>
  <c r="AP49" i="5"/>
  <c r="AG49" i="5"/>
  <c r="M49" i="5"/>
  <c r="F49" i="5" s="1"/>
  <c r="H49" i="5"/>
  <c r="AP48" i="5"/>
  <c r="M48" i="5"/>
  <c r="F48" i="5" s="1"/>
  <c r="H48" i="5"/>
  <c r="AP47" i="5"/>
  <c r="AG47" i="5"/>
  <c r="M47" i="5"/>
  <c r="F47" i="5"/>
  <c r="AP31" i="5" l="1"/>
  <c r="AG31" i="5"/>
  <c r="M31" i="5"/>
  <c r="F31" i="5" s="1"/>
  <c r="H31" i="5"/>
  <c r="F30" i="5"/>
  <c r="H29" i="5"/>
  <c r="F29" i="5"/>
  <c r="AP10" i="5" l="1"/>
  <c r="C10" i="5"/>
  <c r="AP8" i="5"/>
  <c r="AP44" i="5" l="1"/>
  <c r="AP19" i="5"/>
  <c r="AG19" i="5"/>
  <c r="M19" i="5"/>
  <c r="F19" i="5" s="1"/>
  <c r="H19" i="5"/>
  <c r="AP66" i="5"/>
  <c r="AG66" i="5"/>
  <c r="M66" i="5"/>
  <c r="F66" i="5" s="1"/>
  <c r="H66" i="5"/>
  <c r="AP65" i="5"/>
  <c r="M65" i="5"/>
  <c r="F65" i="5" s="1"/>
  <c r="H65" i="5"/>
  <c r="AP64" i="5"/>
  <c r="AG64" i="5"/>
  <c r="M64" i="5"/>
  <c r="F64" i="5" s="1"/>
  <c r="H64" i="5"/>
  <c r="AP63" i="5" l="1"/>
  <c r="AG63" i="5"/>
  <c r="M63" i="5"/>
  <c r="F63" i="5" s="1"/>
  <c r="H63" i="5"/>
  <c r="AP62" i="5"/>
  <c r="M62" i="5"/>
  <c r="F62" i="5" s="1"/>
  <c r="H62" i="5"/>
  <c r="AP61" i="5"/>
  <c r="AG61" i="5"/>
  <c r="M61" i="5"/>
  <c r="F61" i="5" s="1"/>
  <c r="D507" i="4" l="1"/>
  <c r="D505" i="4"/>
  <c r="D504" i="4"/>
  <c r="D503" i="4"/>
  <c r="D502" i="4"/>
  <c r="D501" i="4"/>
  <c r="D500" i="4"/>
  <c r="D499" i="4"/>
  <c r="AC543" i="1"/>
  <c r="AC541" i="1"/>
  <c r="AC540" i="1"/>
  <c r="AC539" i="1"/>
  <c r="AC538" i="1"/>
  <c r="AC537" i="1"/>
  <c r="AC536" i="1"/>
  <c r="AC535" i="1"/>
  <c r="I543" i="1"/>
  <c r="D543" i="1"/>
  <c r="I541" i="1"/>
  <c r="D541" i="1"/>
  <c r="I540" i="1"/>
  <c r="D540" i="1"/>
  <c r="I539" i="1"/>
  <c r="D539" i="1"/>
  <c r="I538" i="1"/>
  <c r="D538" i="1"/>
  <c r="I537" i="1"/>
  <c r="D537" i="1"/>
  <c r="I536" i="1"/>
  <c r="D536" i="1"/>
  <c r="I535" i="1"/>
  <c r="D535" i="1"/>
  <c r="D495" i="4"/>
  <c r="AC531" i="1"/>
  <c r="I531" i="1"/>
  <c r="D531" i="1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I528" i="1"/>
  <c r="D528" i="1"/>
  <c r="I527" i="1"/>
  <c r="D527" i="1"/>
  <c r="I526" i="1"/>
  <c r="D526" i="1"/>
  <c r="I525" i="1"/>
  <c r="D525" i="1"/>
  <c r="I524" i="1"/>
  <c r="D524" i="1"/>
  <c r="I523" i="1"/>
  <c r="D523" i="1"/>
  <c r="I522" i="1"/>
  <c r="D522" i="1"/>
  <c r="I521" i="1"/>
  <c r="D521" i="1"/>
  <c r="I520" i="1"/>
  <c r="D520" i="1"/>
  <c r="I519" i="1"/>
  <c r="D519" i="1"/>
  <c r="I518" i="1"/>
  <c r="D518" i="1"/>
  <c r="I517" i="1"/>
  <c r="D517" i="1"/>
  <c r="I516" i="1"/>
  <c r="D516" i="1"/>
  <c r="I515" i="1"/>
  <c r="D515" i="1"/>
  <c r="I514" i="1"/>
  <c r="D514" i="1"/>
  <c r="I513" i="1"/>
  <c r="D513" i="1"/>
  <c r="I512" i="1"/>
  <c r="D512" i="1"/>
  <c r="I511" i="1"/>
  <c r="D511" i="1"/>
  <c r="I510" i="1"/>
  <c r="D510" i="1"/>
  <c r="I509" i="1"/>
  <c r="D509" i="1"/>
  <c r="I508" i="1"/>
  <c r="D508" i="1"/>
  <c r="I507" i="1"/>
  <c r="D507" i="1"/>
  <c r="I506" i="1"/>
  <c r="D506" i="1"/>
  <c r="I505" i="1"/>
  <c r="D505" i="1"/>
  <c r="I504" i="1"/>
  <c r="D504" i="1"/>
  <c r="I503" i="1"/>
  <c r="D503" i="1"/>
  <c r="I502" i="1"/>
  <c r="D502" i="1"/>
  <c r="I501" i="1"/>
  <c r="D501" i="1"/>
  <c r="I500" i="1"/>
  <c r="D500" i="1"/>
  <c r="I499" i="1"/>
  <c r="D499" i="1"/>
  <c r="I498" i="1"/>
  <c r="D498" i="1"/>
  <c r="I497" i="1"/>
  <c r="D497" i="1"/>
  <c r="I496" i="1"/>
  <c r="D496" i="1"/>
  <c r="I495" i="1"/>
  <c r="D495" i="1"/>
  <c r="I494" i="1"/>
  <c r="D494" i="1"/>
  <c r="I493" i="1"/>
  <c r="D493" i="1"/>
  <c r="I492" i="1"/>
  <c r="D492" i="1"/>
  <c r="I491" i="1"/>
  <c r="D491" i="1"/>
  <c r="I490" i="1"/>
  <c r="D490" i="1"/>
  <c r="I489" i="1"/>
  <c r="D489" i="1"/>
  <c r="I488" i="1"/>
  <c r="D488" i="1"/>
  <c r="I487" i="1"/>
  <c r="D487" i="1"/>
  <c r="I486" i="1"/>
  <c r="D486" i="1"/>
  <c r="I485" i="1"/>
  <c r="D485" i="1"/>
  <c r="I484" i="1"/>
  <c r="D484" i="1"/>
  <c r="I483" i="1"/>
  <c r="D483" i="1"/>
  <c r="I482" i="1"/>
  <c r="D482" i="1"/>
  <c r="I481" i="1"/>
  <c r="D481" i="1"/>
  <c r="I480" i="1"/>
  <c r="D480" i="1"/>
  <c r="I479" i="1"/>
  <c r="D479" i="1"/>
  <c r="I478" i="1"/>
  <c r="D478" i="1"/>
  <c r="I477" i="1"/>
  <c r="D477" i="1"/>
  <c r="I476" i="1"/>
  <c r="D476" i="1"/>
  <c r="I475" i="1"/>
  <c r="D475" i="1"/>
  <c r="I474" i="1"/>
  <c r="D474" i="1"/>
  <c r="I473" i="1"/>
  <c r="D473" i="1"/>
  <c r="I472" i="1"/>
  <c r="D472" i="1"/>
  <c r="I471" i="1"/>
  <c r="D471" i="1"/>
  <c r="I470" i="1"/>
  <c r="D470" i="1"/>
  <c r="I469" i="1"/>
  <c r="D469" i="1"/>
  <c r="I468" i="1"/>
  <c r="D468" i="1"/>
  <c r="I467" i="1"/>
  <c r="D467" i="1"/>
  <c r="I466" i="1"/>
  <c r="D466" i="1"/>
  <c r="I465" i="1"/>
  <c r="D465" i="1"/>
  <c r="I464" i="1"/>
  <c r="D464" i="1"/>
  <c r="I463" i="1"/>
  <c r="D463" i="1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I462" i="1"/>
  <c r="D462" i="1"/>
  <c r="I461" i="1"/>
  <c r="D461" i="1"/>
  <c r="I460" i="1"/>
  <c r="D460" i="1"/>
  <c r="I459" i="1"/>
  <c r="D459" i="1"/>
  <c r="I458" i="1"/>
  <c r="D458" i="1"/>
  <c r="I457" i="1"/>
  <c r="D457" i="1"/>
  <c r="I456" i="1"/>
  <c r="D456" i="1"/>
  <c r="I455" i="1"/>
  <c r="D455" i="1"/>
  <c r="I454" i="1"/>
  <c r="D454" i="1"/>
  <c r="I453" i="1"/>
  <c r="D453" i="1"/>
  <c r="I452" i="1"/>
  <c r="D452" i="1"/>
  <c r="I451" i="1"/>
  <c r="D451" i="1"/>
  <c r="I450" i="1"/>
  <c r="D450" i="1"/>
  <c r="I449" i="1"/>
  <c r="D449" i="1"/>
  <c r="I448" i="1"/>
  <c r="D448" i="1"/>
  <c r="I447" i="1"/>
  <c r="D447" i="1"/>
  <c r="I446" i="1"/>
  <c r="D446" i="1"/>
  <c r="I445" i="1"/>
  <c r="D445" i="1"/>
  <c r="I444" i="1"/>
  <c r="D444" i="1"/>
  <c r="I443" i="1"/>
  <c r="D443" i="1"/>
  <c r="I442" i="1"/>
  <c r="D442" i="1"/>
  <c r="I441" i="1"/>
  <c r="D441" i="1"/>
  <c r="I440" i="1"/>
  <c r="D440" i="1"/>
  <c r="I439" i="1"/>
  <c r="D439" i="1"/>
  <c r="I438" i="1"/>
  <c r="D438" i="1"/>
  <c r="I437" i="1"/>
  <c r="D437" i="1"/>
  <c r="I436" i="1"/>
  <c r="D436" i="1"/>
  <c r="I435" i="1"/>
  <c r="D435" i="1"/>
  <c r="I434" i="1"/>
  <c r="D434" i="1"/>
  <c r="I433" i="1"/>
  <c r="D433" i="1"/>
  <c r="I432" i="1"/>
  <c r="D432" i="1"/>
  <c r="I431" i="1"/>
  <c r="D431" i="1"/>
  <c r="I430" i="1"/>
  <c r="D430" i="1"/>
  <c r="I429" i="1"/>
  <c r="D429" i="1"/>
  <c r="I428" i="1"/>
  <c r="D428" i="1"/>
  <c r="I427" i="1"/>
  <c r="D427" i="1"/>
  <c r="I426" i="1"/>
  <c r="D426" i="1"/>
  <c r="I425" i="1"/>
  <c r="D425" i="1"/>
  <c r="I424" i="1"/>
  <c r="D424" i="1"/>
  <c r="D372" i="4"/>
  <c r="D370" i="4"/>
  <c r="D407" i="1"/>
  <c r="I406" i="1"/>
  <c r="D406" i="1"/>
  <c r="D366" i="4" l="1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I402" i="1"/>
  <c r="D402" i="1"/>
  <c r="I401" i="1"/>
  <c r="D401" i="1"/>
  <c r="I400" i="1"/>
  <c r="D400" i="1"/>
  <c r="I399" i="1"/>
  <c r="D399" i="1"/>
  <c r="I398" i="1"/>
  <c r="D398" i="1"/>
  <c r="I397" i="1"/>
  <c r="D397" i="1"/>
  <c r="I396" i="1"/>
  <c r="D396" i="1"/>
  <c r="I395" i="1"/>
  <c r="D395" i="1"/>
  <c r="I394" i="1"/>
  <c r="D394" i="1"/>
  <c r="I393" i="1"/>
  <c r="D393" i="1"/>
  <c r="I392" i="1"/>
  <c r="D392" i="1"/>
  <c r="I391" i="1"/>
  <c r="D391" i="1"/>
  <c r="I390" i="1"/>
  <c r="D390" i="1"/>
  <c r="I389" i="1"/>
  <c r="D389" i="1"/>
  <c r="I388" i="1"/>
  <c r="D388" i="1"/>
  <c r="I387" i="1"/>
  <c r="D387" i="1"/>
  <c r="I386" i="1"/>
  <c r="D386" i="1"/>
  <c r="I385" i="1"/>
  <c r="D385" i="1"/>
  <c r="I384" i="1"/>
  <c r="D384" i="1"/>
  <c r="I383" i="1"/>
  <c r="D383" i="1"/>
  <c r="I382" i="1"/>
  <c r="D382" i="1"/>
  <c r="I381" i="1"/>
  <c r="D381" i="1"/>
  <c r="I380" i="1"/>
  <c r="D380" i="1"/>
  <c r="I379" i="1"/>
  <c r="D379" i="1"/>
  <c r="I378" i="1"/>
  <c r="D378" i="1"/>
  <c r="I377" i="1"/>
  <c r="D377" i="1"/>
  <c r="I376" i="1"/>
  <c r="D376" i="1"/>
  <c r="I375" i="1"/>
  <c r="D375" i="1"/>
  <c r="I374" i="1"/>
  <c r="D374" i="1"/>
  <c r="I373" i="1"/>
  <c r="D373" i="1"/>
  <c r="D336" i="4" l="1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I372" i="1"/>
  <c r="D372" i="1"/>
  <c r="I371" i="1"/>
  <c r="D371" i="1"/>
  <c r="I370" i="1"/>
  <c r="D370" i="1"/>
  <c r="I369" i="1"/>
  <c r="D369" i="1"/>
  <c r="I368" i="1"/>
  <c r="D368" i="1"/>
  <c r="I367" i="1"/>
  <c r="D367" i="1"/>
  <c r="I366" i="1"/>
  <c r="D366" i="1"/>
  <c r="I365" i="1"/>
  <c r="D365" i="1"/>
  <c r="I364" i="1"/>
  <c r="D364" i="1"/>
  <c r="I363" i="1"/>
  <c r="D363" i="1"/>
  <c r="I362" i="1"/>
  <c r="D362" i="1"/>
  <c r="I361" i="1"/>
  <c r="D361" i="1"/>
  <c r="I360" i="1"/>
  <c r="D360" i="1"/>
  <c r="I359" i="1"/>
  <c r="D359" i="1"/>
  <c r="I358" i="1"/>
  <c r="D311" i="4" l="1"/>
  <c r="D299" i="4"/>
  <c r="I347" i="1"/>
  <c r="I335" i="1"/>
  <c r="D335" i="1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I300" i="1"/>
  <c r="D300" i="1"/>
  <c r="I299" i="1"/>
  <c r="D299" i="1"/>
  <c r="I298" i="1"/>
  <c r="D298" i="1"/>
  <c r="I297" i="1"/>
  <c r="D297" i="1"/>
  <c r="I296" i="1"/>
  <c r="D296" i="1"/>
  <c r="I295" i="1"/>
  <c r="D295" i="1"/>
  <c r="I294" i="1"/>
  <c r="D294" i="1"/>
  <c r="I293" i="1"/>
  <c r="D293" i="1"/>
  <c r="I292" i="1"/>
  <c r="D292" i="1"/>
  <c r="I291" i="1"/>
  <c r="D291" i="1"/>
  <c r="I290" i="1"/>
  <c r="D290" i="1"/>
  <c r="I289" i="1"/>
  <c r="D289" i="1"/>
  <c r="I288" i="1"/>
  <c r="D288" i="1"/>
  <c r="I287" i="1"/>
  <c r="D287" i="1"/>
  <c r="I286" i="1"/>
  <c r="D286" i="1"/>
  <c r="I285" i="1"/>
  <c r="D285" i="1"/>
  <c r="I284" i="1"/>
  <c r="D284" i="1"/>
  <c r="I283" i="1"/>
  <c r="D283" i="1"/>
  <c r="I282" i="1"/>
  <c r="D282" i="1"/>
  <c r="I281" i="1"/>
  <c r="D281" i="1"/>
  <c r="I280" i="1"/>
  <c r="D280" i="1"/>
  <c r="I279" i="1"/>
  <c r="D279" i="1"/>
  <c r="I278" i="1"/>
  <c r="D278" i="1"/>
  <c r="I277" i="1"/>
  <c r="D277" i="1"/>
  <c r="I276" i="1"/>
  <c r="D276" i="1"/>
  <c r="I275" i="1"/>
  <c r="D275" i="1"/>
  <c r="I274" i="1"/>
  <c r="D274" i="1"/>
  <c r="I273" i="1"/>
  <c r="D273" i="1"/>
  <c r="I272" i="1"/>
  <c r="D272" i="1"/>
  <c r="I271" i="1"/>
  <c r="D271" i="1"/>
  <c r="I270" i="1"/>
  <c r="D270" i="1"/>
  <c r="I269" i="1"/>
  <c r="D269" i="1"/>
  <c r="I268" i="1"/>
  <c r="D268" i="1"/>
  <c r="I267" i="1"/>
  <c r="D267" i="1"/>
  <c r="I266" i="1"/>
  <c r="D266" i="1"/>
  <c r="I265" i="1"/>
  <c r="D265" i="1"/>
  <c r="I264" i="1"/>
  <c r="D264" i="1"/>
  <c r="I263" i="1"/>
  <c r="D263" i="1"/>
  <c r="I262" i="1"/>
  <c r="D262" i="1"/>
  <c r="I261" i="1"/>
  <c r="D261" i="1"/>
  <c r="I260" i="1"/>
  <c r="D260" i="1"/>
  <c r="I259" i="1"/>
  <c r="D259" i="1"/>
  <c r="D221" i="4" l="1"/>
  <c r="D220" i="4"/>
  <c r="D218" i="4"/>
  <c r="D217" i="4"/>
  <c r="D215" i="4"/>
  <c r="D214" i="4"/>
  <c r="D212" i="4"/>
  <c r="D211" i="4"/>
  <c r="D209" i="4"/>
  <c r="D208" i="4"/>
  <c r="D206" i="4"/>
  <c r="D205" i="4"/>
  <c r="D203" i="4"/>
  <c r="D202" i="4"/>
  <c r="D200" i="4"/>
  <c r="D199" i="4"/>
  <c r="D197" i="4"/>
  <c r="D196" i="4"/>
  <c r="AC257" i="1"/>
  <c r="AC256" i="1"/>
  <c r="AC254" i="1"/>
  <c r="AC253" i="1"/>
  <c r="AC251" i="1"/>
  <c r="AC250" i="1"/>
  <c r="AC248" i="1"/>
  <c r="AC247" i="1"/>
  <c r="AC245" i="1"/>
  <c r="AC244" i="1"/>
  <c r="AC242" i="1"/>
  <c r="AC241" i="1"/>
  <c r="AC239" i="1"/>
  <c r="AC238" i="1"/>
  <c r="AC236" i="1"/>
  <c r="AC235" i="1"/>
  <c r="AC233" i="1"/>
  <c r="AC232" i="1"/>
  <c r="I257" i="1"/>
  <c r="D257" i="1"/>
  <c r="I256" i="1"/>
  <c r="D256" i="1"/>
  <c r="I254" i="1"/>
  <c r="D254" i="1"/>
  <c r="I253" i="1"/>
  <c r="D253" i="1"/>
  <c r="I251" i="1"/>
  <c r="D251" i="1"/>
  <c r="I250" i="1"/>
  <c r="D250" i="1"/>
  <c r="I248" i="1"/>
  <c r="D248" i="1"/>
  <c r="I247" i="1"/>
  <c r="D247" i="1"/>
  <c r="I245" i="1"/>
  <c r="D245" i="1"/>
  <c r="I244" i="1"/>
  <c r="D244" i="1"/>
  <c r="I242" i="1"/>
  <c r="D242" i="1"/>
  <c r="I241" i="1"/>
  <c r="D241" i="1"/>
  <c r="I239" i="1"/>
  <c r="D239" i="1"/>
  <c r="I238" i="1"/>
  <c r="D238" i="1"/>
  <c r="I236" i="1"/>
  <c r="D236" i="1"/>
  <c r="I235" i="1"/>
  <c r="D235" i="1"/>
  <c r="I233" i="1"/>
  <c r="D233" i="1"/>
  <c r="I232" i="1"/>
  <c r="D232" i="1"/>
  <c r="D552" i="4" l="1"/>
  <c r="D551" i="4"/>
  <c r="D550" i="4"/>
  <c r="D549" i="4"/>
  <c r="D548" i="4"/>
  <c r="D547" i="4"/>
  <c r="D546" i="4"/>
  <c r="D545" i="4"/>
  <c r="D544" i="4"/>
  <c r="D543" i="4"/>
  <c r="D542" i="4"/>
  <c r="D541" i="4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I555" i="1"/>
  <c r="D555" i="1"/>
  <c r="I554" i="1"/>
  <c r="D554" i="1"/>
  <c r="I553" i="1"/>
  <c r="D553" i="1"/>
  <c r="I552" i="1"/>
  <c r="D552" i="1"/>
  <c r="I551" i="1"/>
  <c r="D551" i="1"/>
  <c r="I550" i="1"/>
  <c r="D550" i="1"/>
  <c r="I549" i="1"/>
  <c r="D549" i="1"/>
  <c r="I548" i="1"/>
  <c r="D548" i="1"/>
  <c r="I547" i="1"/>
  <c r="D547" i="1"/>
  <c r="I546" i="1"/>
  <c r="D546" i="1"/>
  <c r="I545" i="1"/>
  <c r="D545" i="1"/>
  <c r="I544" i="1"/>
  <c r="D544" i="1"/>
  <c r="AC227" i="1" l="1"/>
  <c r="AC224" i="1"/>
  <c r="AC221" i="1"/>
  <c r="AC218" i="1"/>
  <c r="AC215" i="1"/>
  <c r="AC212" i="1"/>
  <c r="I227" i="1"/>
  <c r="I224" i="1"/>
  <c r="D224" i="1"/>
  <c r="I221" i="1"/>
  <c r="D221" i="1"/>
  <c r="I218" i="1"/>
  <c r="I215" i="1"/>
  <c r="I212" i="1"/>
  <c r="D212" i="1"/>
  <c r="I211" i="1"/>
  <c r="D211" i="1"/>
  <c r="D174" i="4"/>
  <c r="D168" i="4"/>
  <c r="D166" i="4"/>
  <c r="AC210" i="1"/>
  <c r="AC204" i="1"/>
  <c r="AC202" i="1"/>
  <c r="I210" i="1"/>
  <c r="D210" i="1"/>
  <c r="I204" i="1"/>
  <c r="D204" i="1"/>
  <c r="I202" i="1"/>
  <c r="D202" i="1"/>
  <c r="D540" i="4" l="1"/>
  <c r="D538" i="4"/>
  <c r="D537" i="4"/>
  <c r="D535" i="4"/>
  <c r="D534" i="4"/>
  <c r="D532" i="4"/>
  <c r="D531" i="4"/>
  <c r="D529" i="4"/>
  <c r="D528" i="4"/>
  <c r="D522" i="4"/>
  <c r="D520" i="4"/>
  <c r="D519" i="4"/>
  <c r="D516" i="4"/>
  <c r="D513" i="4"/>
  <c r="D511" i="4"/>
  <c r="D510" i="4"/>
  <c r="AC201" i="1"/>
  <c r="AC199" i="1"/>
  <c r="AC198" i="1"/>
  <c r="AC196" i="1"/>
  <c r="AC195" i="1"/>
  <c r="AC193" i="1"/>
  <c r="AC192" i="1"/>
  <c r="AC190" i="1"/>
  <c r="AC189" i="1"/>
  <c r="AC186" i="1"/>
  <c r="AC183" i="1"/>
  <c r="AC181" i="1"/>
  <c r="AC180" i="1"/>
  <c r="AC177" i="1"/>
  <c r="AC174" i="1"/>
  <c r="AC172" i="1"/>
  <c r="AC171" i="1"/>
  <c r="I201" i="1"/>
  <c r="D201" i="1"/>
  <c r="I199" i="1"/>
  <c r="D199" i="1"/>
  <c r="I198" i="1"/>
  <c r="I231" i="1" s="1"/>
  <c r="D198" i="1"/>
  <c r="D231" i="1" s="1"/>
  <c r="I196" i="1"/>
  <c r="D196" i="1"/>
  <c r="I195" i="1"/>
  <c r="D195" i="1"/>
  <c r="I193" i="1"/>
  <c r="D193" i="1"/>
  <c r="I192" i="1"/>
  <c r="D192" i="1"/>
  <c r="I190" i="1"/>
  <c r="D190" i="1"/>
  <c r="I189" i="1"/>
  <c r="D189" i="1"/>
  <c r="I186" i="1"/>
  <c r="D186" i="1"/>
  <c r="I183" i="1"/>
  <c r="D183" i="1"/>
  <c r="I181" i="1"/>
  <c r="D181" i="1"/>
  <c r="I180" i="1"/>
  <c r="I177" i="1"/>
  <c r="D177" i="1"/>
  <c r="I174" i="1"/>
  <c r="D174" i="1"/>
  <c r="I172" i="1"/>
  <c r="D172" i="1"/>
  <c r="I171" i="1"/>
  <c r="D171" i="1"/>
  <c r="AC229" i="1" l="1"/>
  <c r="AC231" i="1"/>
  <c r="D165" i="4"/>
  <c r="D163" i="4"/>
  <c r="D162" i="4"/>
  <c r="AC168" i="1"/>
  <c r="AC165" i="1"/>
  <c r="I168" i="1"/>
  <c r="D168" i="1"/>
  <c r="I165" i="1"/>
  <c r="D165" i="1"/>
  <c r="I156" i="1"/>
  <c r="D156" i="1"/>
  <c r="D155" i="1"/>
  <c r="I154" i="1"/>
  <c r="D154" i="1"/>
  <c r="I153" i="1"/>
  <c r="D153" i="1"/>
  <c r="D152" i="1"/>
  <c r="I151" i="1"/>
  <c r="D151" i="1"/>
  <c r="I150" i="1"/>
  <c r="D150" i="1"/>
  <c r="D149" i="1"/>
  <c r="I148" i="1"/>
  <c r="D148" i="1"/>
  <c r="I147" i="1"/>
  <c r="D147" i="1"/>
  <c r="I145" i="1"/>
  <c r="D145" i="1"/>
  <c r="I144" i="1"/>
  <c r="D144" i="1"/>
  <c r="I141" i="1"/>
  <c r="D141" i="1"/>
  <c r="I140" i="1"/>
  <c r="D140" i="1"/>
  <c r="I139" i="1"/>
  <c r="D139" i="1"/>
  <c r="AC156" i="1"/>
  <c r="AC154" i="1"/>
  <c r="AC153" i="1"/>
  <c r="AC152" i="1"/>
  <c r="AC150" i="1"/>
  <c r="AC148" i="1"/>
  <c r="AC147" i="1"/>
  <c r="AC145" i="1"/>
  <c r="AC144" i="1"/>
  <c r="AC141" i="1"/>
  <c r="AC140" i="1"/>
  <c r="AC139" i="1"/>
  <c r="D153" i="4"/>
  <c r="D151" i="4"/>
  <c r="D150" i="4"/>
  <c r="D148" i="4"/>
  <c r="D147" i="4"/>
  <c r="D145" i="4"/>
  <c r="D144" i="4"/>
  <c r="D142" i="4"/>
  <c r="D141" i="4"/>
  <c r="D138" i="4"/>
  <c r="D137" i="4"/>
  <c r="D136" i="4"/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I54" i="1"/>
  <c r="D54" i="1"/>
  <c r="I53" i="1"/>
  <c r="D53" i="1"/>
  <c r="I52" i="1"/>
  <c r="D52" i="1"/>
  <c r="I51" i="1"/>
  <c r="D51" i="1"/>
  <c r="I50" i="1"/>
  <c r="D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AA81" i="3" l="1"/>
  <c r="AA98" i="3" s="1"/>
  <c r="Z81" i="3"/>
  <c r="Z98" i="3" s="1"/>
  <c r="Y81" i="3"/>
  <c r="Y98" i="3" s="1"/>
  <c r="C5" i="2"/>
  <c r="B5" i="2"/>
  <c r="H11" i="3" l="1"/>
  <c r="C11" i="3"/>
  <c r="E16" i="7" l="1"/>
  <c r="C12" i="3" l="1"/>
  <c r="C10" i="3"/>
  <c r="E17" i="7"/>
  <c r="H12" i="3"/>
  <c r="E15" i="7"/>
  <c r="H10" i="3"/>
  <c r="H13" i="3" l="1"/>
  <c r="H98" i="3" s="1"/>
  <c r="G5" i="2"/>
  <c r="C13" i="3"/>
  <c r="C98" i="3" s="1"/>
</calcChain>
</file>

<file path=xl/sharedStrings.xml><?xml version="1.0" encoding="utf-8"?>
<sst xmlns="http://schemas.openxmlformats.org/spreadsheetml/2006/main" count="4467" uniqueCount="666">
  <si>
    <t>Інформація про осіб, з психічними та поведінковими розладами внаслідок вживання опіоїдів, які отримують замісну підтримувальну терапію станом на 01.09.2021</t>
  </si>
  <si>
    <t>Нових пацієнтів за звітний період</t>
  </si>
  <si>
    <t>Кількісні та якісні характеристики пацієнтів, які отримують ЗПТ станом на кінець звітного періоду</t>
  </si>
  <si>
    <t>Кількість осіб які вибули з програми ЗПТ із різних причин</t>
  </si>
  <si>
    <t>по джерелам фінансування</t>
  </si>
  <si>
    <t>по формі видачі</t>
  </si>
  <si>
    <t>стать</t>
  </si>
  <si>
    <t>супутні стани та захворювання</t>
  </si>
  <si>
    <t>загальні характеристики</t>
  </si>
  <si>
    <t>Область</t>
  </si>
  <si>
    <t>Повна назва ЗОЗ</t>
  </si>
  <si>
    <t>Препарат</t>
  </si>
  <si>
    <t xml:space="preserve"> нових пацієнтів за звітний період</t>
  </si>
  <si>
    <t xml:space="preserve"> з них самостійно прийшли в програму</t>
  </si>
  <si>
    <t xml:space="preserve"> з них направлені з неурядової організації</t>
  </si>
  <si>
    <t xml:space="preserve"> з них направлені з іншого ЗОЗ</t>
  </si>
  <si>
    <t xml:space="preserve"> з них направлені від правоохоронних органів</t>
  </si>
  <si>
    <t xml:space="preserve"> кількість пацієнтів станом на кінець поточного місяця</t>
  </si>
  <si>
    <t xml:space="preserve"> кошти міжнародних донорів (ГФ, PEPFAR)</t>
  </si>
  <si>
    <t xml:space="preserve"> кошти пацієнта</t>
  </si>
  <si>
    <t xml:space="preserve"> кошти місцевого бюджету</t>
  </si>
  <si>
    <t xml:space="preserve"> кошти Державного бюджету</t>
  </si>
  <si>
    <t xml:space="preserve"> щоденно під наглядом медичного персоналу</t>
  </si>
  <si>
    <t xml:space="preserve"> видача з ЗОЗ для самостійного прийому</t>
  </si>
  <si>
    <t xml:space="preserve"> стаціонар на дому</t>
  </si>
  <si>
    <t xml:space="preserve"> видача за рецептом</t>
  </si>
  <si>
    <t xml:space="preserve"> чоловіки</t>
  </si>
  <si>
    <t xml:space="preserve"> жінки</t>
  </si>
  <si>
    <t xml:space="preserve"> з них жінки у яких вагітність закінилась пологами</t>
  </si>
  <si>
    <t xml:space="preserve"> з діагнозом ВІЛ-інфекція</t>
  </si>
  <si>
    <t xml:space="preserve"> які отримують антиретровірусну терапію</t>
  </si>
  <si>
    <t xml:space="preserve"> з діагнозом вірусний гепатит В</t>
  </si>
  <si>
    <t xml:space="preserve"> з діагнозом вірусний гепатит С</t>
  </si>
  <si>
    <t xml:space="preserve"> з діагнозом туберкульоз</t>
  </si>
  <si>
    <t xml:space="preserve"> середній вік пацієнтів</t>
  </si>
  <si>
    <t xml:space="preserve"> середній стаж наркоспоживання пацієнтів</t>
  </si>
  <si>
    <t xml:space="preserve"> середня доза замісного препарату</t>
  </si>
  <si>
    <t>всього вибуло за звітній період</t>
  </si>
  <si>
    <t>успішно завершили курс лікування</t>
  </si>
  <si>
    <t>змінили місце проживання (без переадресації в інший ЗОЗ)</t>
  </si>
  <si>
    <t>позбавлення волі</t>
  </si>
  <si>
    <t>адміністративна виписка</t>
  </si>
  <si>
    <t>пропуск препаратів більше 10 днів</t>
  </si>
  <si>
    <t>за медичними показами</t>
  </si>
  <si>
    <t>смерть пацієнта</t>
  </si>
  <si>
    <t>переадресація до іншого ЗОЗ</t>
  </si>
  <si>
    <t>завершення участі  в програмі за власним бажанням</t>
  </si>
  <si>
    <t>Name</t>
  </si>
  <si>
    <t>Сумма по полю нових пацієнтів за звітний період</t>
  </si>
  <si>
    <t>Сумма по полю з них самостійно прийшли в програму</t>
  </si>
  <si>
    <t>Сумма по полю з них направлені з неурядової організації</t>
  </si>
  <si>
    <t>Сумма по полю з них направлені з іншого ЗОЗ</t>
  </si>
  <si>
    <t>Сумма по полю з них направлені від правоохоронних органів</t>
  </si>
  <si>
    <t xml:space="preserve">кількість пацієнтів станом на кінець поточного місяця </t>
  </si>
  <si>
    <t xml:space="preserve">кошти міжнародних донорів (ГФ, PEPFAR) </t>
  </si>
  <si>
    <t xml:space="preserve">кошти пацієнта </t>
  </si>
  <si>
    <t xml:space="preserve">кошти місцевого бюджету </t>
  </si>
  <si>
    <t xml:space="preserve">кошти Державного бюджету </t>
  </si>
  <si>
    <t xml:space="preserve">щоденно під наглядом медичного персоналу </t>
  </si>
  <si>
    <t xml:space="preserve">видача з ЗОЗ для самостійного прийому </t>
  </si>
  <si>
    <t xml:space="preserve">стаціонар на дому </t>
  </si>
  <si>
    <t xml:space="preserve">видача за рецептом </t>
  </si>
  <si>
    <t xml:space="preserve">чоловіки </t>
  </si>
  <si>
    <t xml:space="preserve">жінки </t>
  </si>
  <si>
    <t xml:space="preserve">з них жінки у яких вагітність закінилась пологами </t>
  </si>
  <si>
    <t xml:space="preserve">з діагнозом ВІЛ-інфекція </t>
  </si>
  <si>
    <t xml:space="preserve">які отримують антиретровірусну терапію </t>
  </si>
  <si>
    <t xml:space="preserve">з діагнозом вірусний гепатит В </t>
  </si>
  <si>
    <t xml:space="preserve">з діагнозом вірусний гепатит С </t>
  </si>
  <si>
    <t xml:space="preserve">з діагнозом туберкульоз </t>
  </si>
  <si>
    <t xml:space="preserve">середній вік пацієнтів </t>
  </si>
  <si>
    <t xml:space="preserve">середній стаж наркоспоживання пацієнтів </t>
  </si>
  <si>
    <t xml:space="preserve">середня доза замісного препарату </t>
  </si>
  <si>
    <t>Сумма по полю всього вибуло за звітній період</t>
  </si>
  <si>
    <t>Сумма по полю успішно завершили курс лікування</t>
  </si>
  <si>
    <t>Сумма по полю змінили місце проживання (без переадресації в інший ЗОЗ)</t>
  </si>
  <si>
    <t>Сумма по полю позбавлення волі</t>
  </si>
  <si>
    <t>Сумма по полю адміністративна виписка</t>
  </si>
  <si>
    <t>Сумма по полю пропуск препаратів більше 10 днів</t>
  </si>
  <si>
    <t>Сумма по полю за медичними показами</t>
  </si>
  <si>
    <t>Сумма по полю смерть пацієнта</t>
  </si>
  <si>
    <t>Сумма по полю переадресація до іншого ЗОЗ</t>
  </si>
  <si>
    <t>Сумма по полю завершення участі  в програмі за власним бажанням</t>
  </si>
  <si>
    <t>Вінницька</t>
  </si>
  <si>
    <t>КНП "Центр терапії залежостей "Соціотерапія"Вінницької обласної Ради</t>
  </si>
  <si>
    <t>Бупренорфіну гідрохлорид</t>
  </si>
  <si>
    <t>Метадону гідрохлорид (табл)</t>
  </si>
  <si>
    <t>Метадону гідрохлорид (рідкий)</t>
  </si>
  <si>
    <t>КНП "Вінницький обласний клінічний центр профілактики та боротьби зі СНІДом Вінницької обласної Ради"</t>
  </si>
  <si>
    <t>КНП "Вінницьке обласне спеціалізоване територіальне медичне об'єднання "Фтизіатрія" Вінницької обласної Ради"</t>
  </si>
  <si>
    <t>КНП " Барська центральна районна лікарня" Барської районної ради</t>
  </si>
  <si>
    <t>КНП "Бершадська окружна лікарня інтенсивного лікування"</t>
  </si>
  <si>
    <t>КНП "Гайсинська центральна районна лікарня Гайсинської районної ради"</t>
  </si>
  <si>
    <t>КНП "Жмеринська центральна районна лікарня" Жмеринської районної ради</t>
  </si>
  <si>
    <t>КНП "Іллінецька центральна районна лікарня" Іллінецької районної ради</t>
  </si>
  <si>
    <t>КП "КАЛИНІВСЬКА ЦЕНТРАЛЬНА РАЙОННА ЛІКАРНЯ"</t>
  </si>
  <si>
    <t>КП "Козятинська центральна районна лікарня Козятинської районної ради"</t>
  </si>
  <si>
    <t>КП "Ладижинська міська лікарня" Ладижинської міської ради</t>
  </si>
  <si>
    <t>КНП "Літинська центральна районна лікарня Літинської районної Ради"</t>
  </si>
  <si>
    <t>КНП "Могилів-Подільська окружна лікарня інтенсивного лікування" Могилів-Подільської міської ради</t>
  </si>
  <si>
    <t>КНП "Немирівська центральна районна лікарня Немирівської районної ради"</t>
  </si>
  <si>
    <t>КП "Погребищенська центральна районна лікарня" Погребищенської районної ради</t>
  </si>
  <si>
    <t>КНП "Хмільницька центральна районна лікарня" Хмільницької районної ради</t>
  </si>
  <si>
    <t>Волинська</t>
  </si>
  <si>
    <t>КП "Волинський медичний центр терапії залежностей</t>
  </si>
  <si>
    <t>КП "Володимир-Волинське територіальне медичне об'єднання"</t>
  </si>
  <si>
    <t>КНП "Ковельське МТМО"</t>
  </si>
  <si>
    <t>Дніпропетровська</t>
  </si>
  <si>
    <t>КП"ОМПЦЛЗ"ДОР</t>
  </si>
  <si>
    <t>КП"Криворізька багатопрофільна лікарня з надання психіатричної допомоги"ДОР</t>
  </si>
  <si>
    <t>КП "Криворізький ПТД"ДОР"</t>
  </si>
  <si>
    <t>КНП"Жовтоводська міська лікарня "ЖМР"</t>
  </si>
  <si>
    <t>КНП МКЛ № 21 ім. проф. Є.Г. Попкової «ДМР»</t>
  </si>
  <si>
    <t>КП «Верхньодніпровська ЦРЛ» ВРР»</t>
  </si>
  <si>
    <t>КНП КМР « Міська лікарня № 1» (м.Кам`янське)</t>
  </si>
  <si>
    <t>КНП «Криворізький протитуберкульозний диспансер № 2» КМР»</t>
  </si>
  <si>
    <t>ОКЗ «Криворізька інфекційна лікарня № 1» ДОР</t>
  </si>
  <si>
    <t>КП «ЦМЛ м. Покров ДОР»</t>
  </si>
  <si>
    <t>КП «Тернівська ЦМЛ» ДОР»</t>
  </si>
  <si>
    <t>КНП «Новомосковська ЦМЛ» НМР</t>
  </si>
  <si>
    <t>КП «Кам`янський ПТД» ДОР»</t>
  </si>
  <si>
    <t>КНП «ЦПМСД №4»КМР, м. Кривий Ріг</t>
  </si>
  <si>
    <t>КЗ «Центр первинної медико-санітарної допомоги №6» м. Кривий Ріг</t>
  </si>
  <si>
    <t>КНП «ЦПМСД №7» м. Кривий Ріг</t>
  </si>
  <si>
    <t>КЗ «Центральна міська лікарня м.Марганець» ДОР»</t>
  </si>
  <si>
    <t>КЗ «Першотравенська ЦМЛ» ДОР»</t>
  </si>
  <si>
    <t>КНП "ЦПМСД"№2 КМР</t>
  </si>
  <si>
    <t>КЗ «ДЦПМСД №9"м.Дніпро</t>
  </si>
  <si>
    <t>КНП "ДЦПМСД №3" ДМР</t>
  </si>
  <si>
    <t>Донецька</t>
  </si>
  <si>
    <t>КНП"Медичний центр з профілактики та лікування залежності м.Краматорськ"</t>
  </si>
  <si>
    <t>СП КНП "Медичний центр з профілактики та лікування залежності м,Краматорськ" у м,Слов`янськ диспансерне відділення у м,Бахмут</t>
  </si>
  <si>
    <t>КНП"ЦПМСД№1"Краматорської міської ради</t>
  </si>
  <si>
    <t>КНП "МЦПЛЗ м. Краматорськ" у м. Костянтинівка</t>
  </si>
  <si>
    <t>КНП "Добропільська лікарня інтенсивного лікування"</t>
  </si>
  <si>
    <t>КНП "Медичний центр з профілактики та лікування залежності м, Краматорськ" у м, Покровськ</t>
  </si>
  <si>
    <t>Житомирська</t>
  </si>
  <si>
    <t>КНП "Обласний медичний спеціалізований центр" Житомирської обласної ради</t>
  </si>
  <si>
    <t>КНП "Бердичівська міська лікарня Бердичівської міської ради"</t>
  </si>
  <si>
    <t>КНП"Новоград-Волинське теріотиальне обєднення</t>
  </si>
  <si>
    <t>КНП "Коростенська центральна міська лікарня Коростенської міської ради"</t>
  </si>
  <si>
    <t>КНП "Центральна районна лікарня ім. Д.І. Потєхіна" Коростишівської районної ради</t>
  </si>
  <si>
    <t>КП "Центр первинної медико санітарної допомоги" Житомирської міської ради</t>
  </si>
  <si>
    <t>Закарпатська</t>
  </si>
  <si>
    <t>КНП "Закарпатський обласний медичний центр психічного здоров'я та медицини залежностей" Закарпатської обласної ради</t>
  </si>
  <si>
    <t>КНП "Ужгородський міський центр первинної медико-санітарної допомоги"</t>
  </si>
  <si>
    <t>Запорізька</t>
  </si>
  <si>
    <t>КНП "Обласний клінічний заклад з надання психіатричної допомоги" ЗОР</t>
  </si>
  <si>
    <t>КНП «Запорізький регіональний фтизіопульмонологічний клінічний лікувально-діагностичний центр» ЗОР</t>
  </si>
  <si>
    <t>Івано-Франківська</t>
  </si>
  <si>
    <t>КНП "Прикарпатський наркологічний центр Івано-Франківської обласної ради "</t>
  </si>
  <si>
    <t>КНП Долинська багатопрофільна лікарня ДМР</t>
  </si>
  <si>
    <t>КНП "Коломийська центральна районна лікарня " Коломийської міської ради</t>
  </si>
  <si>
    <t>КНП "Калуський МЦ ПМСД КМР"</t>
  </si>
  <si>
    <t>КНМП "Рогатинська ЦРЛ"</t>
  </si>
  <si>
    <t>КНП" ІФ ОКІЛ ІФ ОР"</t>
  </si>
  <si>
    <t>КНП "Тлумацька центральна міська лікарня" Тлумацької міської ради Івано-Франківського району Івано-Франківської області</t>
  </si>
  <si>
    <t>Комунальне некомерційне підприємство "Надвірнянська центральна районна лікарня"Надвірнянської районної ради</t>
  </si>
  <si>
    <t>КНП"Бурштинська центральна міська лікарня"</t>
  </si>
  <si>
    <t>КНП Богородчанська ЦР</t>
  </si>
  <si>
    <t>КНП "Івано-Франківський обласний фтизіопульмонологічний центр Івано-Франківської обласної ради""</t>
  </si>
  <si>
    <t>Київська</t>
  </si>
  <si>
    <t>Комунальне некомерційне підприємство Фастівської Районної Ради " Фастівська Центральна районна лікарня"</t>
  </si>
  <si>
    <t>комунальне некомерційне підприємство Білоцерківської міської ради "Білоцерківська міська лікарня №4"</t>
  </si>
  <si>
    <t>Комунальне некомерційне підприємство Обухівсько їРайонної Ради "Обухівська БЛІЛ"</t>
  </si>
  <si>
    <t>Кіровоградська</t>
  </si>
  <si>
    <t>КНП "Кіровоградський обласний наркологічний диспансер Кіровоградської обласної ради"</t>
  </si>
  <si>
    <t>КНП "Олександрійський наркологічний диспансер Кіровоградської обласної ради"</t>
  </si>
  <si>
    <t>КНП "Світловодська центральна районна лікарня"Світловодської міської ради</t>
  </si>
  <si>
    <t>КНП "Знам'янська міська лікарня ім. А.В.Лисенка"Знам'янської міської ради</t>
  </si>
  <si>
    <t>КНП "Ноувоукраїнська центральна районна лікарня" Новоукраїнської районної ради</t>
  </si>
  <si>
    <t>КНП "Кіровоградський обласний фтизіопульмонологічний медичний центр Кіровоградської обласної ради"</t>
  </si>
  <si>
    <t>Львівська</t>
  </si>
  <si>
    <t>КНП Львівської обласної ради "Львівський обласний медичний центр превевнції та терапії узалежнень" (ЗПТ1+ЗПТ 2)</t>
  </si>
  <si>
    <t>КНП Львівської обласної ради "Львівський регіональний фтизіопульмонологічний клінічний лікувально-діагностичний центр"</t>
  </si>
  <si>
    <t>КНП "Центральна міська лікарня м. Борислава"</t>
  </si>
  <si>
    <t>КНП "Бродівська центральна районна лікарня Бродівської районної ради Львівської області"</t>
  </si>
  <si>
    <t>КНП "Дрогобицька міська поліклініка" Дрогобицької міської ради</t>
  </si>
  <si>
    <t>КНП Золочівська центральна районна лікарня Золочівської районної ради Львівської області</t>
  </si>
  <si>
    <t>КНП "Миколаївська центральна районна лікарня" Миколаївської районної ради</t>
  </si>
  <si>
    <t>КНП "Стрийська центральна міська лікарня"</t>
  </si>
  <si>
    <t>КП "Центральна міська лікарня Червоноградськаої міської ради"</t>
  </si>
  <si>
    <t>КНП "Новороздільська міська лікарня"</t>
  </si>
  <si>
    <t>Миколаївська</t>
  </si>
  <si>
    <t>КНП "Миколаївський обласний центр психічного здоров'я" Миколаївської обласної ради</t>
  </si>
  <si>
    <t>КНП Миколаївської міської ради «Центр соціально значущих хвороб</t>
  </si>
  <si>
    <t>КНП "Миколаївський обласний центр паліативної допомоги та інтегрованих послуг" Миколаївської обласної ради</t>
  </si>
  <si>
    <t>КНП "Миколаївський регіональний фтизіопульмонологічний медичний центр" Миколаївської обласної ради</t>
  </si>
  <si>
    <t>КНП "Миколаївська обласна клінічна лікарня" Миколаївської обласної ради</t>
  </si>
  <si>
    <t>КНП Миколаївської міської ради "Міська лікарня № 5"</t>
  </si>
  <si>
    <t>КНП "Первомайська центральна міська багатопрофільна лікарня" Первомайської міської ради</t>
  </si>
  <si>
    <t>КП "Комунальне некомерційне підприємство Вознесенська багатопрофільна лікарня" Вознесенської міської ради</t>
  </si>
  <si>
    <t>КНП "Южноукраїнська міська багатопрофільна лікарня" Южноукраїнської міської ради</t>
  </si>
  <si>
    <t>КНП "Багатопрофільна лікарня Веснянської,Нечаянської,Радсадівської сільських рад Миколаївського району Миколаївської області"</t>
  </si>
  <si>
    <t>КНП "Новоодеська центральна районна лікарня" Новоодеської районної ради</t>
  </si>
  <si>
    <t>КНП "Новобузька центральна районна лікарня" Новобузької районної ради</t>
  </si>
  <si>
    <t>КНП "Очаківська центральна районна лікарня" Очаківської районної ради</t>
  </si>
  <si>
    <t>КНП "Казанківська центральна районна лікарня" Казанківської районної ради</t>
  </si>
  <si>
    <t>Одеська</t>
  </si>
  <si>
    <t>КНП «Міський психіатричний диспансер» м. Одеса</t>
  </si>
  <si>
    <t>КНП   «Ізмаїльська міська центральна лікарня»  Ізмаїльської Міської Ради</t>
  </si>
  <si>
    <t>КНП   «Одеський обласний центр соціально значущих хвороб Одеської Обласної Ради»</t>
  </si>
  <si>
    <t>КНП  «Білгород-Дністровська міська багатопрофільна лікарня»  Білгород-Дністровської Міської Ради</t>
  </si>
  <si>
    <t>КНП  «Центр первинної медико-санітарної допомоги № 18» Одеської Міської Ради</t>
  </si>
  <si>
    <t>КНП  «Центр первинної медико-санітарної допомоги № 3» Одеської Міської Ради</t>
  </si>
  <si>
    <t>Полтавська</t>
  </si>
  <si>
    <t>КП"Полтавський обласний центр терапії залежностей Полтавської обласної ради"</t>
  </si>
  <si>
    <t>КНП" Гадяцька ЦРЛ" Гадяцької районної ради</t>
  </si>
  <si>
    <t>КНП "Кобеляцька центральна районна лікарня" Кобеляцької районної ради Полтавської області</t>
  </si>
  <si>
    <t>КНП "Миргородська центральна районна лікарня" Миргородської районної ради</t>
  </si>
  <si>
    <t>КНП ЛохвицькаРЛ ЛохвицькоіРР</t>
  </si>
  <si>
    <t>КП" Пирятинська центральна районна лікарня Пирятинської районної ради"</t>
  </si>
  <si>
    <t>КНП "Хорольська центральна районна лікарня" Хорольської районної ради, Полтавьскої області</t>
  </si>
  <si>
    <t>КНП "Зіньківська ЦРЛ"</t>
  </si>
  <si>
    <t>КП "Полтавський обласний клінічний протитуберкульозний диспансер Полтавської обласної ради"</t>
  </si>
  <si>
    <t>КНП"Карлівська ЦРЛ імені Л.В.Радевича"</t>
  </si>
  <si>
    <t>Комунальне некомерцйне підприємство "Центр первинної медико-санітарної допомоги м. Горішні Плавні Горішньоплавнівської міської ради Полтавської області"</t>
  </si>
  <si>
    <t>Рівненська</t>
  </si>
  <si>
    <t>Комунальне підриємство" Рівненський обласний центр психічного здоровя населення" Рівненської обласної ради</t>
  </si>
  <si>
    <t>Комунальне некомерційне підприємство" Здлобунівська центральна міська лікарня" Здолбунівської міської ради Рівненської області</t>
  </si>
  <si>
    <t>Комунальне некомерційне підприємство Вараської міської ради" Вараська багатопрофільна лікарня"</t>
  </si>
  <si>
    <t>Комунальне підприємство " Обласний інформаційно-аналітичний центр медичної статистики" Рівненської обласної ради ( сектор профілактики та боротьби зі СНІДом)</t>
  </si>
  <si>
    <t>Комунальне некомерційне підприємство" Центр первинної медико-санітарної допомоги Ювілейний" Рівненської міської ради</t>
  </si>
  <si>
    <t>Сумська</t>
  </si>
  <si>
    <t>КНП Сумської обласної ради «Обласний клінічний медичний центр соціально небезпечних захворювань»</t>
  </si>
  <si>
    <t>КНП Конотопської міської ради «Конотопська центральна районна лікарня ім. академіка Михайла Давидова»</t>
  </si>
  <si>
    <t>КНП «Шосткинська центральна районна лікарня» Шосткинської міської ради</t>
  </si>
  <si>
    <t>КНП Сумської обласної ради «Обласна спеціалізована клінічна лікарня»</t>
  </si>
  <si>
    <t>КНП Охтирської міської ради «Охтирська центральна районна лікарня»</t>
  </si>
  <si>
    <t>КНП "Буринська центральна районна лікарня ім.проф.М.П.Новаченка" Буринської районної ради</t>
  </si>
  <si>
    <t>КНП "Середино-Будська центральна районна лікарня" Середино-Будської районної ради</t>
  </si>
  <si>
    <t>КНП "Лебединська центральна районна лікарня ім. лікаря К.О.Зільберника"</t>
  </si>
  <si>
    <t>КП «Кролевецька ЦРЛ» Кролевецької районної ради</t>
  </si>
  <si>
    <t>КНП "Краснопільська лікарня" КСР</t>
  </si>
  <si>
    <t>Тернопільська</t>
  </si>
  <si>
    <t>Комунальне некомерційне підприємство"Тернопільський обласний медичний центр соціально-небезпечних захворювань"Тернопільської обласної ради</t>
  </si>
  <si>
    <t>Харківська</t>
  </si>
  <si>
    <t>КНП " Лозівське територіальне медичне об'єднання"</t>
  </si>
  <si>
    <t>КНП ХОР "Обласний клінічний центр профілактики і боротьби зі СНІДом"</t>
  </si>
  <si>
    <t>КНП ХОР "Обласний наркологічний диспансер"</t>
  </si>
  <si>
    <t>КНП "Зміївська центральна районна лікарня" Зміївської міської ради Харківської області</t>
  </si>
  <si>
    <t>КНП ХОР " Обласний протитуберкульозний диспанскр №1"</t>
  </si>
  <si>
    <t>Херсонська</t>
  </si>
  <si>
    <t>КП "Голопристанська центральна районна лікарня"</t>
  </si>
  <si>
    <t>Хмельницька</t>
  </si>
  <si>
    <t>КНП « Хмельницький обласний заклад з надання психіатричної допомоги»</t>
  </si>
  <si>
    <t>КНП "Волочиська багатопрофільна лікарня" ВОЛОЧИСЬКОЇ МІСЬКОЇ РАДИ ХМЕЛЬНИЦЬКОГО РАЙОНУ ХМЕЛЬНИЦЬКОЇ ОБЛАСТІ</t>
  </si>
  <si>
    <t>КНП "ІЗЯСЛАВСЬКА МІСЬКА БАГАТОПРОФІЛЬНА ЛІКАРНЯ" ІЗЯСЛАВСЬКОЇ МІСЬКОЇ РАДИ</t>
  </si>
  <si>
    <t>КНП "НОВОУШИЦЬКА ЦЕНТРАЛЬНА ЛІКАРНЯ" НОВОУШИЦЬКОЇ СЕЛИЩНОЇ РАДИ</t>
  </si>
  <si>
    <t>КНП "СТАРОКОСТЯНТИНІВСЬКА БАГАТОПРОФІЛЬНА ЛІКАРНЯ "СТАРОКОСТЯНТИНІВСЬКОЇ МІСЬКОЇ РАДИ ХМЕЛЬНИЦЬКОГО РАЙОНУ ХМЕЛЬНИЦЬКОЇ ОБЛАСТІ</t>
  </si>
  <si>
    <t>КНП "Ярмолинецька багатопрофільна лікарня" Ярмолинецької селищної ради Хмельницької області</t>
  </si>
  <si>
    <t>КНП "ШЕПЕТІВСЬКА БАГАТОПРОФІЛЬНА ЛІКАРНЯ" ШЕПЕТІВСЬКОЇ МІСЬКОЇ РАДИ ХМЕЛЬНИЦЬКОЇ ОБЛАСТІ</t>
  </si>
  <si>
    <t>КНП Дунаєвецької міської ради "Дунаєвецька багатопрофільна лікарня</t>
  </si>
  <si>
    <t>КНП ПОЛОНСЬКОЇ МІСЬКОЇ РАДИ "ПОЛОНСЬКА МІСЬКА БАГАТОПРОФІЛЬНА ЛІКАРНЯ ІМ.НАТАЛІЇ САВЕЛІЇВНИ ГОВОРУН"</t>
  </si>
  <si>
    <t>КНП Нетішинської міської ради "Спеціалізована медико-санітарна частина м.Нетішин"</t>
  </si>
  <si>
    <t>КНП "Хмельницький обласний фтизіопульмонологічний медичний центр" ХОР</t>
  </si>
  <si>
    <t>КНП "ЧЕМЕРОВЕЦЬКА БАГАТОПРОФІЛЬНА ЛІКАРНЯ" ЧЕМЕРОВЕЦЬКОЇ СЕЛИЩНОЇ РАДИ</t>
  </si>
  <si>
    <t>КНП "Лікувальний діагностично-консультативний центр" Камянець-Подільської міської ради.</t>
  </si>
  <si>
    <t>Черкаська</t>
  </si>
  <si>
    <t>КНП "Черкаський обласний наркологічний диспансер Черкаської обласної ради“</t>
  </si>
  <si>
    <t>КНП "Черкаський обласний протитуберкульозний диспансер Черкаської обласної ради“</t>
  </si>
  <si>
    <t>КНП "Смілянська міська поліклініка“ Смілянської міської ради</t>
  </si>
  <si>
    <t>КНП "Уманська психіатрична лікарня" Уманської міської ради</t>
  </si>
  <si>
    <t>КНП "Ватутінська міська лікарня Ватутінської міської ради"</t>
  </si>
  <si>
    <t>КНП "Городищенське районне територіальне медичне об`єднання" Городищенської районної ради</t>
  </si>
  <si>
    <t>КНП Драбівської районної ради „Драбівська центральна районна лікарня“</t>
  </si>
  <si>
    <t>КНП „Жашківська центральна районна лікарня“ Жашківської районної ради Черкаської області</t>
  </si>
  <si>
    <t>КНП "Звенигородська багатопрофільна лікарня інтенсивного лікування" Звенигородської міської ради Звенигородського району Черкаської області</t>
  </si>
  <si>
    <t>КНП "Золотоніська районна багатопрофільна лікарня" Золотоніської районної ради</t>
  </si>
  <si>
    <t>КНП "Кам’янська багатопрофільна лікарня" Кам’янської міської ради</t>
  </si>
  <si>
    <t>КНП „Канівська центральна районна лікарня“ Канівської районної ради</t>
  </si>
  <si>
    <t>КНП „Катеринопільська центральна районна лікарня“</t>
  </si>
  <si>
    <t>КНП "Корсунь-Шевченківська центральна районна лікарня" Корсунь-Шевченківської районної ради</t>
  </si>
  <si>
    <t>КНП "Лисянська центральна районна лікарня" Лисянської районної ради Черкаської області</t>
  </si>
  <si>
    <t>КНП „Маньківська центральна районна лікарня“ Маньківської районної ради Черкаської області</t>
  </si>
  <si>
    <t>КНП „Тальнівська багатопрофільна лікарня“ Тальнівської міської ради</t>
  </si>
  <si>
    <t>КНП „Уманська центральна районна лікарня“ Уманської районної ради</t>
  </si>
  <si>
    <t>КНП „Христинівська центральна районна лікарня Христинівської районної ради“ Черкаської області</t>
  </si>
  <si>
    <t>КНП „Чигиринська багатопрофільна лікарня» Чигиринської районної ради</t>
  </si>
  <si>
    <t>КНП „Шполянська багатопрофільна лікарня імені братів М. С. і О. С. Коломійченків“ Шполянської районної ради</t>
  </si>
  <si>
    <t>КНП "Чорнобаївська багатопрофільна лікарня Чорнобаївської районної ради"</t>
  </si>
  <si>
    <t>Чернівецька</t>
  </si>
  <si>
    <t>Обласне КНП "Чернівецький обласний наркологічний диспансер"</t>
  </si>
  <si>
    <t>Чернігівська</t>
  </si>
  <si>
    <t>КНП "Чернігівська обласна психоневрологічна лікарня" Чернігівської обласної ради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</t>
  </si>
  <si>
    <t>КНП "Корюківська центральна районна лікарня Корюківської районної ради Чернігівської області"</t>
  </si>
  <si>
    <t>КНП "Менська центральна районна лікарня" Менської районої ради</t>
  </si>
  <si>
    <t>КНП "Бахмацька міська лікарня" Бахмацької міської ради</t>
  </si>
  <si>
    <t>Київ</t>
  </si>
  <si>
    <t>КНП " Київська міська наркологічна клінічна лікарня "Соціотерапія" виконавчого органу Київської міської ради ( Київської міської державної адміністрації)</t>
  </si>
  <si>
    <t>КНП " Київська міська клінічна лікарня №5",Київський міський центр профілактики боротьби зі СНІДом</t>
  </si>
  <si>
    <t>КНП "ФТИЗІАТРІЯ" ВИКОНАВЧОГО ОРГАНУ КИЇВСЬКОЇ МІСЬКОЇ РАДИ (КИЇВСЬКОЇ МІСЬКОЇ ДЕРЖАВНОЇ АДМІНІСТРАЦІЇ)</t>
  </si>
  <si>
    <t>КНП "ЦЕНТР ПЕРВИННОЇ МДИКО-САНІТАРНОЇ ОПОМОГИ №2" Подільського району м. Києва</t>
  </si>
  <si>
    <t xml:space="preserve">нових пацієнтів за звітний період </t>
  </si>
  <si>
    <t xml:space="preserve">з них самостійно прийшли в програму </t>
  </si>
  <si>
    <t xml:space="preserve">з них направлені з неурядової організації </t>
  </si>
  <si>
    <t xml:space="preserve">з них направлені з іншого ЗОЗ </t>
  </si>
  <si>
    <t>Всього</t>
  </si>
  <si>
    <t>Среднее по полю середній вік пацієнтів</t>
  </si>
  <si>
    <t>Вінницька Итог</t>
  </si>
  <si>
    <t>Волинська Итог</t>
  </si>
  <si>
    <t>Дніпропетровська Итог</t>
  </si>
  <si>
    <t>Донецька Итог</t>
  </si>
  <si>
    <t>Житомирська Итог</t>
  </si>
  <si>
    <t>Закарпатська Итог</t>
  </si>
  <si>
    <t>Запорізька Итог</t>
  </si>
  <si>
    <t>Івано-Франківська Итог</t>
  </si>
  <si>
    <t>Київська Итог</t>
  </si>
  <si>
    <t>Кіровоградська Итог</t>
  </si>
  <si>
    <t>Львівська Итог</t>
  </si>
  <si>
    <t>Миколаївська Итог</t>
  </si>
  <si>
    <t>Одеська Итог</t>
  </si>
  <si>
    <t>Полтавська Итог</t>
  </si>
  <si>
    <t>Рівненська Итог</t>
  </si>
  <si>
    <t>Сумська Итог</t>
  </si>
  <si>
    <t>Тернопільська Итог</t>
  </si>
  <si>
    <t>Харківська Итог</t>
  </si>
  <si>
    <t>Хмельницька Итог</t>
  </si>
  <si>
    <t>Херсонська Итог</t>
  </si>
  <si>
    <t>Черкаська Итог</t>
  </si>
  <si>
    <t>Чернівецька Итог</t>
  </si>
  <si>
    <t>Чернігівська Итог</t>
  </si>
  <si>
    <t>Київ Итог</t>
  </si>
  <si>
    <t>Общий итог</t>
  </si>
  <si>
    <t>Регіон</t>
  </si>
  <si>
    <t xml:space="preserve">кількість осіб, які станом на кінець звітного періоду, які отримували підтримувальне лікування (етап стабілізації) </t>
  </si>
  <si>
    <t xml:space="preserve"> &lt;=6 (мг.) </t>
  </si>
  <si>
    <t xml:space="preserve"> =8-16 (мг.) </t>
  </si>
  <si>
    <t xml:space="preserve"> &gt;= 18 (мг.) </t>
  </si>
  <si>
    <t xml:space="preserve"> &lt;=55 (мг.) </t>
  </si>
  <si>
    <t xml:space="preserve"> =60-75 (мг.) </t>
  </si>
  <si>
    <t xml:space="preserve"> =80-120 (мг.) </t>
  </si>
  <si>
    <t xml:space="preserve"> =125-150 (мг.) </t>
  </si>
  <si>
    <t xml:space="preserve"> &gt;=155 (мг.) </t>
  </si>
  <si>
    <t>Інформація про осіб, з психічними та поведінковими розладами внаслідок вживання опіоїдів, які отримують замісну підтримувальну терапію</t>
  </si>
  <si>
    <t>Дозування</t>
  </si>
  <si>
    <t>з них отримують підтримувальне дозування:</t>
  </si>
  <si>
    <t>ЄДРПОУ</t>
  </si>
  <si>
    <t>кількість осіб погоджених НСЗУ</t>
  </si>
  <si>
    <t>кількість вільних курсів</t>
  </si>
  <si>
    <t>кількість пацієнтів, які отримували послугу за звітний період</t>
  </si>
  <si>
    <t>нових пацієнтів за звітний період</t>
  </si>
  <si>
    <t>з них самостійно прийшли в програму</t>
  </si>
  <si>
    <t>з них направлені з неурядової організації</t>
  </si>
  <si>
    <t>з них направлені з іншого ЗОЗ</t>
  </si>
  <si>
    <t>з них направлені від правоохоронних органів</t>
  </si>
  <si>
    <t>кількість пацієнтів станом на кінець поточного місяця</t>
  </si>
  <si>
    <t>кошти міжнародних донорів (ГФ, PEPFAR)</t>
  </si>
  <si>
    <t>кошти пацієнта</t>
  </si>
  <si>
    <t>кошти місцевого бюджету</t>
  </si>
  <si>
    <t>кошти Державного бюджету</t>
  </si>
  <si>
    <t>щоденно під наглядом медичного персоналу</t>
  </si>
  <si>
    <t>видача з ЗОЗ для самостійного прийому</t>
  </si>
  <si>
    <t>стаціонар на дому</t>
  </si>
  <si>
    <t>видача за рецептом</t>
  </si>
  <si>
    <t>чоловіки</t>
  </si>
  <si>
    <t>жінки</t>
  </si>
  <si>
    <t>з них жінки у яких вагітність закінилась пологами</t>
  </si>
  <si>
    <t>з діагнозом ВІЛ-інфекція</t>
  </si>
  <si>
    <t>які отримують антиретровірусну терапію</t>
  </si>
  <si>
    <t>з діагнозом вірусний гепатит В</t>
  </si>
  <si>
    <t>з діагнозом вірусний гепатит С</t>
  </si>
  <si>
    <t>з діагнозом туберкульоз</t>
  </si>
  <si>
    <t>середній вік пацієнтів</t>
  </si>
  <si>
    <t>середній стаж наркоспоживання пацієнтів</t>
  </si>
  <si>
    <t>середня доза замісного препарату</t>
  </si>
  <si>
    <t>&lt;=6 (мг.)</t>
  </si>
  <si>
    <t>&lt;=55 (мг.)</t>
  </si>
  <si>
    <t>ТОВ "Замісна підтримувальна терапія"</t>
  </si>
  <si>
    <t xml:space="preserve"> 44711790</t>
  </si>
  <si>
    <t>100 мг</t>
  </si>
  <si>
    <t>Запорізька область</t>
  </si>
  <si>
    <t>ТОВ"Центр практичної наркології"</t>
  </si>
  <si>
    <t>43531015</t>
  </si>
  <si>
    <t>Дніпропетровська область</t>
  </si>
  <si>
    <t>ТОВ "Міський центр психіатричної допомоги"</t>
  </si>
  <si>
    <t>44593622</t>
  </si>
  <si>
    <t>Київська область</t>
  </si>
  <si>
    <t>Товариство з обмеженою відповідальністю "АЮМЕД" м.Вишгород</t>
  </si>
  <si>
    <t>44205127</t>
  </si>
  <si>
    <t>Львівська область</t>
  </si>
  <si>
    <t>ТОВ "Медичний центр сучасної психіатрії"</t>
  </si>
  <si>
    <t>44614029</t>
  </si>
  <si>
    <t>Одеська область</t>
  </si>
  <si>
    <t>Полтавська область</t>
  </si>
  <si>
    <t>40382938</t>
  </si>
  <si>
    <t>40382939</t>
  </si>
  <si>
    <t>40382940</t>
  </si>
  <si>
    <t>Рівненська область</t>
  </si>
  <si>
    <t>ТОВ "Центр профілактики і лікування залежності"</t>
  </si>
  <si>
    <t>Сумська область</t>
  </si>
  <si>
    <t>ТОВ "Міський центр лікування залежності"</t>
  </si>
  <si>
    <t>44436578</t>
  </si>
  <si>
    <t>Харківська область</t>
  </si>
  <si>
    <t>ТОВ "Медичний центр "Холодногірський"</t>
  </si>
  <si>
    <t>43591404</t>
  </si>
  <si>
    <t>43591405</t>
  </si>
  <si>
    <t>ТОВ "Медичний центр "Одеський"</t>
  </si>
  <si>
    <t>43796233</t>
  </si>
  <si>
    <t>м.Київ</t>
  </si>
  <si>
    <t>ТОВ "Український центр швидкої наркологічної допомоги"</t>
  </si>
  <si>
    <t>37431817</t>
  </si>
  <si>
    <t>ТОВ "Київський міський центр лікування залежності"</t>
  </si>
  <si>
    <t>ТОВ "Центр лікування залежності"</t>
  </si>
  <si>
    <t>43295162</t>
  </si>
  <si>
    <t>ТОВ "ЦЕНТР ПСИХІАТРИЧНОЇ ДОПОМОГИ"</t>
  </si>
  <si>
    <t>43616727</t>
  </si>
  <si>
    <t>Товариство з обмеженою відповідальністю "Б-КЛІНІКА"</t>
  </si>
  <si>
    <t>ТОВ "ЦЕНТР АДИКТОЛОГІЧНОЇ МЕДИЦИНИ"</t>
  </si>
  <si>
    <t>31988411</t>
  </si>
  <si>
    <t>Медичний центр ТОВ "АДДІМЕД"</t>
  </si>
  <si>
    <t>37571097</t>
  </si>
  <si>
    <t>ТОВ "Медичний центр "Медівін"</t>
  </si>
  <si>
    <t>44595394</t>
  </si>
  <si>
    <t>кількість осіб, які станом на кінець звітного періоду, які отримували підтримува</t>
  </si>
  <si>
    <t>=8-16 (мг.)</t>
  </si>
  <si>
    <t>&gt;= 18 (мг.)</t>
  </si>
  <si>
    <t>=60-75 (мг.)</t>
  </si>
  <si>
    <t>=80-120 (мг.)</t>
  </si>
  <si>
    <t>=125-150 (мг.)</t>
  </si>
  <si>
    <t>&gt;=155 (мг.)</t>
  </si>
  <si>
    <t>КНП  "Прикарпатський наркологічний центр  Івано-Франківської  обласної ради "</t>
  </si>
  <si>
    <t>13648234</t>
  </si>
  <si>
    <t>1993457</t>
  </si>
  <si>
    <t>25596594</t>
  </si>
  <si>
    <t>26482717</t>
  </si>
  <si>
    <t>1993581</t>
  </si>
  <si>
    <t>КНП" ІФ  ОКІЛ ІФ ОР"</t>
  </si>
  <si>
    <t>1993291</t>
  </si>
  <si>
    <t>3568132</t>
  </si>
  <si>
    <t>Комунальне некомерційне підприємство "Надвірнянська центральна  районна лікарня"Надвірнянської районної ради</t>
  </si>
  <si>
    <t>1993575</t>
  </si>
  <si>
    <t>25068128</t>
  </si>
  <si>
    <t>1993351</t>
  </si>
  <si>
    <t>2009637</t>
  </si>
  <si>
    <t>5483931</t>
  </si>
  <si>
    <t>26285843</t>
  </si>
  <si>
    <t>5484008</t>
  </si>
  <si>
    <t>1982488</t>
  </si>
  <si>
    <t>1982494</t>
  </si>
  <si>
    <t>36205651</t>
  </si>
  <si>
    <t>1982525</t>
  </si>
  <si>
    <t>1982531</t>
  </si>
  <si>
    <t>1983080</t>
  </si>
  <si>
    <t>КП "Козятинська  центральна районна лікарня Козятинської районної ради"</t>
  </si>
  <si>
    <t>35814729</t>
  </si>
  <si>
    <t>41758238</t>
  </si>
  <si>
    <t>1982583</t>
  </si>
  <si>
    <t>1982591</t>
  </si>
  <si>
    <t>1982614</t>
  </si>
  <si>
    <t>1982637</t>
  </si>
  <si>
    <t>КНП  "Хмільницька центральна районна лікарня" Хмільницької районної ради</t>
  </si>
  <si>
    <t>1982695</t>
  </si>
  <si>
    <t>42631325</t>
  </si>
  <si>
    <t>1984659</t>
  </si>
  <si>
    <t>1986256</t>
  </si>
  <si>
    <t>1985185</t>
  </si>
  <si>
    <t>14280960</t>
  </si>
  <si>
    <t>КП  «Верхньодніпровська ЦРЛ» ВРР»</t>
  </si>
  <si>
    <t>1987913</t>
  </si>
  <si>
    <t>1985794</t>
  </si>
  <si>
    <t>1985742</t>
  </si>
  <si>
    <t>1987563</t>
  </si>
  <si>
    <t>1987273</t>
  </si>
  <si>
    <t>КНП «ЦПМСД  №4»КМР, м. Кривий Ріг</t>
  </si>
  <si>
    <t>37862109</t>
  </si>
  <si>
    <t>КЗ «Центр первинної медико-санітарної допомоги  №6» м. Кривий Ріг</t>
  </si>
  <si>
    <t>1985989</t>
  </si>
  <si>
    <t>КНП «ЦПМСД  №7» м. Кривий Ріг</t>
  </si>
  <si>
    <t>37862122</t>
  </si>
  <si>
    <t>1987327</t>
  </si>
  <si>
    <t>КЗ «Першотравенська  ЦМЛ» ДОР»</t>
  </si>
  <si>
    <t>1987416</t>
  </si>
  <si>
    <t>КНП "ЦПМСД"№2  КМР</t>
  </si>
  <si>
    <t>37861807</t>
  </si>
  <si>
    <t>37899715</t>
  </si>
  <si>
    <t>2223818</t>
  </si>
  <si>
    <t>2003818</t>
  </si>
  <si>
    <t>37944301</t>
  </si>
  <si>
    <t>39017488</t>
  </si>
  <si>
    <t>1992050</t>
  </si>
  <si>
    <t>1992015</t>
  </si>
  <si>
    <t>1991820</t>
  </si>
  <si>
    <t>1991731</t>
  </si>
  <si>
    <t>3294574</t>
  </si>
  <si>
    <t>41931754</t>
  </si>
  <si>
    <t>4542904</t>
  </si>
  <si>
    <t>5498909</t>
  </si>
  <si>
    <t>2006707</t>
  </si>
  <si>
    <t>КНП  "Кіровоградський обласний наркологічний диспансер Кіровоградської обласної ради"</t>
  </si>
  <si>
    <t>3092497</t>
  </si>
  <si>
    <t>КНП  "Олександрійський наркологічний диспансер Кіровоградської обласної ради"</t>
  </si>
  <si>
    <t>3092540</t>
  </si>
  <si>
    <t>КНП  "Світловодська центральна районна лікарня"Світловодської міської ради</t>
  </si>
  <si>
    <t>1995083</t>
  </si>
  <si>
    <t>КНП  "Знам'янська міська лікарня ім. А.В.Лисенка"Знам'янської міської ради</t>
  </si>
  <si>
    <t>1111227</t>
  </si>
  <si>
    <t>КНП  "Ноувоукраїнська центральна районна лікарня" Новоукраїнської районної  ради</t>
  </si>
  <si>
    <t>1995249</t>
  </si>
  <si>
    <t>1994936</t>
  </si>
  <si>
    <t>КНП  "ФТИЗІАТРІЯ" ВИКОНАВЧОГО ОРГАНУ КИЇВСЬКОЇ МІСЬКОЇ РАДИ (КИЇВСЬКОЇ МІСЬКОЇ ДЕРЖАВНОЇ АДМІНІСТРАЦІЇ)</t>
  </si>
  <si>
    <t>5496862</t>
  </si>
  <si>
    <t>38946192</t>
  </si>
  <si>
    <t>1994238</t>
  </si>
  <si>
    <t>34019124</t>
  </si>
  <si>
    <t>Комунальне некомерційне підприємство Обухівської районної ради "Обухівська центральна районна лікарня"</t>
  </si>
  <si>
    <t>1994155</t>
  </si>
  <si>
    <t>КНП  Львівської обласної ради "Львівський обласний медичний центр превевнції та терапії узалежнень"  (ЗПТ1+ЗПТ 2)</t>
  </si>
  <si>
    <t>1997768</t>
  </si>
  <si>
    <t>КНП  Львівської обласної ради "Львівський регіональний фтизіопульмонологічний клінічний лікувально-діагностичний центр"</t>
  </si>
  <si>
    <t>1998147</t>
  </si>
  <si>
    <t>КНП  "Центральна міська лікарня м. Борислава"</t>
  </si>
  <si>
    <t>1997372</t>
  </si>
  <si>
    <t>1998226</t>
  </si>
  <si>
    <t>КНП   "Дрогобицька міська поліклініка" Дрогобицької міської ради</t>
  </si>
  <si>
    <t>19163609</t>
  </si>
  <si>
    <t>КНП  Золочівська центральна районна лікарня Золочівської районної ради Львівської області</t>
  </si>
  <si>
    <t>1996272</t>
  </si>
  <si>
    <t>КНП  "Миколаївська центральна районна лікарня" Миколаївської районної ради</t>
  </si>
  <si>
    <t>20764294</t>
  </si>
  <si>
    <t>КНП  "Стрийська центральна міська лікарня"</t>
  </si>
  <si>
    <t>1996958</t>
  </si>
  <si>
    <t>КП "Центральна міська лікарня  Червоноградськаої міської ради"</t>
  </si>
  <si>
    <t>1996869</t>
  </si>
  <si>
    <t>20764314</t>
  </si>
  <si>
    <t>КНП  "Миколаївський обласний центр психічного здоров'я" Миколаївської обласної ради</t>
  </si>
  <si>
    <t>43443757</t>
  </si>
  <si>
    <t>КНП  Миколаївської міської ради «Центр соціально значущих хвороб</t>
  </si>
  <si>
    <t>5483227</t>
  </si>
  <si>
    <t>КНП  "Миколаївський обласний центр паліативної  допомоги та інтегрованих послуг" Миколаївської обласної ради</t>
  </si>
  <si>
    <t>32884704</t>
  </si>
  <si>
    <t>КНП  "Миколаївський регіональний фтизіопульмонологічний медичний центр" Миколаївської обласної ради</t>
  </si>
  <si>
    <t>1998390</t>
  </si>
  <si>
    <t>КНП  "Миколаївська обласна клінічна лікарня" Миколаївської обласної ради</t>
  </si>
  <si>
    <t>1998383</t>
  </si>
  <si>
    <t>КНП  Миколаївської міської ради "Центр первинної медико-санітарної допомоги м.Миколаєва № 4"</t>
  </si>
  <si>
    <t>32884395</t>
  </si>
  <si>
    <t>КНП  Миколаївської міської ради "Міська лікарня № 5"</t>
  </si>
  <si>
    <t>1998489</t>
  </si>
  <si>
    <t>КНП  "Первомайська центральна міська багатопрофільна лікарня" Первомайської міської ради</t>
  </si>
  <si>
    <t>34712085</t>
  </si>
  <si>
    <t>1998443</t>
  </si>
  <si>
    <t>КНП  "Южноукраїнська міська багатопрофільна лікарня" Южноукраїнської міської ради</t>
  </si>
  <si>
    <t>33850812</t>
  </si>
  <si>
    <t>1998271</t>
  </si>
  <si>
    <t>КНП  "Новоодеська центральна районна лікарня" Новоодеської районної ради</t>
  </si>
  <si>
    <t>1998294</t>
  </si>
  <si>
    <t>КНП  "Новобузька центральна районна лікарня" Новобузької районної ради</t>
  </si>
  <si>
    <t>1998288</t>
  </si>
  <si>
    <t>КНП  "Очаківська центральна районна лікарня" Очаківської районної ради</t>
  </si>
  <si>
    <t>1998265</t>
  </si>
  <si>
    <t>КНП  "Казанківська центральна районна лікарня" Казанківської районної ради</t>
  </si>
  <si>
    <t>1998455</t>
  </si>
  <si>
    <t>КНП «Одеський міський  центр  профілактики та боротьби з ВІЛ-інфекцією/СНІДом»</t>
  </si>
  <si>
    <t>25430078</t>
  </si>
  <si>
    <t>42489785</t>
  </si>
  <si>
    <t>41973328</t>
  </si>
  <si>
    <t>1998667</t>
  </si>
  <si>
    <t>КНП  "Березівська центральна районна лікарня" Березівської районної ради Одеської області</t>
  </si>
  <si>
    <t>39027648</t>
  </si>
  <si>
    <t>2774556</t>
  </si>
  <si>
    <t>1998644</t>
  </si>
  <si>
    <t>2063387</t>
  </si>
  <si>
    <t>1984151</t>
  </si>
  <si>
    <t>1999218</t>
  </si>
  <si>
    <t>1999307</t>
  </si>
  <si>
    <t>1999402</t>
  </si>
  <si>
    <t>1999359</t>
  </si>
  <si>
    <t>1999460</t>
  </si>
  <si>
    <t>1999514</t>
  </si>
  <si>
    <t>1999276</t>
  </si>
  <si>
    <t>1999709</t>
  </si>
  <si>
    <t>1999299</t>
  </si>
  <si>
    <t>26553305</t>
  </si>
  <si>
    <t>22563423</t>
  </si>
  <si>
    <t>2000105</t>
  </si>
  <si>
    <t>33992414</t>
  </si>
  <si>
    <t>Комунальне підприємство "  Обласний інформаційно-аналітичний  центр медичної статистики" Рівненської обласної ради ( сектор профілактики та боротьби зі СНІДом)</t>
  </si>
  <si>
    <t>42337651</t>
  </si>
  <si>
    <t>3068582</t>
  </si>
  <si>
    <t>КНП Сумської обласної ради «Обласний клінічний медичний центр соціально небезпечних захворювань»</t>
  </si>
  <si>
    <t>3083340</t>
  </si>
  <si>
    <t>КНП  Конотопської міської ради «Конотопська центральна районна лікарня ім. академіка Михайла Давидова»</t>
  </si>
  <si>
    <t>2007532</t>
  </si>
  <si>
    <t>1981514</t>
  </si>
  <si>
    <t>2000369</t>
  </si>
  <si>
    <t>2007472</t>
  </si>
  <si>
    <t>2007495</t>
  </si>
  <si>
    <t>1981483</t>
  </si>
  <si>
    <t>2007555</t>
  </si>
  <si>
    <t>2007549</t>
  </si>
  <si>
    <t>2007526</t>
  </si>
  <si>
    <t>14030985</t>
  </si>
  <si>
    <t>40199749</t>
  </si>
  <si>
    <t>25187896</t>
  </si>
  <si>
    <t>3293557</t>
  </si>
  <si>
    <t>2003178</t>
  </si>
  <si>
    <t>2002760</t>
  </si>
  <si>
    <t>2004982</t>
  </si>
  <si>
    <t>2004195</t>
  </si>
  <si>
    <t>2004367</t>
  </si>
  <si>
    <t>КНП  "НОВОУШИЦЬКА ЦЕНТРАЛЬНА ЛІКАРНЯ" НОВОУШИЦЬКОЇ СЕЛИЩНОЇ РАДИ</t>
  </si>
  <si>
    <t>2004380</t>
  </si>
  <si>
    <t>КНП  "СТАРОКОСТЯНТИНІВСЬКА БАГАТОПРОФІЛЬНА ЛІКАРНЯ "СТАРОКОСТЯНТИНІВСЬКОЇ МІСЬКОЇ РАДИ ХМЕЛЬНИЦЬКОГО РАЙОНУ ХМЕЛЬНИЦЬКОЇ ОБЛАСТІ</t>
  </si>
  <si>
    <t>2004522</t>
  </si>
  <si>
    <t>КНП "Ярмолинецька багатопрофільна лікарня" Ярмолинецької селищної  ради Хмельницької області</t>
  </si>
  <si>
    <t>2004580</t>
  </si>
  <si>
    <t>2004812</t>
  </si>
  <si>
    <t>2004829</t>
  </si>
  <si>
    <t>КНП  ПОЛОНСЬКОЇ МІСЬКОЇ РАДИ "ПОЛОНСЬКА МІСЬКА БАГАТОПРОФІЛЬНА ЛІКАРНЯ ІМ.НАТАЛІЇ САВЕЛІЇВНИ ГОВОРУН"</t>
  </si>
  <si>
    <t>2004404</t>
  </si>
  <si>
    <t>КНП  Нетішинської міської ради "Спеціалізована медико-санітарна частина м.Нетішин"</t>
  </si>
  <si>
    <t>5540451</t>
  </si>
  <si>
    <t>2004500</t>
  </si>
  <si>
    <t>40365451</t>
  </si>
  <si>
    <t>2005603</t>
  </si>
  <si>
    <t>25974252</t>
  </si>
  <si>
    <t>5540631</t>
  </si>
  <si>
    <t>5503680</t>
  </si>
  <si>
    <t>2005355</t>
  </si>
  <si>
    <t>2005361</t>
  </si>
  <si>
    <t>2005378</t>
  </si>
  <si>
    <t>КНП "Звенигородська багатопрофільна лікарня інтенсивного лікування" Звенигородської  міської ради Звенигородського району Черкаської області</t>
  </si>
  <si>
    <t>2005384</t>
  </si>
  <si>
    <t>2005303</t>
  </si>
  <si>
    <t>КНП  "Кам’янська багатопрофільна лікарня" Кам’янської міської ради</t>
  </si>
  <si>
    <t>2005310</t>
  </si>
  <si>
    <t>2005326</t>
  </si>
  <si>
    <t>2005332</t>
  </si>
  <si>
    <t>2005349</t>
  </si>
  <si>
    <t>2005415</t>
  </si>
  <si>
    <t>КНП „Маньківська центральна районна лікарня“ Маньківської районної ради Черкаської області </t>
  </si>
  <si>
    <t>2005421</t>
  </si>
  <si>
    <t>2005450</t>
  </si>
  <si>
    <t>2005167</t>
  </si>
  <si>
    <t>2005473</t>
  </si>
  <si>
    <t>2005289</t>
  </si>
  <si>
    <t>КНП „Шполянська багатопрофільна лікарня імені братів М. С. і О. С. Коломійченків“ Шполянської районної ради</t>
  </si>
  <si>
    <t>2005496</t>
  </si>
  <si>
    <t>2005266</t>
  </si>
  <si>
    <t>2006277</t>
  </si>
  <si>
    <t>КНП "Чернігівська обласна психоневрологічна лікарня" Чернігівської обласної ради 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</t>
  </si>
  <si>
    <t>2006076</t>
  </si>
  <si>
    <t>2006320</t>
  </si>
  <si>
    <t>2006343</t>
  </si>
  <si>
    <t>2006159</t>
  </si>
  <si>
    <t>КНП  " Київська міська клінічна лікарня №5",Київський міський центр профілактики боротьби зі СНІДом</t>
  </si>
  <si>
    <t>КНП  " Київська міська наркологічна клінічна лікарня "Соціотерапія" виконавчого органу Київської міської ради ( Київської міської державної адміністрації)</t>
  </si>
  <si>
    <t>1985251</t>
  </si>
  <si>
    <t xml:space="preserve"> КНП ХОР " Обласний протитуберкульозний диспанскр №1"</t>
  </si>
  <si>
    <t>База ЛПЗ м.Кривий Ріг</t>
  </si>
  <si>
    <t>ТОВ "Медичний центр здоров'я та реабілітації 100% життя"</t>
  </si>
  <si>
    <t>15.0</t>
  </si>
  <si>
    <t xml:space="preserve">  </t>
  </si>
  <si>
    <t>19.0</t>
  </si>
  <si>
    <t>ТОВ "МЦ"КВІНМЕД"</t>
  </si>
  <si>
    <t>6мг</t>
  </si>
  <si>
    <t>75мг</t>
  </si>
  <si>
    <t>ТОВ "Медичний центр ромадського здоров'я "Інновація"</t>
  </si>
  <si>
    <t>41232949</t>
  </si>
  <si>
    <t xml:space="preserve"> </t>
  </si>
  <si>
    <t>КНП"Медичний центр з профілактики та лікування залежності м.Краматорськ"(Слов'янськ, Костянтинівка, Покровськ)</t>
  </si>
  <si>
    <t>КП"Полтавський обласний центр терапії залежностей Полтавської обласної ради"(Полтава, Кременчук, Лубни)</t>
  </si>
  <si>
    <t>КНП " Міський психіатричний диспансер" ОМР</t>
  </si>
  <si>
    <t>КНП "Ізмаїльська міська центральна лікарня" Ізмаїльської Міської Ради</t>
  </si>
  <si>
    <t>26,8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</si>
</sst>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"/>
    <numFmt numFmtId="166" formatCode="[$-422]General"/>
    <numFmt numFmtId="167" formatCode="d\.m"/>
  </numFmts>
  <fonts count="7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3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ajor"/>
    </font>
    <font>
      <b/>
      <sz val="10"/>
      <color rgb="FF000000"/>
      <name val="Calibri"/>
      <family val="2"/>
      <charset val="204"/>
      <scheme val="major"/>
    </font>
    <font>
      <b/>
      <sz val="10"/>
      <name val="Calibri"/>
      <family val="2"/>
      <charset val="204"/>
      <scheme val="maj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FFF99"/>
        <bgColor rgb="FFFFFF99"/>
      </patternFill>
    </fill>
    <fill>
      <patternFill patternType="solid">
        <fgColor rgb="FFFFCCFF"/>
        <bgColor rgb="FFFFCCFF"/>
      </patternFill>
    </fill>
    <fill>
      <patternFill patternType="solid">
        <fgColor rgb="FFDADADA"/>
        <bgColor rgb="FFDADADA"/>
      </patternFill>
    </fill>
    <fill>
      <patternFill patternType="solid">
        <fgColor rgb="FFFBE4D5"/>
        <bgColor rgb="FFFBE4D5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FF0000"/>
        <bgColor rgb="FFFF0000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BFBFB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rgb="FFB3A2C7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20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33" fillId="0" borderId="0">
      <alignment vertical="center"/>
    </xf>
    <xf numFmtId="0" fontId="4" fillId="0" borderId="0"/>
    <xf numFmtId="166" fontId="16" fillId="0" borderId="0"/>
    <xf numFmtId="0" fontId="9" fillId="0" borderId="0">
      <alignment vertical="center"/>
    </xf>
    <xf numFmtId="0" fontId="59" fillId="0" borderId="0">
      <protection locked="0"/>
    </xf>
    <xf numFmtId="0" fontId="3" fillId="0" borderId="0"/>
    <xf numFmtId="164" fontId="60" fillId="0" borderId="0" applyFont="0" applyFill="0" applyBorder="0" applyAlignment="0" applyProtection="0"/>
    <xf numFmtId="0" fontId="2" fillId="0" borderId="0"/>
    <xf numFmtId="0" fontId="1" fillId="0" borderId="0"/>
  </cellStyleXfs>
  <cellXfs count="1828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6" fillId="0" borderId="9" xfId="0" applyFont="1" applyBorder="1"/>
    <xf numFmtId="0" fontId="6" fillId="0" borderId="9" xfId="0" applyFont="1" applyBorder="1" applyAlignment="1">
      <alignment vertical="top" wrapText="1"/>
    </xf>
    <xf numFmtId="0" fontId="10" fillId="2" borderId="2" xfId="0" applyFont="1" applyFill="1" applyBorder="1" applyAlignment="1">
      <alignment horizont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textRotation="90" wrapText="1"/>
    </xf>
    <xf numFmtId="0" fontId="10" fillId="4" borderId="14" xfId="0" applyFont="1" applyFill="1" applyBorder="1" applyAlignment="1">
      <alignment horizontal="center" textRotation="90" wrapText="1"/>
    </xf>
    <xf numFmtId="0" fontId="10" fillId="5" borderId="14" xfId="0" applyFont="1" applyFill="1" applyBorder="1" applyAlignment="1">
      <alignment horizontal="center" textRotation="90" wrapText="1"/>
    </xf>
    <xf numFmtId="0" fontId="10" fillId="6" borderId="14" xfId="0" applyFont="1" applyFill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10" fillId="7" borderId="14" xfId="0" applyFont="1" applyFill="1" applyBorder="1" applyAlignment="1">
      <alignment horizontal="center" textRotation="90" wrapText="1"/>
    </xf>
    <xf numFmtId="165" fontId="10" fillId="4" borderId="14" xfId="0" applyNumberFormat="1" applyFont="1" applyFill="1" applyBorder="1" applyAlignment="1">
      <alignment horizontal="center" textRotation="90" wrapText="1"/>
    </xf>
    <xf numFmtId="0" fontId="10" fillId="8" borderId="16" xfId="0" applyFont="1" applyFill="1" applyBorder="1" applyAlignment="1">
      <alignment horizontal="center" textRotation="90" wrapText="1"/>
    </xf>
    <xf numFmtId="0" fontId="10" fillId="8" borderId="14" xfId="0" applyFont="1" applyFill="1" applyBorder="1" applyAlignment="1">
      <alignment horizontal="center" textRotation="90" wrapText="1"/>
    </xf>
    <xf numFmtId="0" fontId="10" fillId="8" borderId="17" xfId="0" applyFont="1" applyFill="1" applyBorder="1" applyAlignment="1">
      <alignment horizontal="center" textRotation="90" wrapText="1"/>
    </xf>
    <xf numFmtId="0" fontId="6" fillId="0" borderId="2" xfId="0" applyFont="1" applyBorder="1" applyAlignment="1">
      <alignment horizontal="center" wrapText="1"/>
    </xf>
    <xf numFmtId="0" fontId="12" fillId="9" borderId="19" xfId="0" applyFont="1" applyFill="1" applyBorder="1" applyAlignment="1">
      <alignment wrapText="1"/>
    </xf>
    <xf numFmtId="0" fontId="6" fillId="0" borderId="20" xfId="0" applyFont="1" applyBorder="1" applyAlignment="1">
      <alignment horizontal="right"/>
    </xf>
    <xf numFmtId="0" fontId="6" fillId="10" borderId="20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14" fillId="9" borderId="2" xfId="0" applyFont="1" applyFill="1" applyBorder="1" applyAlignment="1">
      <alignment wrapText="1"/>
    </xf>
    <xf numFmtId="0" fontId="14" fillId="9" borderId="19" xfId="0" applyFont="1" applyFill="1" applyBorder="1" applyAlignment="1">
      <alignment wrapText="1"/>
    </xf>
    <xf numFmtId="0" fontId="14" fillId="12" borderId="19" xfId="0" applyFont="1" applyFill="1" applyBorder="1" applyAlignment="1">
      <alignment wrapText="1"/>
    </xf>
    <xf numFmtId="0" fontId="14" fillId="13" borderId="19" xfId="0" applyFont="1" applyFill="1" applyBorder="1" applyAlignment="1">
      <alignment wrapText="1"/>
    </xf>
    <xf numFmtId="0" fontId="14" fillId="14" borderId="19" xfId="0" applyFont="1" applyFill="1" applyBorder="1" applyAlignment="1">
      <alignment wrapText="1"/>
    </xf>
    <xf numFmtId="0" fontId="14" fillId="9" borderId="21" xfId="0" applyFont="1" applyFill="1" applyBorder="1" applyAlignment="1">
      <alignment wrapText="1"/>
    </xf>
    <xf numFmtId="0" fontId="14" fillId="9" borderId="11" xfId="0" applyFont="1" applyFill="1" applyBorder="1" applyAlignment="1">
      <alignment wrapText="1"/>
    </xf>
    <xf numFmtId="0" fontId="14" fillId="0" borderId="21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8" fillId="0" borderId="0" xfId="0" applyFont="1"/>
    <xf numFmtId="0" fontId="14" fillId="0" borderId="19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6" fillId="0" borderId="21" xfId="0" applyFont="1" applyBorder="1" applyAlignment="1">
      <alignment horizontal="right"/>
    </xf>
    <xf numFmtId="0" fontId="14" fillId="9" borderId="20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10" fillId="9" borderId="3" xfId="0" applyFont="1" applyFill="1" applyBorder="1"/>
    <xf numFmtId="0" fontId="19" fillId="0" borderId="2" xfId="0" applyFont="1" applyBorder="1"/>
    <xf numFmtId="0" fontId="10" fillId="9" borderId="2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11" borderId="2" xfId="0" applyFont="1" applyFill="1" applyBorder="1"/>
    <xf numFmtId="0" fontId="20" fillId="0" borderId="5" xfId="0" applyFont="1" applyBorder="1" applyAlignment="1">
      <alignment horizontal="right"/>
    </xf>
    <xf numFmtId="0" fontId="20" fillId="14" borderId="5" xfId="0" applyFont="1" applyFill="1" applyBorder="1" applyAlignment="1">
      <alignment horizontal="right"/>
    </xf>
    <xf numFmtId="165" fontId="20" fillId="0" borderId="5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9" borderId="0" xfId="0" applyFont="1" applyFill="1" applyAlignment="1">
      <alignment horizontal="right"/>
    </xf>
    <xf numFmtId="0" fontId="20" fillId="0" borderId="20" xfId="0" applyFont="1" applyBorder="1" applyAlignment="1">
      <alignment horizontal="right"/>
    </xf>
    <xf numFmtId="0" fontId="20" fillId="14" borderId="20" xfId="0" applyFont="1" applyFill="1" applyBorder="1" applyAlignment="1">
      <alignment horizontal="right"/>
    </xf>
    <xf numFmtId="165" fontId="20" fillId="0" borderId="20" xfId="0" applyNumberFormat="1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165" fontId="20" fillId="0" borderId="2" xfId="0" applyNumberFormat="1" applyFont="1" applyBorder="1" applyAlignment="1">
      <alignment horizontal="right"/>
    </xf>
    <xf numFmtId="0" fontId="18" fillId="14" borderId="2" xfId="0" applyFont="1" applyFill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18" fillId="14" borderId="19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49" fontId="20" fillId="0" borderId="26" xfId="0" applyNumberFormat="1" applyFont="1" applyBorder="1"/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49" fontId="20" fillId="3" borderId="27" xfId="0" applyNumberFormat="1" applyFont="1" applyFill="1" applyBorder="1" applyAlignment="1">
      <alignment shrinkToFit="1"/>
    </xf>
    <xf numFmtId="0" fontId="10" fillId="0" borderId="28" xfId="0" applyFont="1" applyBorder="1" applyAlignment="1">
      <alignment horizontal="center" shrinkToFit="1"/>
    </xf>
    <xf numFmtId="0" fontId="10" fillId="0" borderId="29" xfId="0" applyFont="1" applyBorder="1" applyAlignment="1">
      <alignment horizontal="center" shrinkToFit="1"/>
    </xf>
    <xf numFmtId="0" fontId="10" fillId="0" borderId="30" xfId="0" applyFont="1" applyBorder="1" applyAlignment="1">
      <alignment horizontal="center" shrinkToFit="1"/>
    </xf>
    <xf numFmtId="0" fontId="6" fillId="0" borderId="9" xfId="0" applyFont="1" applyBorder="1" applyAlignment="1">
      <alignment horizontal="center" vertical="center"/>
    </xf>
    <xf numFmtId="49" fontId="10" fillId="3" borderId="34" xfId="0" applyNumberFormat="1" applyFont="1" applyFill="1" applyBorder="1" applyAlignment="1">
      <alignment vertical="center" wrapText="1"/>
    </xf>
    <xf numFmtId="0" fontId="10" fillId="0" borderId="35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shrinkToFit="1"/>
    </xf>
    <xf numFmtId="0" fontId="10" fillId="0" borderId="36" xfId="0" applyFont="1" applyBorder="1" applyAlignment="1">
      <alignment horizontal="center" shrinkToFit="1"/>
    </xf>
    <xf numFmtId="0" fontId="10" fillId="2" borderId="28" xfId="0" applyFont="1" applyFill="1" applyBorder="1" applyAlignment="1">
      <alignment horizontal="center" textRotation="90" wrapText="1"/>
    </xf>
    <xf numFmtId="0" fontId="10" fillId="0" borderId="43" xfId="0" applyFont="1" applyBorder="1" applyAlignment="1">
      <alignment horizontal="center" vertical="center"/>
    </xf>
    <xf numFmtId="49" fontId="10" fillId="3" borderId="34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5" borderId="44" xfId="0" applyFont="1" applyFill="1" applyBorder="1" applyAlignment="1">
      <alignment horizontal="center" textRotation="90" wrapText="1"/>
    </xf>
    <xf numFmtId="0" fontId="10" fillId="5" borderId="45" xfId="0" applyFont="1" applyFill="1" applyBorder="1" applyAlignment="1">
      <alignment horizontal="center" textRotation="90" wrapText="1"/>
    </xf>
    <xf numFmtId="0" fontId="10" fillId="5" borderId="46" xfId="0" applyFont="1" applyFill="1" applyBorder="1" applyAlignment="1">
      <alignment horizontal="center" textRotation="90" wrapText="1"/>
    </xf>
    <xf numFmtId="0" fontId="10" fillId="2" borderId="44" xfId="0" applyFont="1" applyFill="1" applyBorder="1" applyAlignment="1">
      <alignment horizontal="center" textRotation="90" wrapText="1"/>
    </xf>
    <xf numFmtId="0" fontId="10" fillId="4" borderId="45" xfId="0" applyFont="1" applyFill="1" applyBorder="1" applyAlignment="1">
      <alignment horizontal="center" textRotation="90" wrapText="1"/>
    </xf>
    <xf numFmtId="0" fontId="10" fillId="4" borderId="47" xfId="0" applyFont="1" applyFill="1" applyBorder="1" applyAlignment="1">
      <alignment horizontal="center" textRotation="90" wrapText="1"/>
    </xf>
    <xf numFmtId="0" fontId="10" fillId="2" borderId="35" xfId="0" applyFont="1" applyFill="1" applyBorder="1" applyAlignment="1">
      <alignment horizontal="center" textRotation="90" wrapText="1"/>
    </xf>
    <xf numFmtId="0" fontId="10" fillId="5" borderId="15" xfId="0" applyFont="1" applyFill="1" applyBorder="1" applyAlignment="1">
      <alignment horizontal="center" textRotation="90" wrapText="1"/>
    </xf>
    <xf numFmtId="0" fontId="10" fillId="5" borderId="36" xfId="0" applyFont="1" applyFill="1" applyBorder="1" applyAlignment="1">
      <alignment horizontal="center" textRotation="90" wrapText="1"/>
    </xf>
    <xf numFmtId="0" fontId="10" fillId="6" borderId="35" xfId="0" applyFont="1" applyFill="1" applyBorder="1" applyAlignment="1">
      <alignment horizontal="center" textRotation="90" wrapText="1"/>
    </xf>
    <xf numFmtId="0" fontId="10" fillId="6" borderId="15" xfId="0" applyFont="1" applyFill="1" applyBorder="1" applyAlignment="1">
      <alignment horizontal="center" textRotation="90" wrapText="1"/>
    </xf>
    <xf numFmtId="0" fontId="10" fillId="6" borderId="36" xfId="0" applyFont="1" applyFill="1" applyBorder="1" applyAlignment="1">
      <alignment horizontal="center" textRotation="90" wrapText="1"/>
    </xf>
    <xf numFmtId="0" fontId="10" fillId="0" borderId="48" xfId="0" applyFont="1" applyBorder="1" applyAlignment="1">
      <alignment horizontal="center" textRotation="90" wrapText="1"/>
    </xf>
    <xf numFmtId="0" fontId="10" fillId="0" borderId="49" xfId="0" applyFont="1" applyBorder="1" applyAlignment="1">
      <alignment horizontal="center" textRotation="90" wrapText="1"/>
    </xf>
    <xf numFmtId="0" fontId="10" fillId="7" borderId="44" xfId="0" applyFont="1" applyFill="1" applyBorder="1" applyAlignment="1">
      <alignment horizontal="center" textRotation="90" wrapText="1"/>
    </xf>
    <xf numFmtId="0" fontId="10" fillId="7" borderId="45" xfId="0" applyFont="1" applyFill="1" applyBorder="1" applyAlignment="1">
      <alignment horizontal="center" textRotation="90" wrapText="1"/>
    </xf>
    <xf numFmtId="0" fontId="10" fillId="7" borderId="46" xfId="0" applyFont="1" applyFill="1" applyBorder="1" applyAlignment="1">
      <alignment horizontal="center" textRotation="90" wrapText="1"/>
    </xf>
    <xf numFmtId="0" fontId="20" fillId="17" borderId="44" xfId="0" applyFont="1" applyFill="1" applyBorder="1" applyAlignment="1">
      <alignment horizontal="center" textRotation="90" wrapText="1"/>
    </xf>
    <xf numFmtId="0" fontId="20" fillId="17" borderId="47" xfId="0" applyFont="1" applyFill="1" applyBorder="1" applyAlignment="1">
      <alignment horizontal="center" textRotation="90" wrapText="1"/>
    </xf>
    <xf numFmtId="0" fontId="10" fillId="4" borderId="50" xfId="0" applyFont="1" applyFill="1" applyBorder="1" applyAlignment="1">
      <alignment horizontal="center" vertical="center" textRotation="90" wrapText="1"/>
    </xf>
    <xf numFmtId="0" fontId="10" fillId="4" borderId="51" xfId="0" applyFont="1" applyFill="1" applyBorder="1" applyAlignment="1">
      <alignment horizontal="center" textRotation="90" wrapText="1"/>
    </xf>
    <xf numFmtId="0" fontId="13" fillId="4" borderId="50" xfId="0" applyFont="1" applyFill="1" applyBorder="1" applyAlignment="1">
      <alignment horizontal="center" vertical="center" textRotation="90" wrapText="1"/>
    </xf>
    <xf numFmtId="0" fontId="13" fillId="4" borderId="52" xfId="0" applyFont="1" applyFill="1" applyBorder="1" applyAlignment="1">
      <alignment horizontal="center" vertical="center" textRotation="90" wrapText="1"/>
    </xf>
    <xf numFmtId="0" fontId="13" fillId="4" borderId="51" xfId="0" applyFont="1" applyFill="1" applyBorder="1" applyAlignment="1">
      <alignment horizontal="center" vertical="center" textRotation="90" wrapText="1"/>
    </xf>
    <xf numFmtId="0" fontId="15" fillId="4" borderId="50" xfId="0" applyFont="1" applyFill="1" applyBorder="1" applyAlignment="1">
      <alignment horizontal="left" vertical="center" textRotation="90" shrinkToFit="1"/>
    </xf>
    <xf numFmtId="0" fontId="15" fillId="4" borderId="52" xfId="0" applyFont="1" applyFill="1" applyBorder="1" applyAlignment="1">
      <alignment horizontal="center" vertical="center" textRotation="90" shrinkToFit="1"/>
    </xf>
    <xf numFmtId="0" fontId="13" fillId="4" borderId="53" xfId="0" applyFont="1" applyFill="1" applyBorder="1" applyAlignment="1">
      <alignment horizontal="center" vertical="center" textRotation="90" wrapText="1"/>
    </xf>
    <xf numFmtId="0" fontId="10" fillId="8" borderId="50" xfId="0" applyFont="1" applyFill="1" applyBorder="1" applyAlignment="1">
      <alignment horizontal="center" textRotation="90" wrapText="1"/>
    </xf>
    <xf numFmtId="0" fontId="10" fillId="8" borderId="52" xfId="0" applyFont="1" applyFill="1" applyBorder="1" applyAlignment="1">
      <alignment horizontal="center" textRotation="90" wrapText="1"/>
    </xf>
    <xf numFmtId="0" fontId="10" fillId="8" borderId="51" xfId="0" applyFont="1" applyFill="1" applyBorder="1" applyAlignment="1">
      <alignment horizontal="center" textRotation="90" wrapText="1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71" xfId="0" applyFont="1" applyBorder="1" applyAlignment="1">
      <alignment horizontal="right"/>
    </xf>
    <xf numFmtId="0" fontId="6" fillId="0" borderId="72" xfId="0" applyFont="1" applyBorder="1" applyAlignment="1">
      <alignment horizontal="right"/>
    </xf>
    <xf numFmtId="0" fontId="6" fillId="0" borderId="70" xfId="0" applyFont="1" applyBorder="1" applyAlignment="1">
      <alignment horizontal="right"/>
    </xf>
    <xf numFmtId="0" fontId="6" fillId="0" borderId="74" xfId="0" applyFont="1" applyBorder="1" applyAlignment="1">
      <alignment horizontal="right"/>
    </xf>
    <xf numFmtId="0" fontId="6" fillId="10" borderId="74" xfId="0" applyFont="1" applyFill="1" applyBorder="1" applyAlignment="1">
      <alignment horizontal="right"/>
    </xf>
    <xf numFmtId="0" fontId="6" fillId="0" borderId="75" xfId="0" applyFont="1" applyBorder="1" applyAlignment="1">
      <alignment horizontal="right"/>
    </xf>
    <xf numFmtId="0" fontId="6" fillId="0" borderId="73" xfId="0" applyFont="1" applyBorder="1" applyAlignment="1">
      <alignment horizontal="right"/>
    </xf>
    <xf numFmtId="0" fontId="15" fillId="10" borderId="73" xfId="0" applyFont="1" applyFill="1" applyBorder="1" applyAlignment="1">
      <alignment horizontal="right"/>
    </xf>
    <xf numFmtId="0" fontId="6" fillId="0" borderId="81" xfId="0" applyFont="1" applyBorder="1" applyAlignment="1">
      <alignment horizontal="right"/>
    </xf>
    <xf numFmtId="0" fontId="6" fillId="11" borderId="82" xfId="0" applyFont="1" applyFill="1" applyBorder="1" applyAlignment="1">
      <alignment horizontal="right"/>
    </xf>
    <xf numFmtId="0" fontId="6" fillId="0" borderId="82" xfId="0" applyFont="1" applyBorder="1" applyAlignment="1">
      <alignment horizontal="right"/>
    </xf>
    <xf numFmtId="0" fontId="6" fillId="0" borderId="83" xfId="0" applyFont="1" applyBorder="1" applyAlignment="1">
      <alignment horizontal="right"/>
    </xf>
    <xf numFmtId="0" fontId="6" fillId="0" borderId="84" xfId="0" applyFont="1" applyBorder="1" applyAlignment="1">
      <alignment horizontal="right"/>
    </xf>
    <xf numFmtId="0" fontId="6" fillId="0" borderId="85" xfId="0" applyFont="1" applyBorder="1" applyAlignment="1">
      <alignment horizontal="right"/>
    </xf>
    <xf numFmtId="0" fontId="25" fillId="20" borderId="92" xfId="0" applyFont="1" applyFill="1" applyBorder="1" applyAlignment="1" applyProtection="1">
      <alignment wrapText="1"/>
      <protection hidden="1"/>
    </xf>
    <xf numFmtId="0" fontId="26" fillId="0" borderId="93" xfId="0" applyFont="1" applyBorder="1" applyAlignment="1" applyProtection="1">
      <alignment horizontal="center" vertical="center" wrapText="1" shrinkToFit="1"/>
      <protection locked="0" hidden="1"/>
    </xf>
    <xf numFmtId="0" fontId="26" fillId="0" borderId="94" xfId="0" applyFont="1" applyBorder="1" applyAlignment="1" applyProtection="1">
      <alignment horizontal="center" vertical="center" wrapText="1" shrinkToFit="1"/>
      <protection locked="0" hidden="1"/>
    </xf>
    <xf numFmtId="0" fontId="0" fillId="20" borderId="92" xfId="0" applyFill="1" applyBorder="1" applyProtection="1">
      <protection hidden="1"/>
    </xf>
    <xf numFmtId="0" fontId="0" fillId="0" borderId="93" xfId="0" applyBorder="1" applyProtection="1">
      <protection locked="0" hidden="1"/>
    </xf>
    <xf numFmtId="0" fontId="0" fillId="0" borderId="94" xfId="0" applyBorder="1" applyProtection="1">
      <protection locked="0" hidden="1"/>
    </xf>
    <xf numFmtId="0" fontId="0" fillId="0" borderId="92" xfId="0" applyBorder="1" applyProtection="1">
      <protection locked="0" hidden="1"/>
    </xf>
    <xf numFmtId="0" fontId="26" fillId="0" borderId="97" xfId="0" applyFont="1" applyBorder="1" applyAlignment="1" applyProtection="1">
      <alignment horizontal="center" vertical="center" wrapText="1" shrinkToFit="1"/>
      <protection locked="0" hidden="1"/>
    </xf>
    <xf numFmtId="0" fontId="26" fillId="0" borderId="98" xfId="0" applyFont="1" applyBorder="1" applyAlignment="1" applyProtection="1">
      <alignment horizontal="center" vertical="center" wrapText="1" shrinkToFit="1"/>
      <protection locked="0" hidden="1"/>
    </xf>
    <xf numFmtId="0" fontId="25" fillId="20" borderId="99" xfId="0" applyFont="1" applyFill="1" applyBorder="1" applyAlignment="1" applyProtection="1">
      <alignment wrapText="1"/>
      <protection hidden="1"/>
    </xf>
    <xf numFmtId="0" fontId="26" fillId="0" borderId="91" xfId="0" applyFont="1" applyBorder="1" applyAlignment="1" applyProtection="1">
      <alignment horizontal="center" vertical="center" wrapText="1" shrinkToFit="1"/>
      <protection locked="0" hidden="1"/>
    </xf>
    <xf numFmtId="0" fontId="26" fillId="0" borderId="100" xfId="0" applyFont="1" applyBorder="1" applyAlignment="1" applyProtection="1">
      <alignment horizontal="center" vertical="center" wrapText="1" shrinkToFit="1"/>
      <protection locked="0" hidden="1"/>
    </xf>
    <xf numFmtId="0" fontId="0" fillId="20" borderId="99" xfId="0" applyFill="1" applyBorder="1" applyProtection="1">
      <protection hidden="1"/>
    </xf>
    <xf numFmtId="0" fontId="0" fillId="0" borderId="91" xfId="0" applyBorder="1" applyProtection="1">
      <protection locked="0" hidden="1"/>
    </xf>
    <xf numFmtId="0" fontId="0" fillId="0" borderId="100" xfId="0" applyBorder="1" applyProtection="1">
      <protection locked="0" hidden="1"/>
    </xf>
    <xf numFmtId="0" fontId="26" fillId="0" borderId="99" xfId="0" applyFont="1" applyBorder="1" applyAlignment="1" applyProtection="1">
      <alignment horizontal="center" vertical="center" wrapText="1" shrinkToFit="1"/>
      <protection locked="0" hidden="1"/>
    </xf>
    <xf numFmtId="0" fontId="25" fillId="20" borderId="102" xfId="0" applyFont="1" applyFill="1" applyBorder="1" applyAlignment="1" applyProtection="1">
      <alignment wrapText="1"/>
      <protection hidden="1"/>
    </xf>
    <xf numFmtId="0" fontId="26" fillId="0" borderId="103" xfId="0" applyFont="1" applyBorder="1" applyAlignment="1" applyProtection="1">
      <alignment horizontal="center" wrapText="1" shrinkToFit="1"/>
      <protection locked="0" hidden="1"/>
    </xf>
    <xf numFmtId="0" fontId="26" fillId="0" borderId="104" xfId="0" applyFont="1" applyBorder="1" applyAlignment="1" applyProtection="1">
      <alignment horizontal="center" wrapText="1" shrinkToFit="1"/>
      <protection locked="0" hidden="1"/>
    </xf>
    <xf numFmtId="0" fontId="0" fillId="20" borderId="102" xfId="0" applyFill="1" applyBorder="1" applyProtection="1">
      <protection hidden="1"/>
    </xf>
    <xf numFmtId="0" fontId="0" fillId="0" borderId="103" xfId="0" applyBorder="1" applyProtection="1">
      <protection locked="0" hidden="1"/>
    </xf>
    <xf numFmtId="0" fontId="0" fillId="0" borderId="104" xfId="0" applyBorder="1" applyProtection="1">
      <protection locked="0" hidden="1"/>
    </xf>
    <xf numFmtId="0" fontId="0" fillId="0" borderId="102" xfId="0" applyBorder="1" applyProtection="1">
      <protection locked="0" hidden="1"/>
    </xf>
    <xf numFmtId="0" fontId="26" fillId="0" borderId="102" xfId="0" applyFont="1" applyBorder="1" applyAlignment="1" applyProtection="1">
      <alignment horizontal="center" wrapText="1" shrinkToFit="1"/>
      <protection locked="0" hidden="1"/>
    </xf>
    <xf numFmtId="0" fontId="26" fillId="0" borderId="102" xfId="0" applyFont="1" applyBorder="1" applyAlignment="1" applyProtection="1">
      <alignment horizontal="center" vertical="center" wrapText="1" shrinkToFit="1"/>
      <protection locked="0" hidden="1"/>
    </xf>
    <xf numFmtId="0" fontId="26" fillId="20" borderId="95" xfId="0" applyFont="1" applyFill="1" applyBorder="1" applyAlignment="1" applyProtection="1">
      <alignment horizontal="right" vertical="center" wrapText="1" shrinkToFit="1"/>
      <protection hidden="1"/>
    </xf>
    <xf numFmtId="0" fontId="27" fillId="0" borderId="96" xfId="0" applyFont="1" applyBorder="1" applyProtection="1">
      <protection locked="0"/>
    </xf>
    <xf numFmtId="0" fontId="27" fillId="0" borderId="98" xfId="0" applyFont="1" applyBorder="1" applyProtection="1">
      <protection locked="0"/>
    </xf>
    <xf numFmtId="0" fontId="26" fillId="20" borderId="101" xfId="0" applyFont="1" applyFill="1" applyBorder="1" applyAlignment="1" applyProtection="1">
      <alignment horizontal="right" vertical="center" wrapText="1" shrinkToFit="1"/>
      <protection hidden="1"/>
    </xf>
    <xf numFmtId="0" fontId="27" fillId="0" borderId="91" xfId="0" applyFont="1" applyBorder="1" applyProtection="1">
      <protection locked="0"/>
    </xf>
    <xf numFmtId="0" fontId="27" fillId="0" borderId="100" xfId="0" applyFont="1" applyBorder="1" applyProtection="1">
      <protection locked="0"/>
    </xf>
    <xf numFmtId="0" fontId="26" fillId="20" borderId="105" xfId="0" applyFont="1" applyFill="1" applyBorder="1" applyAlignment="1" applyProtection="1">
      <alignment horizontal="right" wrapText="1" shrinkToFit="1"/>
      <protection hidden="1"/>
    </xf>
    <xf numFmtId="0" fontId="27" fillId="0" borderId="103" xfId="0" applyFont="1" applyBorder="1" applyProtection="1">
      <protection locked="0"/>
    </xf>
    <xf numFmtId="0" fontId="27" fillId="0" borderId="104" xfId="0" applyFont="1" applyBorder="1" applyProtection="1">
      <protection locked="0"/>
    </xf>
    <xf numFmtId="0" fontId="26" fillId="0" borderId="91" xfId="0" applyFont="1" applyBorder="1" applyAlignment="1" applyProtection="1">
      <alignment horizontal="center" vertical="center" wrapText="1" shrinkToFit="1"/>
      <protection hidden="1"/>
    </xf>
    <xf numFmtId="0" fontId="0" fillId="0" borderId="99" xfId="0" applyBorder="1" applyProtection="1">
      <protection locked="0" hidden="1"/>
    </xf>
    <xf numFmtId="0" fontId="26" fillId="0" borderId="112" xfId="0" applyFont="1" applyBorder="1" applyAlignment="1" applyProtection="1">
      <alignment horizontal="center" wrapText="1" shrinkToFit="1"/>
      <protection locked="0" hidden="1"/>
    </xf>
    <xf numFmtId="0" fontId="26" fillId="0" borderId="113" xfId="0" applyFont="1" applyBorder="1" applyAlignment="1" applyProtection="1">
      <alignment horizontal="center" wrapText="1" shrinkToFit="1"/>
      <protection locked="0" hidden="1"/>
    </xf>
    <xf numFmtId="0" fontId="26" fillId="0" borderId="114" xfId="0" applyFont="1" applyBorder="1" applyAlignment="1" applyProtection="1">
      <alignment horizontal="center" wrapText="1" shrinkToFit="1"/>
      <protection locked="0" hidden="1"/>
    </xf>
    <xf numFmtId="0" fontId="26" fillId="0" borderId="92" xfId="0" applyFont="1" applyBorder="1" applyAlignment="1" applyProtection="1">
      <alignment horizontal="center" vertical="center" wrapText="1" shrinkToFit="1"/>
      <protection locked="0" hidden="1"/>
    </xf>
    <xf numFmtId="0" fontId="26" fillId="0" borderId="103" xfId="0" applyFont="1" applyBorder="1" applyAlignment="1" applyProtection="1">
      <alignment horizontal="center" vertical="center" wrapText="1" shrinkToFit="1"/>
      <protection locked="0" hidden="1"/>
    </xf>
    <xf numFmtId="0" fontId="26" fillId="0" borderId="104" xfId="0" applyFont="1" applyBorder="1" applyAlignment="1" applyProtection="1">
      <alignment horizontal="center" vertical="center" wrapText="1" shrinkToFit="1"/>
      <protection locked="0" hidden="1"/>
    </xf>
    <xf numFmtId="0" fontId="15" fillId="19" borderId="70" xfId="0" applyFont="1" applyFill="1" applyBorder="1" applyAlignment="1">
      <alignment horizontal="right"/>
    </xf>
    <xf numFmtId="0" fontId="14" fillId="22" borderId="71" xfId="0" applyFont="1" applyFill="1" applyBorder="1" applyAlignment="1">
      <alignment wrapText="1"/>
    </xf>
    <xf numFmtId="0" fontId="14" fillId="22" borderId="20" xfId="0" applyFont="1" applyFill="1" applyBorder="1" applyAlignment="1">
      <alignment wrapText="1"/>
    </xf>
    <xf numFmtId="0" fontId="14" fillId="22" borderId="74" xfId="0" applyFont="1" applyFill="1" applyBorder="1" applyAlignment="1">
      <alignment wrapText="1"/>
    </xf>
    <xf numFmtId="0" fontId="26" fillId="21" borderId="103" xfId="0" applyFont="1" applyFill="1" applyBorder="1" applyAlignment="1" applyProtection="1">
      <alignment horizontal="center" vertical="center" wrapText="1" shrinkToFit="1"/>
      <protection locked="0" hidden="1"/>
    </xf>
    <xf numFmtId="0" fontId="15" fillId="19" borderId="19" xfId="0" applyFont="1" applyFill="1" applyBorder="1" applyAlignment="1">
      <alignment horizontal="right"/>
    </xf>
    <xf numFmtId="0" fontId="14" fillId="23" borderId="109" xfId="0" applyFont="1" applyFill="1" applyBorder="1" applyAlignment="1">
      <alignment wrapText="1"/>
    </xf>
    <xf numFmtId="0" fontId="14" fillId="23" borderId="110" xfId="0" applyFont="1" applyFill="1" applyBorder="1" applyAlignment="1">
      <alignment wrapText="1"/>
    </xf>
    <xf numFmtId="0" fontId="14" fillId="23" borderId="111" xfId="0" applyFont="1" applyFill="1" applyBorder="1" applyAlignment="1">
      <alignment wrapText="1"/>
    </xf>
    <xf numFmtId="0" fontId="14" fillId="23" borderId="71" xfId="0" applyFont="1" applyFill="1" applyBorder="1" applyAlignment="1">
      <alignment wrapText="1"/>
    </xf>
    <xf numFmtId="0" fontId="14" fillId="23" borderId="20" xfId="0" applyFont="1" applyFill="1" applyBorder="1" applyAlignment="1">
      <alignment wrapText="1"/>
    </xf>
    <xf numFmtId="0" fontId="14" fillId="23" borderId="74" xfId="0" applyFont="1" applyFill="1" applyBorder="1" applyAlignment="1">
      <alignment wrapText="1"/>
    </xf>
    <xf numFmtId="0" fontId="14" fillId="22" borderId="22" xfId="0" applyFont="1" applyFill="1" applyBorder="1" applyAlignment="1">
      <alignment wrapText="1"/>
    </xf>
    <xf numFmtId="0" fontId="14" fillId="22" borderId="5" xfId="0" applyFont="1" applyFill="1" applyBorder="1" applyAlignment="1">
      <alignment wrapText="1"/>
    </xf>
    <xf numFmtId="0" fontId="14" fillId="22" borderId="23" xfId="0" applyFont="1" applyFill="1" applyBorder="1" applyAlignment="1">
      <alignment wrapText="1"/>
    </xf>
    <xf numFmtId="0" fontId="14" fillId="23" borderId="11" xfId="0" applyFont="1" applyFill="1" applyBorder="1" applyAlignment="1">
      <alignment wrapText="1"/>
    </xf>
    <xf numFmtId="0" fontId="14" fillId="23" borderId="0" xfId="0" applyFont="1" applyFill="1" applyAlignment="1">
      <alignment wrapText="1"/>
    </xf>
    <xf numFmtId="0" fontId="12" fillId="22" borderId="71" xfId="0" applyFont="1" applyFill="1" applyBorder="1" applyAlignment="1">
      <alignment wrapText="1"/>
    </xf>
    <xf numFmtId="0" fontId="12" fillId="22" borderId="20" xfId="0" applyFont="1" applyFill="1" applyBorder="1" applyAlignment="1">
      <alignment wrapText="1"/>
    </xf>
    <xf numFmtId="0" fontId="12" fillId="22" borderId="74" xfId="0" applyFont="1" applyFill="1" applyBorder="1" applyAlignment="1">
      <alignment wrapText="1"/>
    </xf>
    <xf numFmtId="0" fontId="12" fillId="22" borderId="22" xfId="0" applyFont="1" applyFill="1" applyBorder="1" applyAlignment="1">
      <alignment wrapText="1"/>
    </xf>
    <xf numFmtId="0" fontId="14" fillId="24" borderId="71" xfId="0" applyFont="1" applyFill="1" applyBorder="1" applyAlignment="1">
      <alignment wrapText="1"/>
    </xf>
    <xf numFmtId="0" fontId="14" fillId="24" borderId="20" xfId="0" applyFont="1" applyFill="1" applyBorder="1" applyAlignment="1">
      <alignment wrapText="1"/>
    </xf>
    <xf numFmtId="0" fontId="14" fillId="24" borderId="74" xfId="0" applyFont="1" applyFill="1" applyBorder="1" applyAlignment="1">
      <alignment wrapText="1"/>
    </xf>
    <xf numFmtId="0" fontId="14" fillId="24" borderId="22" xfId="0" applyFont="1" applyFill="1" applyBorder="1" applyAlignment="1">
      <alignment wrapText="1"/>
    </xf>
    <xf numFmtId="0" fontId="14" fillId="25" borderId="71" xfId="0" applyFont="1" applyFill="1" applyBorder="1" applyAlignment="1">
      <alignment wrapText="1"/>
    </xf>
    <xf numFmtId="0" fontId="14" fillId="25" borderId="20" xfId="0" applyFont="1" applyFill="1" applyBorder="1" applyAlignment="1">
      <alignment wrapText="1"/>
    </xf>
    <xf numFmtId="0" fontId="14" fillId="25" borderId="74" xfId="0" applyFont="1" applyFill="1" applyBorder="1" applyAlignment="1">
      <alignment wrapText="1"/>
    </xf>
    <xf numFmtId="0" fontId="14" fillId="22" borderId="11" xfId="0" applyFont="1" applyFill="1" applyBorder="1" applyAlignment="1">
      <alignment wrapText="1"/>
    </xf>
    <xf numFmtId="0" fontId="14" fillId="22" borderId="0" xfId="0" applyFont="1" applyFill="1" applyAlignment="1">
      <alignment wrapText="1"/>
    </xf>
    <xf numFmtId="0" fontId="14" fillId="22" borderId="72" xfId="0" applyFont="1" applyFill="1" applyBorder="1" applyAlignment="1">
      <alignment wrapText="1"/>
    </xf>
    <xf numFmtId="0" fontId="14" fillId="22" borderId="75" xfId="0" applyFont="1" applyFill="1" applyBorder="1" applyAlignment="1">
      <alignment wrapText="1"/>
    </xf>
    <xf numFmtId="0" fontId="14" fillId="21" borderId="72" xfId="0" applyFont="1" applyFill="1" applyBorder="1" applyAlignment="1">
      <alignment wrapText="1"/>
    </xf>
    <xf numFmtId="0" fontId="14" fillId="21" borderId="11" xfId="0" applyFont="1" applyFill="1" applyBorder="1" applyAlignment="1">
      <alignment wrapText="1"/>
    </xf>
    <xf numFmtId="0" fontId="14" fillId="21" borderId="75" xfId="0" applyFont="1" applyFill="1" applyBorder="1" applyAlignment="1">
      <alignment wrapText="1"/>
    </xf>
    <xf numFmtId="0" fontId="14" fillId="21" borderId="0" xfId="0" applyFont="1" applyFill="1" applyAlignment="1">
      <alignment wrapText="1"/>
    </xf>
    <xf numFmtId="0" fontId="12" fillId="21" borderId="11" xfId="0" applyFont="1" applyFill="1" applyBorder="1" applyAlignment="1">
      <alignment wrapText="1"/>
    </xf>
    <xf numFmtId="0" fontId="14" fillId="21" borderId="20" xfId="0" applyFont="1" applyFill="1" applyBorder="1" applyAlignment="1">
      <alignment wrapText="1"/>
    </xf>
    <xf numFmtId="0" fontId="14" fillId="21" borderId="22" xfId="0" applyFont="1" applyFill="1" applyBorder="1" applyAlignment="1">
      <alignment wrapText="1"/>
    </xf>
    <xf numFmtId="0" fontId="14" fillId="21" borderId="71" xfId="0" applyFont="1" applyFill="1" applyBorder="1" applyAlignment="1">
      <alignment wrapText="1"/>
    </xf>
    <xf numFmtId="0" fontId="14" fillId="21" borderId="74" xfId="0" applyFont="1" applyFill="1" applyBorder="1" applyAlignment="1">
      <alignment wrapText="1"/>
    </xf>
    <xf numFmtId="0" fontId="14" fillId="22" borderId="71" xfId="0" applyFont="1" applyFill="1" applyBorder="1" applyAlignment="1">
      <alignment horizontal="center" wrapText="1"/>
    </xf>
    <xf numFmtId="0" fontId="20" fillId="0" borderId="15" xfId="0" applyFont="1" applyBorder="1" applyAlignment="1">
      <alignment horizontal="right"/>
    </xf>
    <xf numFmtId="0" fontId="0" fillId="0" borderId="91" xfId="0" applyBorder="1"/>
    <xf numFmtId="0" fontId="27" fillId="15" borderId="54" xfId="0" applyFont="1" applyFill="1" applyBorder="1" applyAlignment="1">
      <alignment horizontal="center" vertical="center" shrinkToFit="1"/>
    </xf>
    <xf numFmtId="49" fontId="27" fillId="0" borderId="37" xfId="0" applyNumberFormat="1" applyFont="1" applyBorder="1" applyAlignment="1">
      <alignment horizontal="center"/>
    </xf>
    <xf numFmtId="0" fontId="29" fillId="12" borderId="55" xfId="0" applyFont="1" applyFill="1" applyBorder="1" applyAlignment="1">
      <alignment vertical="center" wrapText="1"/>
    </xf>
    <xf numFmtId="0" fontId="27" fillId="14" borderId="56" xfId="0" applyFont="1" applyFill="1" applyBorder="1" applyAlignment="1">
      <alignment horizontal="right"/>
    </xf>
    <xf numFmtId="0" fontId="29" fillId="12" borderId="58" xfId="0" applyFont="1" applyFill="1" applyBorder="1" applyAlignment="1">
      <alignment vertical="center" wrapText="1"/>
    </xf>
    <xf numFmtId="0" fontId="27" fillId="14" borderId="2" xfId="0" applyFont="1" applyFill="1" applyBorder="1" applyAlignment="1">
      <alignment horizontal="right"/>
    </xf>
    <xf numFmtId="0" fontId="30" fillId="0" borderId="2" xfId="0" applyFont="1" applyBorder="1" applyAlignment="1">
      <alignment horizontal="right"/>
    </xf>
    <xf numFmtId="0" fontId="29" fillId="12" borderId="60" xfId="0" applyFont="1" applyFill="1" applyBorder="1" applyAlignment="1">
      <alignment vertical="center" wrapText="1"/>
    </xf>
    <xf numFmtId="0" fontId="27" fillId="14" borderId="62" xfId="0" applyFont="1" applyFill="1" applyBorder="1" applyAlignment="1">
      <alignment horizontal="right" vertical="center" shrinkToFit="1"/>
    </xf>
    <xf numFmtId="0" fontId="27" fillId="14" borderId="62" xfId="0" applyFont="1" applyFill="1" applyBorder="1" applyAlignment="1">
      <alignment horizontal="right" shrinkToFit="1"/>
    </xf>
    <xf numFmtId="49" fontId="27" fillId="0" borderId="29" xfId="0" applyNumberFormat="1" applyFont="1" applyBorder="1" applyAlignment="1">
      <alignment horizontal="center"/>
    </xf>
    <xf numFmtId="0" fontId="29" fillId="12" borderId="21" xfId="0" applyFont="1" applyFill="1" applyBorder="1" applyAlignment="1">
      <alignment vertical="center" wrapText="1"/>
    </xf>
    <xf numFmtId="0" fontId="27" fillId="14" borderId="19" xfId="0" applyFont="1" applyFill="1" applyBorder="1" applyAlignment="1">
      <alignment horizontal="right"/>
    </xf>
    <xf numFmtId="0" fontId="29" fillId="12" borderId="3" xfId="0" applyFont="1" applyFill="1" applyBorder="1" applyAlignment="1">
      <alignment vertical="center" wrapText="1"/>
    </xf>
    <xf numFmtId="0" fontId="29" fillId="12" borderId="24" xfId="0" applyFont="1" applyFill="1" applyBorder="1" applyAlignment="1">
      <alignment vertical="center" wrapText="1"/>
    </xf>
    <xf numFmtId="0" fontId="27" fillId="14" borderId="15" xfId="0" applyFont="1" applyFill="1" applyBorder="1" applyAlignment="1">
      <alignment horizontal="right"/>
    </xf>
    <xf numFmtId="0" fontId="29" fillId="12" borderId="64" xfId="0" applyFont="1" applyFill="1" applyBorder="1" applyAlignment="1">
      <alignment vertical="center" wrapText="1"/>
    </xf>
    <xf numFmtId="0" fontId="30" fillId="0" borderId="56" xfId="0" applyFont="1" applyBorder="1" applyAlignment="1">
      <alignment horizontal="right"/>
    </xf>
    <xf numFmtId="0" fontId="30" fillId="0" borderId="57" xfId="0" applyFont="1" applyBorder="1" applyAlignment="1">
      <alignment horizontal="right"/>
    </xf>
    <xf numFmtId="0" fontId="29" fillId="12" borderId="65" xfId="0" applyFont="1" applyFill="1" applyBorder="1" applyAlignment="1">
      <alignment vertical="center" wrapText="1"/>
    </xf>
    <xf numFmtId="0" fontId="30" fillId="0" borderId="59" xfId="0" applyFont="1" applyBorder="1" applyAlignment="1">
      <alignment horizontal="right"/>
    </xf>
    <xf numFmtId="0" fontId="29" fillId="12" borderId="66" xfId="0" applyFont="1" applyFill="1" applyBorder="1" applyAlignment="1">
      <alignment vertical="center" wrapText="1"/>
    </xf>
    <xf numFmtId="0" fontId="29" fillId="12" borderId="67" xfId="0" applyFont="1" applyFill="1" applyBorder="1" applyAlignment="1">
      <alignment vertical="center" wrapText="1"/>
    </xf>
    <xf numFmtId="0" fontId="29" fillId="12" borderId="37" xfId="0" applyFont="1" applyFill="1" applyBorder="1" applyAlignment="1">
      <alignment vertical="center" wrapText="1"/>
    </xf>
    <xf numFmtId="0" fontId="30" fillId="14" borderId="2" xfId="0" applyFont="1" applyFill="1" applyBorder="1" applyAlignment="1">
      <alignment horizontal="right"/>
    </xf>
    <xf numFmtId="0" fontId="29" fillId="12" borderId="68" xfId="0" applyFont="1" applyFill="1" applyBorder="1" applyAlignment="1">
      <alignment vertical="center" wrapText="1"/>
    </xf>
    <xf numFmtId="0" fontId="27" fillId="14" borderId="56" xfId="0" applyFont="1" applyFill="1" applyBorder="1" applyAlignment="1">
      <alignment horizontal="right" vertical="center" shrinkToFit="1"/>
    </xf>
    <xf numFmtId="0" fontId="27" fillId="14" borderId="56" xfId="0" applyFont="1" applyFill="1" applyBorder="1" applyAlignment="1">
      <alignment horizontal="right" shrinkToFit="1"/>
    </xf>
    <xf numFmtId="0" fontId="29" fillId="12" borderId="69" xfId="0" applyFont="1" applyFill="1" applyBorder="1" applyAlignment="1">
      <alignment vertical="center" wrapText="1"/>
    </xf>
    <xf numFmtId="0" fontId="27" fillId="14" borderId="2" xfId="0" applyFont="1" applyFill="1" applyBorder="1" applyAlignment="1">
      <alignment horizontal="right" vertical="center" shrinkToFit="1"/>
    </xf>
    <xf numFmtId="0" fontId="27" fillId="14" borderId="19" xfId="0" applyFont="1" applyFill="1" applyBorder="1" applyAlignment="1">
      <alignment horizontal="right" vertical="center" shrinkToFit="1"/>
    </xf>
    <xf numFmtId="0" fontId="27" fillId="14" borderId="19" xfId="0" applyFont="1" applyFill="1" applyBorder="1" applyAlignment="1">
      <alignment horizontal="right" shrinkToFit="1"/>
    </xf>
    <xf numFmtId="0" fontId="27" fillId="14" borderId="15" xfId="0" applyFont="1" applyFill="1" applyBorder="1" applyAlignment="1">
      <alignment horizontal="right" vertical="center" shrinkToFit="1"/>
    </xf>
    <xf numFmtId="0" fontId="27" fillId="14" borderId="62" xfId="0" applyFont="1" applyFill="1" applyBorder="1" applyAlignment="1">
      <alignment horizontal="right"/>
    </xf>
    <xf numFmtId="0" fontId="30" fillId="0" borderId="62" xfId="0" applyFont="1" applyBorder="1" applyAlignment="1">
      <alignment horizontal="right"/>
    </xf>
    <xf numFmtId="0" fontId="30" fillId="0" borderId="63" xfId="0" applyFont="1" applyBorder="1" applyAlignment="1">
      <alignment horizontal="right"/>
    </xf>
    <xf numFmtId="0" fontId="27" fillId="18" borderId="54" xfId="0" applyFont="1" applyFill="1" applyBorder="1" applyAlignment="1">
      <alignment horizontal="center" vertical="center" shrinkToFit="1"/>
    </xf>
    <xf numFmtId="0" fontId="27" fillId="14" borderId="15" xfId="0" applyFont="1" applyFill="1" applyBorder="1" applyAlignment="1">
      <alignment horizontal="right" shrinkToFit="1"/>
    </xf>
    <xf numFmtId="0" fontId="30" fillId="14" borderId="56" xfId="0" applyFont="1" applyFill="1" applyBorder="1" applyAlignment="1">
      <alignment horizontal="right"/>
    </xf>
    <xf numFmtId="0" fontId="30" fillId="14" borderId="62" xfId="0" applyFont="1" applyFill="1" applyBorder="1" applyAlignment="1">
      <alignment horizontal="right"/>
    </xf>
    <xf numFmtId="0" fontId="27" fillId="15" borderId="54" xfId="0" applyFont="1" applyFill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wrapText="1"/>
    </xf>
    <xf numFmtId="0" fontId="27" fillId="15" borderId="2" xfId="0" applyFont="1" applyFill="1" applyBorder="1" applyAlignment="1">
      <alignment horizontal="center" wrapText="1"/>
    </xf>
    <xf numFmtId="49" fontId="30" fillId="0" borderId="4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 wrapText="1"/>
    </xf>
    <xf numFmtId="49" fontId="30" fillId="15" borderId="11" xfId="0" applyNumberFormat="1" applyFont="1" applyFill="1" applyBorder="1" applyAlignment="1">
      <alignment horizontal="center" wrapText="1"/>
    </xf>
    <xf numFmtId="0" fontId="27" fillId="15" borderId="54" xfId="0" applyFont="1" applyFill="1" applyBorder="1" applyAlignment="1">
      <alignment horizontal="center" vertical="center" wrapText="1" shrinkToFit="1"/>
    </xf>
    <xf numFmtId="49" fontId="30" fillId="9" borderId="4" xfId="0" applyNumberFormat="1" applyFont="1" applyFill="1" applyBorder="1" applyAlignment="1">
      <alignment horizontal="center" wrapText="1"/>
    </xf>
    <xf numFmtId="49" fontId="30" fillId="9" borderId="11" xfId="0" applyNumberFormat="1" applyFont="1" applyFill="1" applyBorder="1" applyAlignment="1">
      <alignment horizontal="center" wrapText="1"/>
    </xf>
    <xf numFmtId="0" fontId="27" fillId="0" borderId="56" xfId="0" applyFont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30" fillId="0" borderId="61" xfId="0" applyFont="1" applyBorder="1" applyAlignment="1">
      <alignment horizontal="right" vertical="center" wrapText="1"/>
    </xf>
    <xf numFmtId="0" fontId="30" fillId="14" borderId="62" xfId="0" applyFont="1" applyFill="1" applyBorder="1" applyAlignment="1">
      <alignment horizontal="right" wrapText="1"/>
    </xf>
    <xf numFmtId="0" fontId="27" fillId="0" borderId="62" xfId="0" applyFont="1" applyBorder="1" applyAlignment="1">
      <alignment horizontal="right" shrinkToFit="1"/>
    </xf>
    <xf numFmtId="0" fontId="27" fillId="0" borderId="62" xfId="0" applyFont="1" applyBorder="1" applyAlignment="1">
      <alignment horizontal="right"/>
    </xf>
    <xf numFmtId="0" fontId="27" fillId="0" borderId="62" xfId="0" applyFont="1" applyBorder="1" applyAlignment="1">
      <alignment horizontal="right" vertical="center" shrinkToFit="1"/>
    </xf>
    <xf numFmtId="0" fontId="27" fillId="0" borderId="63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0" fontId="30" fillId="0" borderId="62" xfId="0" applyFont="1" applyBorder="1" applyAlignment="1">
      <alignment horizontal="right" vertical="center" wrapText="1"/>
    </xf>
    <xf numFmtId="0" fontId="30" fillId="0" borderId="56" xfId="0" applyFont="1" applyBorder="1" applyAlignment="1">
      <alignment horizontal="right" vertical="center" wrapText="1"/>
    </xf>
    <xf numFmtId="0" fontId="30" fillId="14" borderId="56" xfId="0" applyFont="1" applyFill="1" applyBorder="1" applyAlignment="1">
      <alignment horizontal="right" wrapText="1"/>
    </xf>
    <xf numFmtId="0" fontId="27" fillId="0" borderId="56" xfId="0" applyFont="1" applyBorder="1" applyAlignment="1">
      <alignment horizontal="right" shrinkToFit="1"/>
    </xf>
    <xf numFmtId="0" fontId="27" fillId="0" borderId="56" xfId="0" applyFont="1" applyBorder="1" applyAlignment="1">
      <alignment horizontal="right" vertical="center" shrinkToFit="1"/>
    </xf>
    <xf numFmtId="0" fontId="27" fillId="0" borderId="57" xfId="0" applyFont="1" applyBorder="1" applyAlignment="1">
      <alignment horizontal="right"/>
    </xf>
    <xf numFmtId="0" fontId="30" fillId="0" borderId="2" xfId="0" applyFont="1" applyBorder="1" applyAlignment="1">
      <alignment horizontal="right" vertical="center" wrapText="1"/>
    </xf>
    <xf numFmtId="0" fontId="30" fillId="14" borderId="2" xfId="0" applyFont="1" applyFill="1" applyBorder="1" applyAlignment="1">
      <alignment horizontal="right" wrapText="1"/>
    </xf>
    <xf numFmtId="0" fontId="27" fillId="0" borderId="2" xfId="0" applyFont="1" applyBorder="1" applyAlignment="1">
      <alignment horizontal="right" vertical="center" shrinkToFit="1"/>
    </xf>
    <xf numFmtId="0" fontId="27" fillId="0" borderId="59" xfId="0" applyFont="1" applyBorder="1" applyAlignment="1">
      <alignment horizontal="right"/>
    </xf>
    <xf numFmtId="0" fontId="30" fillId="0" borderId="19" xfId="0" applyFont="1" applyBorder="1" applyAlignment="1">
      <alignment horizontal="right" vertical="center" wrapText="1"/>
    </xf>
    <xf numFmtId="0" fontId="30" fillId="14" borderId="19" xfId="0" applyFont="1" applyFill="1" applyBorder="1" applyAlignment="1">
      <alignment horizontal="right" wrapText="1"/>
    </xf>
    <xf numFmtId="0" fontId="27" fillId="0" borderId="19" xfId="0" applyFont="1" applyBorder="1" applyAlignment="1">
      <alignment horizontal="right" shrinkToFit="1"/>
    </xf>
    <xf numFmtId="0" fontId="27" fillId="0" borderId="19" xfId="0" applyFont="1" applyBorder="1" applyAlignment="1">
      <alignment horizontal="right" vertical="center" shrinkToFit="1"/>
    </xf>
    <xf numFmtId="0" fontId="30" fillId="0" borderId="15" xfId="0" applyFont="1" applyBorder="1" applyAlignment="1">
      <alignment horizontal="right" vertical="center" wrapText="1"/>
    </xf>
    <xf numFmtId="0" fontId="30" fillId="14" borderId="15" xfId="0" applyFont="1" applyFill="1" applyBorder="1" applyAlignment="1">
      <alignment horizontal="right" wrapText="1"/>
    </xf>
    <xf numFmtId="0" fontId="27" fillId="0" borderId="15" xfId="0" applyFont="1" applyBorder="1" applyAlignment="1">
      <alignment horizontal="right" vertical="center" shrinkToFit="1"/>
    </xf>
    <xf numFmtId="0" fontId="27" fillId="0" borderId="15" xfId="0" applyFont="1" applyBorder="1" applyAlignment="1">
      <alignment horizontal="right" shrinkToFit="1"/>
    </xf>
    <xf numFmtId="0" fontId="26" fillId="0" borderId="91" xfId="0" applyFont="1" applyBorder="1" applyAlignment="1" applyProtection="1">
      <alignment horizontal="center" wrapText="1" shrinkToFit="1"/>
      <protection hidden="1"/>
    </xf>
    <xf numFmtId="0" fontId="26" fillId="0" borderId="91" xfId="0" applyFont="1" applyBorder="1" applyAlignment="1" applyProtection="1">
      <alignment horizontal="center" wrapText="1" shrinkToFit="1"/>
      <protection locked="0" hidden="1"/>
    </xf>
    <xf numFmtId="0" fontId="14" fillId="22" borderId="20" xfId="0" applyFont="1" applyFill="1" applyBorder="1" applyAlignment="1">
      <alignment horizontal="left" wrapText="1"/>
    </xf>
    <xf numFmtId="0" fontId="14" fillId="22" borderId="109" xfId="0" applyFont="1" applyFill="1" applyBorder="1" applyAlignment="1">
      <alignment wrapText="1"/>
    </xf>
    <xf numFmtId="0" fontId="14" fillId="22" borderId="110" xfId="0" applyFont="1" applyFill="1" applyBorder="1" applyAlignment="1">
      <alignment horizontal="left" wrapText="1"/>
    </xf>
    <xf numFmtId="0" fontId="14" fillId="22" borderId="111" xfId="0" applyFont="1" applyFill="1" applyBorder="1" applyAlignment="1">
      <alignment wrapText="1"/>
    </xf>
    <xf numFmtId="0" fontId="31" fillId="20" borderId="92" xfId="0" applyFont="1" applyFill="1" applyBorder="1" applyAlignment="1" applyProtection="1">
      <alignment wrapText="1"/>
      <protection hidden="1"/>
    </xf>
    <xf numFmtId="0" fontId="26" fillId="0" borderId="93" xfId="0" applyFont="1" applyBorder="1" applyAlignment="1" applyProtection="1">
      <alignment horizontal="center" wrapText="1" shrinkToFit="1"/>
      <protection locked="0" hidden="1"/>
    </xf>
    <xf numFmtId="0" fontId="26" fillId="0" borderId="94" xfId="0" applyFont="1" applyBorder="1" applyAlignment="1" applyProtection="1">
      <alignment horizontal="center" wrapText="1" shrinkToFit="1"/>
      <protection locked="0" hidden="1"/>
    </xf>
    <xf numFmtId="0" fontId="32" fillId="20" borderId="92" xfId="0" applyFont="1" applyFill="1" applyBorder="1" applyProtection="1">
      <protection hidden="1"/>
    </xf>
    <xf numFmtId="0" fontId="32" fillId="0" borderId="93" xfId="0" applyFont="1" applyBorder="1" applyProtection="1">
      <protection locked="0" hidden="1"/>
    </xf>
    <xf numFmtId="0" fontId="32" fillId="0" borderId="94" xfId="0" applyFont="1" applyBorder="1" applyProtection="1">
      <protection locked="0" hidden="1"/>
    </xf>
    <xf numFmtId="0" fontId="32" fillId="0" borderId="92" xfId="0" applyFont="1" applyBorder="1" applyProtection="1">
      <protection locked="0" hidden="1"/>
    </xf>
    <xf numFmtId="0" fontId="26" fillId="0" borderId="95" xfId="0" applyFont="1" applyBorder="1" applyAlignment="1" applyProtection="1">
      <alignment horizontal="center" wrapText="1" shrinkToFit="1"/>
      <protection locked="0" hidden="1"/>
    </xf>
    <xf numFmtId="0" fontId="26" fillId="0" borderId="96" xfId="0" applyFont="1" applyBorder="1" applyAlignment="1" applyProtection="1">
      <alignment horizontal="center" wrapText="1" shrinkToFit="1"/>
      <protection locked="0" hidden="1"/>
    </xf>
    <xf numFmtId="0" fontId="26" fillId="0" borderId="115" xfId="0" applyFont="1" applyBorder="1" applyAlignment="1" applyProtection="1">
      <alignment horizontal="center" wrapText="1" shrinkToFit="1"/>
      <protection locked="0" hidden="1"/>
    </xf>
    <xf numFmtId="0" fontId="26" fillId="0" borderId="92" xfId="0" applyFont="1" applyBorder="1" applyAlignment="1" applyProtection="1">
      <alignment horizontal="center" wrapText="1" shrinkToFit="1"/>
      <protection locked="0" hidden="1"/>
    </xf>
    <xf numFmtId="0" fontId="31" fillId="20" borderId="99" xfId="0" applyFont="1" applyFill="1" applyBorder="1" applyAlignment="1" applyProtection="1">
      <alignment wrapText="1"/>
      <protection hidden="1"/>
    </xf>
    <xf numFmtId="0" fontId="26" fillId="0" borderId="100" xfId="0" applyFont="1" applyBorder="1" applyAlignment="1" applyProtection="1">
      <alignment horizontal="center" wrapText="1" shrinkToFit="1"/>
      <protection locked="0" hidden="1"/>
    </xf>
    <xf numFmtId="0" fontId="32" fillId="20" borderId="99" xfId="0" applyFont="1" applyFill="1" applyBorder="1" applyProtection="1">
      <protection hidden="1"/>
    </xf>
    <xf numFmtId="0" fontId="32" fillId="0" borderId="91" xfId="0" applyFont="1" applyBorder="1" applyProtection="1">
      <protection locked="0" hidden="1"/>
    </xf>
    <xf numFmtId="0" fontId="32" fillId="0" borderId="100" xfId="0" applyFont="1" applyBorder="1" applyProtection="1">
      <protection locked="0" hidden="1"/>
    </xf>
    <xf numFmtId="0" fontId="32" fillId="0" borderId="99" xfId="0" applyFont="1" applyBorder="1" applyProtection="1">
      <protection locked="0" hidden="1"/>
    </xf>
    <xf numFmtId="0" fontId="26" fillId="0" borderId="101" xfId="0" applyFont="1" applyBorder="1" applyAlignment="1" applyProtection="1">
      <alignment horizontal="center" wrapText="1" shrinkToFit="1"/>
      <protection locked="0" hidden="1"/>
    </xf>
    <xf numFmtId="0" fontId="26" fillId="0" borderId="116" xfId="0" applyFont="1" applyBorder="1" applyAlignment="1" applyProtection="1">
      <alignment horizontal="center" wrapText="1" shrinkToFit="1"/>
      <protection locked="0" hidden="1"/>
    </xf>
    <xf numFmtId="0" fontId="26" fillId="0" borderId="99" xfId="0" applyFont="1" applyBorder="1" applyAlignment="1" applyProtection="1">
      <alignment horizontal="center" wrapText="1" shrinkToFit="1"/>
      <protection locked="0" hidden="1"/>
    </xf>
    <xf numFmtId="0" fontId="31" fillId="20" borderId="102" xfId="0" applyFont="1" applyFill="1" applyBorder="1" applyAlignment="1" applyProtection="1">
      <alignment wrapText="1"/>
      <protection hidden="1"/>
    </xf>
    <xf numFmtId="0" fontId="32" fillId="20" borderId="102" xfId="0" applyFont="1" applyFill="1" applyBorder="1" applyProtection="1">
      <protection hidden="1"/>
    </xf>
    <xf numFmtId="0" fontId="32" fillId="0" borderId="103" xfId="0" applyFont="1" applyBorder="1" applyProtection="1">
      <protection locked="0" hidden="1"/>
    </xf>
    <xf numFmtId="0" fontId="32" fillId="0" borderId="104" xfId="0" applyFont="1" applyBorder="1" applyProtection="1">
      <protection locked="0" hidden="1"/>
    </xf>
    <xf numFmtId="0" fontId="32" fillId="0" borderId="102" xfId="0" applyFont="1" applyBorder="1" applyProtection="1">
      <protection locked="0" hidden="1"/>
    </xf>
    <xf numFmtId="0" fontId="26" fillId="0" borderId="105" xfId="0" applyFont="1" applyBorder="1" applyAlignment="1" applyProtection="1">
      <alignment horizontal="center" wrapText="1" shrinkToFit="1"/>
      <protection locked="0" hidden="1"/>
    </xf>
    <xf numFmtId="0" fontId="26" fillId="0" borderId="117" xfId="0" applyFont="1" applyBorder="1" applyAlignment="1" applyProtection="1">
      <alignment horizontal="center" wrapText="1" shrinkToFit="1"/>
      <protection locked="0" hidden="1"/>
    </xf>
    <xf numFmtId="0" fontId="26" fillId="0" borderId="118" xfId="0" applyFont="1" applyBorder="1" applyAlignment="1" applyProtection="1">
      <alignment horizontal="center" wrapText="1" shrinkToFit="1"/>
      <protection locked="0" hidden="1"/>
    </xf>
    <xf numFmtId="0" fontId="26" fillId="0" borderId="97" xfId="0" applyFont="1" applyBorder="1" applyAlignment="1" applyProtection="1">
      <alignment horizontal="center" wrapText="1" shrinkToFit="1"/>
      <protection locked="0" hidden="1"/>
    </xf>
    <xf numFmtId="0" fontId="26" fillId="0" borderId="98" xfId="0" applyFont="1" applyBorder="1" applyAlignment="1" applyProtection="1">
      <alignment horizontal="center" wrapText="1" shrinkToFit="1"/>
      <protection locked="0" hidden="1"/>
    </xf>
    <xf numFmtId="0" fontId="26" fillId="20" borderId="95" xfId="0" applyFont="1" applyFill="1" applyBorder="1" applyAlignment="1" applyProtection="1">
      <alignment horizontal="right" wrapText="1" shrinkToFit="1"/>
      <protection hidden="1"/>
    </xf>
    <xf numFmtId="0" fontId="26" fillId="0" borderId="96" xfId="0" applyFont="1" applyBorder="1" applyProtection="1">
      <protection locked="0"/>
    </xf>
    <xf numFmtId="0" fontId="26" fillId="0" borderId="98" xfId="0" applyFont="1" applyBorder="1" applyProtection="1">
      <protection locked="0"/>
    </xf>
    <xf numFmtId="0" fontId="26" fillId="20" borderId="101" xfId="0" applyFont="1" applyFill="1" applyBorder="1" applyAlignment="1" applyProtection="1">
      <alignment horizontal="right" wrapText="1" shrinkToFit="1"/>
      <protection hidden="1"/>
    </xf>
    <xf numFmtId="0" fontId="26" fillId="0" borderId="91" xfId="0" applyFont="1" applyBorder="1" applyProtection="1">
      <protection locked="0"/>
    </xf>
    <xf numFmtId="0" fontId="26" fillId="0" borderId="100" xfId="0" applyFont="1" applyBorder="1" applyProtection="1">
      <protection locked="0"/>
    </xf>
    <xf numFmtId="0" fontId="26" fillId="0" borderId="103" xfId="0" applyFont="1" applyBorder="1" applyProtection="1">
      <protection locked="0"/>
    </xf>
    <xf numFmtId="0" fontId="26" fillId="0" borderId="104" xfId="0" applyFont="1" applyBorder="1" applyProtection="1">
      <protection locked="0"/>
    </xf>
    <xf numFmtId="0" fontId="26" fillId="0" borderId="103" xfId="0" applyFont="1" applyBorder="1" applyAlignment="1" applyProtection="1">
      <alignment horizontal="center" wrapText="1" shrinkToFit="1"/>
      <protection hidden="1"/>
    </xf>
    <xf numFmtId="0" fontId="26" fillId="0" borderId="104" xfId="0" applyFont="1" applyBorder="1" applyAlignment="1" applyProtection="1">
      <alignment horizontal="center" wrapText="1" shrinkToFit="1"/>
      <protection hidden="1"/>
    </xf>
    <xf numFmtId="0" fontId="26" fillId="0" borderId="121" xfId="0" applyFont="1" applyBorder="1" applyAlignment="1" applyProtection="1">
      <alignment horizontal="center" wrapText="1" shrinkToFit="1"/>
      <protection locked="0" hidden="1"/>
    </xf>
    <xf numFmtId="0" fontId="26" fillId="0" borderId="103" xfId="1" applyFont="1" applyBorder="1" applyAlignment="1" applyProtection="1">
      <alignment horizontal="center" wrapText="1" shrinkToFit="1"/>
      <protection locked="0" hidden="1"/>
    </xf>
    <xf numFmtId="0" fontId="26" fillId="0" borderId="104" xfId="1" applyFont="1" applyBorder="1" applyAlignment="1" applyProtection="1">
      <alignment horizontal="center" wrapText="1" shrinkToFit="1"/>
      <protection locked="0" hidden="1"/>
    </xf>
    <xf numFmtId="0" fontId="26" fillId="0" borderId="117" xfId="1" applyFont="1" applyBorder="1" applyAlignment="1" applyProtection="1">
      <alignment horizontal="center" wrapText="1" shrinkToFit="1"/>
      <protection locked="0" hidden="1"/>
    </xf>
    <xf numFmtId="0" fontId="26" fillId="0" borderId="105" xfId="1" applyFont="1" applyBorder="1" applyAlignment="1" applyProtection="1">
      <alignment horizontal="center" wrapText="1" shrinkToFit="1"/>
      <protection locked="0" hidden="1"/>
    </xf>
    <xf numFmtId="0" fontId="26" fillId="0" borderId="102" xfId="1" applyFont="1" applyBorder="1" applyAlignment="1" applyProtection="1">
      <alignment horizontal="center" wrapText="1" shrinkToFit="1"/>
      <protection locked="0" hidden="1"/>
    </xf>
    <xf numFmtId="0" fontId="26" fillId="0" borderId="94" xfId="1" applyFont="1" applyBorder="1" applyAlignment="1" applyProtection="1">
      <alignment horizontal="center" vertical="center" wrapText="1" shrinkToFit="1"/>
      <protection locked="0" hidden="1"/>
    </xf>
    <xf numFmtId="0" fontId="26" fillId="0" borderId="93" xfId="1" applyFont="1" applyBorder="1" applyAlignment="1" applyProtection="1">
      <alignment horizontal="center" vertical="center" wrapText="1" shrinkToFit="1"/>
      <protection locked="0" hidden="1"/>
    </xf>
    <xf numFmtId="0" fontId="26" fillId="0" borderId="100" xfId="1" applyFont="1" applyBorder="1" applyAlignment="1" applyProtection="1">
      <alignment horizontal="center" vertical="center" wrapText="1" shrinkToFit="1"/>
      <protection locked="0" hidden="1"/>
    </xf>
    <xf numFmtId="0" fontId="26" fillId="0" borderId="91" xfId="1" applyFont="1" applyBorder="1" applyAlignment="1" applyProtection="1">
      <alignment horizontal="center" vertical="center" wrapText="1" shrinkToFit="1"/>
      <protection locked="0" hidden="1"/>
    </xf>
    <xf numFmtId="0" fontId="26" fillId="0" borderId="101" xfId="1" applyFont="1" applyBorder="1" applyAlignment="1" applyProtection="1">
      <alignment horizontal="center" vertical="center" wrapText="1" shrinkToFit="1"/>
      <protection locked="0" hidden="1"/>
    </xf>
    <xf numFmtId="0" fontId="26" fillId="0" borderId="116" xfId="1" applyFont="1" applyBorder="1" applyAlignment="1" applyProtection="1">
      <alignment horizontal="center" vertical="center" wrapText="1" shrinkToFit="1"/>
      <protection locked="0" hidden="1"/>
    </xf>
    <xf numFmtId="0" fontId="26" fillId="0" borderId="99" xfId="1" applyFont="1" applyBorder="1" applyAlignment="1" applyProtection="1">
      <alignment horizontal="center" vertical="center" wrapText="1" shrinkToFit="1"/>
      <protection locked="0" hidden="1"/>
    </xf>
    <xf numFmtId="0" fontId="26" fillId="0" borderId="97" xfId="1" applyFont="1" applyBorder="1" applyAlignment="1" applyProtection="1">
      <alignment horizontal="center" vertical="center" wrapText="1" shrinkToFit="1"/>
      <protection locked="0" hidden="1"/>
    </xf>
    <xf numFmtId="0" fontId="26" fillId="0" borderId="95" xfId="1" applyFont="1" applyBorder="1" applyAlignment="1" applyProtection="1">
      <alignment horizontal="center" vertical="center" wrapText="1" shrinkToFit="1"/>
      <protection locked="0" hidden="1"/>
    </xf>
    <xf numFmtId="0" fontId="26" fillId="0" borderId="96" xfId="1" applyFont="1" applyBorder="1" applyAlignment="1" applyProtection="1">
      <alignment horizontal="center" vertical="center" wrapText="1" shrinkToFit="1"/>
      <protection locked="0" hidden="1"/>
    </xf>
    <xf numFmtId="0" fontId="26" fillId="0" borderId="118" xfId="1" applyFont="1" applyBorder="1" applyAlignment="1" applyProtection="1">
      <alignment horizontal="center" vertical="center" wrapText="1" shrinkToFit="1"/>
      <protection locked="0" hidden="1"/>
    </xf>
    <xf numFmtId="0" fontId="26" fillId="0" borderId="98" xfId="1" applyFont="1" applyBorder="1" applyAlignment="1" applyProtection="1">
      <alignment horizontal="center" vertical="center" wrapText="1" shrinkToFit="1"/>
      <protection locked="0" hidden="1"/>
    </xf>
    <xf numFmtId="0" fontId="5" fillId="0" borderId="91" xfId="1" applyBorder="1" applyProtection="1">
      <protection locked="0" hidden="1"/>
    </xf>
    <xf numFmtId="0" fontId="5" fillId="20" borderId="92" xfId="1" applyFill="1" applyBorder="1" applyProtection="1">
      <protection hidden="1"/>
    </xf>
    <xf numFmtId="0" fontId="5" fillId="0" borderId="93" xfId="1" applyBorder="1" applyProtection="1">
      <protection locked="0" hidden="1"/>
    </xf>
    <xf numFmtId="0" fontId="5" fillId="0" borderId="94" xfId="1" applyBorder="1" applyProtection="1">
      <protection locked="0" hidden="1"/>
    </xf>
    <xf numFmtId="0" fontId="5" fillId="20" borderId="99" xfId="1" applyFill="1" applyBorder="1" applyProtection="1">
      <protection hidden="1"/>
    </xf>
    <xf numFmtId="0" fontId="5" fillId="0" borderId="100" xfId="1" applyBorder="1" applyProtection="1">
      <protection locked="0" hidden="1"/>
    </xf>
    <xf numFmtId="0" fontId="5" fillId="20" borderId="102" xfId="1" applyFill="1" applyBorder="1" applyProtection="1">
      <protection hidden="1"/>
    </xf>
    <xf numFmtId="0" fontId="5" fillId="0" borderId="103" xfId="1" applyBorder="1" applyProtection="1">
      <protection locked="0" hidden="1"/>
    </xf>
    <xf numFmtId="0" fontId="5" fillId="0" borderId="104" xfId="1" applyBorder="1" applyProtection="1">
      <protection locked="0" hidden="1"/>
    </xf>
    <xf numFmtId="0" fontId="5" fillId="0" borderId="92" xfId="1" applyBorder="1" applyProtection="1">
      <protection locked="0" hidden="1"/>
    </xf>
    <xf numFmtId="0" fontId="5" fillId="0" borderId="99" xfId="1" applyBorder="1" applyProtection="1">
      <protection locked="0" hidden="1"/>
    </xf>
    <xf numFmtId="0" fontId="5" fillId="0" borderId="102" xfId="1" applyBorder="1" applyProtection="1">
      <protection locked="0" hidden="1"/>
    </xf>
    <xf numFmtId="0" fontId="26" fillId="0" borderId="124" xfId="1" applyFont="1" applyBorder="1" applyAlignment="1" applyProtection="1">
      <alignment horizontal="center" vertical="center" wrapText="1" shrinkToFit="1"/>
      <protection locked="0" hidden="1"/>
    </xf>
    <xf numFmtId="0" fontId="26" fillId="0" borderId="115" xfId="1" applyFont="1" applyBorder="1" applyAlignment="1" applyProtection="1">
      <alignment horizontal="center" vertical="center" wrapText="1" shrinkToFit="1"/>
      <protection locked="0" hidden="1"/>
    </xf>
    <xf numFmtId="0" fontId="26" fillId="0" borderId="92" xfId="1" applyFont="1" applyBorder="1" applyAlignment="1" applyProtection="1">
      <alignment horizontal="center" vertical="center" wrapText="1" shrinkToFit="1"/>
      <protection locked="0" hidden="1"/>
    </xf>
    <xf numFmtId="0" fontId="26" fillId="21" borderId="106" xfId="1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07" xfId="1" applyFont="1" applyFill="1" applyBorder="1" applyAlignment="1" applyProtection="1">
      <alignment horizontal="center" vertical="center" wrapText="1" shrinkToFit="1"/>
      <protection locked="0" hidden="1"/>
    </xf>
    <xf numFmtId="0" fontId="26" fillId="0" borderId="108" xfId="1" applyFont="1" applyBorder="1" applyAlignment="1" applyProtection="1">
      <alignment horizontal="center" vertical="center" wrapText="1" shrinkToFit="1"/>
      <protection locked="0" hidden="1"/>
    </xf>
    <xf numFmtId="0" fontId="26" fillId="0" borderId="127" xfId="1" applyFont="1" applyBorder="1" applyAlignment="1" applyProtection="1">
      <alignment horizontal="center" vertical="center" wrapText="1" shrinkToFit="1"/>
      <protection locked="0" hidden="1"/>
    </xf>
    <xf numFmtId="0" fontId="27" fillId="0" borderId="91" xfId="1" applyFont="1" applyBorder="1" applyProtection="1">
      <protection locked="0"/>
    </xf>
    <xf numFmtId="0" fontId="27" fillId="0" borderId="100" xfId="1" applyFont="1" applyBorder="1" applyProtection="1">
      <protection locked="0"/>
    </xf>
    <xf numFmtId="0" fontId="27" fillId="0" borderId="103" xfId="1" applyFont="1" applyBorder="1" applyProtection="1">
      <protection locked="0"/>
    </xf>
    <xf numFmtId="0" fontId="27" fillId="0" borderId="104" xfId="1" applyFont="1" applyBorder="1" applyProtection="1">
      <protection locked="0"/>
    </xf>
    <xf numFmtId="0" fontId="26" fillId="20" borderId="101" xfId="1" applyFont="1" applyFill="1" applyBorder="1" applyAlignment="1" applyProtection="1">
      <alignment horizontal="right" vertical="center" wrapText="1" shrinkToFit="1"/>
      <protection hidden="1"/>
    </xf>
    <xf numFmtId="0" fontId="26" fillId="20" borderId="105" xfId="1" applyFont="1" applyFill="1" applyBorder="1" applyAlignment="1" applyProtection="1">
      <alignment horizontal="right" wrapText="1" shrinkToFit="1"/>
      <protection hidden="1"/>
    </xf>
    <xf numFmtId="0" fontId="27" fillId="0" borderId="96" xfId="1" applyFont="1" applyBorder="1" applyProtection="1">
      <protection locked="0"/>
    </xf>
    <xf numFmtId="0" fontId="27" fillId="0" borderId="98" xfId="1" applyFont="1" applyBorder="1" applyProtection="1">
      <protection locked="0"/>
    </xf>
    <xf numFmtId="0" fontId="26" fillId="20" borderId="95" xfId="1" applyFont="1" applyFill="1" applyBorder="1" applyAlignment="1" applyProtection="1">
      <alignment horizontal="right" vertical="center" wrapText="1" shrinkToFit="1"/>
      <protection hidden="1"/>
    </xf>
    <xf numFmtId="0" fontId="14" fillId="9" borderId="92" xfId="0" applyFont="1" applyFill="1" applyBorder="1" applyAlignment="1">
      <alignment wrapText="1"/>
    </xf>
    <xf numFmtId="0" fontId="14" fillId="9" borderId="99" xfId="0" applyFont="1" applyFill="1" applyBorder="1" applyAlignment="1">
      <alignment wrapText="1"/>
    </xf>
    <xf numFmtId="0" fontId="14" fillId="9" borderId="102" xfId="0" applyFont="1" applyFill="1" applyBorder="1" applyAlignment="1">
      <alignment wrapText="1"/>
    </xf>
    <xf numFmtId="0" fontId="26" fillId="0" borderId="100" xfId="0" applyFont="1" applyBorder="1" applyAlignment="1" applyProtection="1">
      <alignment horizontal="center" vertical="center" wrapText="1" shrinkToFit="1"/>
      <protection hidden="1"/>
    </xf>
    <xf numFmtId="0" fontId="26" fillId="0" borderId="96" xfId="0" applyFont="1" applyBorder="1" applyAlignment="1" applyProtection="1">
      <alignment horizontal="center" vertical="center" wrapText="1" shrinkToFit="1"/>
      <protection locked="0" hidden="1"/>
    </xf>
    <xf numFmtId="0" fontId="26" fillId="0" borderId="117" xfId="3" applyFont="1" applyBorder="1" applyAlignment="1" applyProtection="1">
      <alignment horizontal="center" wrapText="1" shrinkToFit="1"/>
      <protection locked="0" hidden="1"/>
    </xf>
    <xf numFmtId="0" fontId="26" fillId="21" borderId="116" xfId="3" applyFont="1" applyFill="1" applyBorder="1" applyAlignment="1" applyProtection="1">
      <alignment horizontal="center" vertical="center" wrapText="1" shrinkToFit="1"/>
      <protection locked="0" hidden="1"/>
    </xf>
    <xf numFmtId="0" fontId="26" fillId="20" borderId="95" xfId="0" applyFont="1" applyFill="1" applyBorder="1" applyAlignment="1" applyProtection="1">
      <alignment horizontal="right" vertical="center" wrapText="1" shrinkToFit="1"/>
      <protection locked="0"/>
    </xf>
    <xf numFmtId="0" fontId="36" fillId="0" borderId="131" xfId="3" applyFont="1" applyBorder="1" applyAlignment="1">
      <alignment horizontal="center" vertical="center" wrapText="1"/>
    </xf>
    <xf numFmtId="0" fontId="37" fillId="28" borderId="132" xfId="3" applyFont="1" applyFill="1" applyBorder="1" applyAlignment="1">
      <alignment wrapText="1"/>
    </xf>
    <xf numFmtId="0" fontId="36" fillId="0" borderId="130" xfId="3" applyFont="1" applyBorder="1" applyAlignment="1">
      <alignment horizontal="center" vertical="center" wrapText="1"/>
    </xf>
    <xf numFmtId="0" fontId="36" fillId="28" borderId="132" xfId="3" applyFont="1" applyFill="1" applyBorder="1"/>
    <xf numFmtId="0" fontId="36" fillId="0" borderId="130" xfId="3" applyFont="1" applyBorder="1"/>
    <xf numFmtId="0" fontId="36" fillId="0" borderId="131" xfId="3" applyFont="1" applyBorder="1"/>
    <xf numFmtId="0" fontId="36" fillId="0" borderId="132" xfId="3" applyFont="1" applyBorder="1"/>
    <xf numFmtId="0" fontId="36" fillId="0" borderId="132" xfId="3" applyFont="1" applyBorder="1" applyAlignment="1">
      <alignment horizontal="center" vertical="center" wrapText="1"/>
    </xf>
    <xf numFmtId="0" fontId="36" fillId="0" borderId="133" xfId="3" applyFont="1" applyBorder="1" applyAlignment="1">
      <alignment horizontal="center" vertical="center" wrapText="1"/>
    </xf>
    <xf numFmtId="0" fontId="37" fillId="28" borderId="134" xfId="3" applyFont="1" applyFill="1" applyBorder="1" applyAlignment="1">
      <alignment wrapText="1"/>
    </xf>
    <xf numFmtId="0" fontId="36" fillId="0" borderId="26" xfId="3" applyFont="1" applyBorder="1" applyAlignment="1">
      <alignment horizontal="center" vertical="center" wrapText="1"/>
    </xf>
    <xf numFmtId="0" fontId="36" fillId="28" borderId="134" xfId="3" applyFont="1" applyFill="1" applyBorder="1"/>
    <xf numFmtId="0" fontId="36" fillId="0" borderId="26" xfId="3" applyFont="1" applyBorder="1"/>
    <xf numFmtId="0" fontId="36" fillId="0" borderId="133" xfId="3" applyFont="1" applyBorder="1"/>
    <xf numFmtId="0" fontId="36" fillId="0" borderId="134" xfId="3" applyFont="1" applyBorder="1"/>
    <xf numFmtId="0" fontId="36" fillId="0" borderId="134" xfId="3" applyFont="1" applyBorder="1" applyAlignment="1">
      <alignment horizontal="center" vertical="center" wrapText="1"/>
    </xf>
    <xf numFmtId="0" fontId="36" fillId="0" borderId="136" xfId="3" applyFont="1" applyBorder="1" applyAlignment="1">
      <alignment horizontal="center" wrapText="1"/>
    </xf>
    <xf numFmtId="0" fontId="37" fillId="28" borderId="137" xfId="3" applyFont="1" applyFill="1" applyBorder="1" applyAlignment="1">
      <alignment wrapText="1"/>
    </xf>
    <xf numFmtId="0" fontId="36" fillId="0" borderId="135" xfId="3" applyFont="1" applyBorder="1" applyAlignment="1">
      <alignment horizontal="center" wrapText="1"/>
    </xf>
    <xf numFmtId="0" fontId="36" fillId="28" borderId="137" xfId="3" applyFont="1" applyFill="1" applyBorder="1"/>
    <xf numFmtId="0" fontId="36" fillId="0" borderId="135" xfId="3" applyFont="1" applyBorder="1"/>
    <xf numFmtId="0" fontId="36" fillId="0" borderId="136" xfId="3" applyFont="1" applyBorder="1"/>
    <xf numFmtId="0" fontId="36" fillId="0" borderId="137" xfId="3" applyFont="1" applyBorder="1"/>
    <xf numFmtId="0" fontId="36" fillId="0" borderId="137" xfId="3" applyFont="1" applyBorder="1" applyAlignment="1">
      <alignment horizontal="center" wrapText="1"/>
    </xf>
    <xf numFmtId="0" fontId="36" fillId="0" borderId="137" xfId="3" applyFont="1" applyBorder="1" applyAlignment="1">
      <alignment horizontal="center" vertical="center" wrapText="1"/>
    </xf>
    <xf numFmtId="0" fontId="25" fillId="20" borderId="92" xfId="3" applyFont="1" applyFill="1" applyBorder="1" applyAlignment="1" applyProtection="1">
      <alignment wrapText="1"/>
      <protection hidden="1"/>
    </xf>
    <xf numFmtId="0" fontId="25" fillId="20" borderId="99" xfId="3" applyFont="1" applyFill="1" applyBorder="1" applyAlignment="1" applyProtection="1">
      <alignment wrapText="1"/>
      <protection hidden="1"/>
    </xf>
    <xf numFmtId="0" fontId="25" fillId="20" borderId="102" xfId="3" applyFont="1" applyFill="1" applyBorder="1" applyAlignment="1" applyProtection="1">
      <alignment wrapText="1"/>
      <protection hidden="1"/>
    </xf>
    <xf numFmtId="0" fontId="4" fillId="20" borderId="92" xfId="3" applyFill="1" applyBorder="1" applyProtection="1">
      <protection hidden="1"/>
    </xf>
    <xf numFmtId="0" fontId="4" fillId="0" borderId="93" xfId="3" applyBorder="1" applyProtection="1">
      <protection locked="0" hidden="1"/>
    </xf>
    <xf numFmtId="0" fontId="4" fillId="0" borderId="94" xfId="3" applyBorder="1" applyProtection="1">
      <protection locked="0" hidden="1"/>
    </xf>
    <xf numFmtId="0" fontId="4" fillId="0" borderId="92" xfId="3" applyBorder="1" applyProtection="1">
      <protection locked="0" hidden="1"/>
    </xf>
    <xf numFmtId="0" fontId="4" fillId="20" borderId="99" xfId="3" applyFill="1" applyBorder="1" applyProtection="1">
      <protection hidden="1"/>
    </xf>
    <xf numFmtId="0" fontId="4" fillId="0" borderId="91" xfId="3" applyBorder="1" applyProtection="1">
      <protection locked="0" hidden="1"/>
    </xf>
    <xf numFmtId="0" fontId="4" fillId="0" borderId="100" xfId="3" applyBorder="1" applyProtection="1">
      <protection locked="0" hidden="1"/>
    </xf>
    <xf numFmtId="0" fontId="4" fillId="0" borderId="99" xfId="3" applyBorder="1" applyProtection="1">
      <protection locked="0" hidden="1"/>
    </xf>
    <xf numFmtId="0" fontId="26" fillId="0" borderId="104" xfId="3" applyFont="1" applyBorder="1" applyAlignment="1" applyProtection="1">
      <alignment wrapText="1" shrinkToFit="1"/>
      <protection locked="0" hidden="1"/>
    </xf>
    <xf numFmtId="0" fontId="26" fillId="0" borderId="103" xfId="3" applyFont="1" applyBorder="1" applyAlignment="1" applyProtection="1">
      <alignment wrapText="1" shrinkToFit="1"/>
      <protection locked="0" hidden="1"/>
    </xf>
    <xf numFmtId="0" fontId="4" fillId="20" borderId="102" xfId="3" applyFill="1" applyBorder="1" applyProtection="1">
      <protection hidden="1"/>
    </xf>
    <xf numFmtId="0" fontId="4" fillId="0" borderId="103" xfId="3" applyBorder="1" applyProtection="1">
      <protection locked="0" hidden="1"/>
    </xf>
    <xf numFmtId="0" fontId="4" fillId="0" borderId="104" xfId="3" applyBorder="1" applyProtection="1">
      <protection locked="0" hidden="1"/>
    </xf>
    <xf numFmtId="0" fontId="4" fillId="0" borderId="102" xfId="3" applyBorder="1" applyProtection="1">
      <protection locked="0" hidden="1"/>
    </xf>
    <xf numFmtId="0" fontId="26" fillId="0" borderId="105" xfId="3" applyFont="1" applyBorder="1" applyAlignment="1" applyProtection="1">
      <alignment wrapText="1" shrinkToFit="1"/>
      <protection locked="0" hidden="1"/>
    </xf>
    <xf numFmtId="0" fontId="26" fillId="0" borderId="117" xfId="3" applyFont="1" applyBorder="1" applyAlignment="1" applyProtection="1">
      <alignment wrapText="1" shrinkToFit="1"/>
      <protection locked="0" hidden="1"/>
    </xf>
    <xf numFmtId="0" fontId="26" fillId="0" borderId="102" xfId="3" applyFont="1" applyBorder="1" applyAlignment="1" applyProtection="1">
      <alignment wrapText="1" shrinkToFit="1"/>
      <protection locked="0" hidden="1"/>
    </xf>
    <xf numFmtId="0" fontId="26" fillId="0" borderId="94" xfId="3" applyFont="1" applyBorder="1" applyAlignment="1" applyProtection="1">
      <alignment wrapText="1" shrinkToFit="1"/>
      <protection locked="0" hidden="1"/>
    </xf>
    <xf numFmtId="0" fontId="26" fillId="0" borderId="93" xfId="3" applyFont="1" applyBorder="1" applyAlignment="1" applyProtection="1">
      <alignment wrapText="1" shrinkToFit="1"/>
      <protection locked="0" hidden="1"/>
    </xf>
    <xf numFmtId="0" fontId="26" fillId="0" borderId="95" xfId="3" applyFont="1" applyBorder="1" applyAlignment="1" applyProtection="1">
      <alignment wrapText="1" shrinkToFit="1"/>
      <protection locked="0" hidden="1"/>
    </xf>
    <xf numFmtId="0" fontId="26" fillId="0" borderId="96" xfId="3" applyFont="1" applyBorder="1" applyAlignment="1" applyProtection="1">
      <alignment wrapText="1" shrinkToFit="1"/>
      <protection locked="0" hidden="1"/>
    </xf>
    <xf numFmtId="0" fontId="26" fillId="0" borderId="118" xfId="3" applyFont="1" applyBorder="1" applyAlignment="1" applyProtection="1">
      <alignment wrapText="1" shrinkToFit="1"/>
      <protection locked="0" hidden="1"/>
    </xf>
    <xf numFmtId="0" fontId="26" fillId="0" borderId="97" xfId="3" applyFont="1" applyBorder="1" applyAlignment="1" applyProtection="1">
      <alignment wrapText="1" shrinkToFit="1"/>
      <protection locked="0" hidden="1"/>
    </xf>
    <xf numFmtId="0" fontId="26" fillId="0" borderId="98" xfId="3" applyFont="1" applyBorder="1" applyAlignment="1" applyProtection="1">
      <alignment wrapText="1" shrinkToFit="1"/>
      <protection locked="0" hidden="1"/>
    </xf>
    <xf numFmtId="0" fontId="26" fillId="0" borderId="100" xfId="3" applyFont="1" applyBorder="1" applyAlignment="1" applyProtection="1">
      <alignment wrapText="1" shrinkToFit="1"/>
      <protection locked="0" hidden="1"/>
    </xf>
    <xf numFmtId="0" fontId="26" fillId="0" borderId="91" xfId="3" applyFont="1" applyBorder="1" applyAlignment="1" applyProtection="1">
      <alignment wrapText="1" shrinkToFit="1"/>
      <protection locked="0" hidden="1"/>
    </xf>
    <xf numFmtId="0" fontId="26" fillId="0" borderId="101" xfId="3" applyFont="1" applyBorder="1" applyAlignment="1" applyProtection="1">
      <alignment wrapText="1" shrinkToFit="1"/>
      <protection locked="0" hidden="1"/>
    </xf>
    <xf numFmtId="0" fontId="26" fillId="0" borderId="116" xfId="3" applyFont="1" applyBorder="1" applyAlignment="1" applyProtection="1">
      <alignment wrapText="1" shrinkToFit="1"/>
      <protection locked="0" hidden="1"/>
    </xf>
    <xf numFmtId="0" fontId="26" fillId="0" borderId="99" xfId="3" applyFont="1" applyBorder="1" applyAlignment="1" applyProtection="1">
      <alignment wrapText="1" shrinkToFit="1"/>
      <protection locked="0" hidden="1"/>
    </xf>
    <xf numFmtId="0" fontId="26" fillId="0" borderId="103" xfId="3" applyFont="1" applyBorder="1" applyAlignment="1" applyProtection="1">
      <alignment horizontal="center" wrapText="1" shrinkToFit="1"/>
      <protection locked="0" hidden="1"/>
    </xf>
    <xf numFmtId="0" fontId="26" fillId="0" borderId="104" xfId="3" applyFont="1" applyBorder="1" applyAlignment="1" applyProtection="1">
      <alignment horizontal="center" wrapText="1" shrinkToFit="1"/>
      <protection locked="0" hidden="1"/>
    </xf>
    <xf numFmtId="0" fontId="26" fillId="0" borderId="105" xfId="3" applyFont="1" applyBorder="1" applyAlignment="1" applyProtection="1">
      <alignment horizontal="center" wrapText="1" shrinkToFit="1"/>
      <protection locked="0" hidden="1"/>
    </xf>
    <xf numFmtId="0" fontId="26" fillId="0" borderId="102" xfId="3" applyFont="1" applyBorder="1" applyAlignment="1" applyProtection="1">
      <alignment horizontal="center" wrapText="1" shrinkToFit="1"/>
      <protection locked="0" hidden="1"/>
    </xf>
    <xf numFmtId="0" fontId="26" fillId="0" borderId="94" xfId="3" applyFont="1" applyBorder="1" applyAlignment="1" applyProtection="1">
      <alignment horizontal="center" vertical="center" wrapText="1" shrinkToFit="1"/>
      <protection locked="0" hidden="1"/>
    </xf>
    <xf numFmtId="0" fontId="26" fillId="0" borderId="93" xfId="3" applyFont="1" applyBorder="1" applyAlignment="1" applyProtection="1">
      <alignment horizontal="center" vertical="center" wrapText="1" shrinkToFit="1"/>
      <protection locked="0" hidden="1"/>
    </xf>
    <xf numFmtId="0" fontId="26" fillId="0" borderId="100" xfId="3" applyFont="1" applyBorder="1" applyAlignment="1" applyProtection="1">
      <alignment horizontal="center" vertical="center" wrapText="1" shrinkToFit="1"/>
      <protection locked="0" hidden="1"/>
    </xf>
    <xf numFmtId="0" fontId="26" fillId="0" borderId="91" xfId="3" applyFont="1" applyBorder="1" applyAlignment="1" applyProtection="1">
      <alignment horizontal="center" vertical="center" wrapText="1" shrinkToFit="1"/>
      <protection locked="0" hidden="1"/>
    </xf>
    <xf numFmtId="0" fontId="36" fillId="28" borderId="134" xfId="3" applyFont="1" applyFill="1" applyBorder="1" applyAlignment="1">
      <alignment horizontal="right" vertical="center" wrapText="1"/>
    </xf>
    <xf numFmtId="0" fontId="36" fillId="28" borderId="137" xfId="3" applyFont="1" applyFill="1" applyBorder="1" applyAlignment="1">
      <alignment horizontal="right" wrapText="1"/>
    </xf>
    <xf numFmtId="0" fontId="27" fillId="0" borderId="96" xfId="3" applyFont="1" applyBorder="1" applyProtection="1">
      <protection locked="0"/>
    </xf>
    <xf numFmtId="0" fontId="27" fillId="0" borderId="98" xfId="3" applyFont="1" applyBorder="1" applyProtection="1">
      <protection locked="0"/>
    </xf>
    <xf numFmtId="0" fontId="27" fillId="0" borderId="91" xfId="3" applyFont="1" applyBorder="1" applyProtection="1">
      <protection locked="0"/>
    </xf>
    <xf numFmtId="0" fontId="27" fillId="0" borderId="100" xfId="3" applyFont="1" applyBorder="1" applyProtection="1">
      <protection locked="0"/>
    </xf>
    <xf numFmtId="0" fontId="26" fillId="20" borderId="105" xfId="3" applyFont="1" applyFill="1" applyBorder="1" applyAlignment="1" applyProtection="1">
      <alignment wrapText="1" shrinkToFit="1"/>
      <protection hidden="1"/>
    </xf>
    <xf numFmtId="0" fontId="27" fillId="0" borderId="103" xfId="3" applyFont="1" applyBorder="1" applyProtection="1">
      <protection locked="0"/>
    </xf>
    <xf numFmtId="0" fontId="27" fillId="0" borderId="104" xfId="3" applyFont="1" applyBorder="1" applyProtection="1">
      <protection locked="0"/>
    </xf>
    <xf numFmtId="0" fontId="26" fillId="20" borderId="95" xfId="3" applyFont="1" applyFill="1" applyBorder="1" applyAlignment="1" applyProtection="1">
      <alignment wrapText="1" shrinkToFit="1"/>
      <protection hidden="1"/>
    </xf>
    <xf numFmtId="0" fontId="26" fillId="20" borderId="101" xfId="3" applyFont="1" applyFill="1" applyBorder="1" applyAlignment="1" applyProtection="1">
      <alignment wrapText="1" shrinkToFit="1"/>
      <protection hidden="1"/>
    </xf>
    <xf numFmtId="0" fontId="26" fillId="0" borderId="119" xfId="0" applyFont="1" applyBorder="1" applyAlignment="1" applyProtection="1">
      <alignment horizontal="center" vertical="center" wrapText="1" shrinkToFit="1"/>
      <protection hidden="1"/>
    </xf>
    <xf numFmtId="0" fontId="26" fillId="0" borderId="118" xfId="0" applyFont="1" applyBorder="1" applyAlignment="1" applyProtection="1">
      <alignment horizontal="center" vertical="center" wrapText="1" shrinkToFit="1"/>
      <protection hidden="1"/>
    </xf>
    <xf numFmtId="0" fontId="26" fillId="0" borderId="98" xfId="0" applyFont="1" applyBorder="1" applyAlignment="1" applyProtection="1">
      <alignment horizontal="center" vertical="center" wrapText="1" shrinkToFit="1"/>
      <protection hidden="1"/>
    </xf>
    <xf numFmtId="0" fontId="26" fillId="20" borderId="101" xfId="0" applyFont="1" applyFill="1" applyBorder="1" applyAlignment="1" applyProtection="1">
      <alignment horizontal="right" vertical="center" wrapText="1" shrinkToFit="1"/>
      <protection locked="0"/>
    </xf>
    <xf numFmtId="0" fontId="26" fillId="0" borderId="120" xfId="0" applyFont="1" applyBorder="1" applyAlignment="1" applyProtection="1">
      <alignment horizontal="center" vertical="center" wrapText="1" shrinkToFit="1"/>
      <protection locked="0" hidden="1"/>
    </xf>
    <xf numFmtId="0" fontId="26" fillId="0" borderId="116" xfId="0" applyFont="1" applyBorder="1" applyAlignment="1" applyProtection="1">
      <alignment horizontal="center" vertical="center" wrapText="1" shrinkToFit="1"/>
      <protection locked="0" hidden="1"/>
    </xf>
    <xf numFmtId="0" fontId="26" fillId="0" borderId="78" xfId="0" applyFont="1" applyBorder="1" applyAlignment="1" applyProtection="1">
      <alignment horizontal="center" vertical="center" wrapText="1" shrinkToFit="1"/>
      <protection hidden="1"/>
    </xf>
    <xf numFmtId="0" fontId="38" fillId="14" borderId="20" xfId="0" applyFont="1" applyFill="1" applyBorder="1" applyAlignment="1">
      <alignment horizontal="right" vertical="center" shrinkToFit="1"/>
    </xf>
    <xf numFmtId="0" fontId="38" fillId="0" borderId="138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139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 shrinkToFit="1"/>
    </xf>
    <xf numFmtId="0" fontId="38" fillId="14" borderId="5" xfId="0" applyFont="1" applyFill="1" applyBorder="1" applyAlignment="1">
      <alignment horizontal="right" vertical="center" shrinkToFit="1"/>
    </xf>
    <xf numFmtId="0" fontId="38" fillId="0" borderId="2" xfId="0" applyFont="1" applyBorder="1" applyAlignment="1">
      <alignment horizontal="center" vertical="center" shrinkToFit="1"/>
    </xf>
    <xf numFmtId="0" fontId="38" fillId="0" borderId="140" xfId="0" applyFont="1" applyBorder="1" applyAlignment="1">
      <alignment horizontal="center" vertical="center" shrinkToFit="1"/>
    </xf>
    <xf numFmtId="0" fontId="38" fillId="0" borderId="3" xfId="0" applyFont="1" applyBorder="1" applyAlignment="1">
      <alignment horizontal="center" vertical="center" shrinkToFit="1"/>
    </xf>
    <xf numFmtId="0" fontId="38" fillId="0" borderId="143" xfId="0" applyFont="1" applyBorder="1" applyAlignment="1">
      <alignment horizontal="center" shrinkToFit="1"/>
    </xf>
    <xf numFmtId="0" fontId="38" fillId="0" borderId="144" xfId="0" applyFont="1" applyBorder="1" applyAlignment="1">
      <alignment horizontal="center" shrinkToFit="1"/>
    </xf>
    <xf numFmtId="0" fontId="38" fillId="0" borderId="146" xfId="0" applyFont="1" applyBorder="1" applyAlignment="1">
      <alignment horizontal="center" shrinkToFit="1"/>
    </xf>
    <xf numFmtId="0" fontId="26" fillId="0" borderId="95" xfId="0" applyFont="1" applyBorder="1" applyAlignment="1" applyProtection="1">
      <alignment horizontal="center" vertical="center" wrapText="1" shrinkToFit="1"/>
      <protection locked="0" hidden="1"/>
    </xf>
    <xf numFmtId="0" fontId="26" fillId="0" borderId="118" xfId="0" applyFont="1" applyBorder="1" applyAlignment="1" applyProtection="1">
      <alignment horizontal="center" vertical="center" wrapText="1" shrinkToFit="1"/>
      <protection locked="0" hidden="1"/>
    </xf>
    <xf numFmtId="0" fontId="26" fillId="0" borderId="101" xfId="0" applyFont="1" applyBorder="1" applyAlignment="1" applyProtection="1">
      <alignment horizontal="center" vertical="center" wrapText="1" shrinkToFit="1"/>
      <protection locked="0" hidden="1"/>
    </xf>
    <xf numFmtId="0" fontId="39" fillId="14" borderId="28" xfId="0" applyFont="1" applyFill="1" applyBorder="1" applyAlignment="1">
      <alignment wrapText="1"/>
    </xf>
    <xf numFmtId="0" fontId="38" fillId="0" borderId="29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40" fillId="14" borderId="28" xfId="0" applyFont="1" applyFill="1" applyBorder="1"/>
    <xf numFmtId="0" fontId="40" fillId="0" borderId="29" xfId="0" applyFont="1" applyBorder="1"/>
    <xf numFmtId="0" fontId="40" fillId="0" borderId="30" xfId="0" applyFont="1" applyBorder="1"/>
    <xf numFmtId="0" fontId="40" fillId="0" borderId="28" xfId="0" applyFont="1" applyBorder="1"/>
    <xf numFmtId="0" fontId="38" fillId="0" borderId="20" xfId="0" applyFont="1" applyBorder="1" applyAlignment="1">
      <alignment horizontal="center" vertical="center" shrinkToFit="1"/>
    </xf>
    <xf numFmtId="0" fontId="39" fillId="14" borderId="147" xfId="0" applyFont="1" applyFill="1" applyBorder="1" applyAlignment="1">
      <alignment wrapText="1"/>
    </xf>
    <xf numFmtId="0" fontId="40" fillId="14" borderId="147" xfId="0" applyFont="1" applyFill="1" applyBorder="1"/>
    <xf numFmtId="0" fontId="40" fillId="0" borderId="2" xfId="0" applyFont="1" applyBorder="1"/>
    <xf numFmtId="0" fontId="40" fillId="0" borderId="140" xfId="0" applyFont="1" applyBorder="1"/>
    <xf numFmtId="0" fontId="40" fillId="0" borderId="147" xfId="0" applyFont="1" applyBorder="1"/>
    <xf numFmtId="0" fontId="38" fillId="0" borderId="5" xfId="0" applyFont="1" applyBorder="1" applyAlignment="1">
      <alignment horizontal="center" vertical="center" shrinkToFit="1"/>
    </xf>
    <xf numFmtId="0" fontId="38" fillId="0" borderId="147" xfId="0" applyFont="1" applyBorder="1" applyAlignment="1">
      <alignment horizontal="center" vertical="center" shrinkToFit="1"/>
    </xf>
    <xf numFmtId="0" fontId="39" fillId="14" borderId="148" xfId="0" applyFont="1" applyFill="1" applyBorder="1" applyAlignment="1">
      <alignment wrapText="1"/>
    </xf>
    <xf numFmtId="0" fontId="40" fillId="14" borderId="148" xfId="0" applyFont="1" applyFill="1" applyBorder="1"/>
    <xf numFmtId="0" fontId="40" fillId="0" borderId="143" xfId="0" applyFont="1" applyBorder="1"/>
    <xf numFmtId="0" fontId="40" fillId="0" borderId="144" xfId="0" applyFont="1" applyBorder="1"/>
    <xf numFmtId="0" fontId="40" fillId="0" borderId="148" xfId="0" applyFont="1" applyBorder="1"/>
    <xf numFmtId="0" fontId="38" fillId="0" borderId="149" xfId="0" applyFont="1" applyBorder="1" applyAlignment="1">
      <alignment horizontal="center" shrinkToFit="1"/>
    </xf>
    <xf numFmtId="0" fontId="38" fillId="0" borderId="148" xfId="0" applyFont="1" applyBorder="1" applyAlignment="1">
      <alignment horizontal="center" shrinkToFit="1"/>
    </xf>
    <xf numFmtId="0" fontId="38" fillId="0" borderId="148" xfId="0" applyFont="1" applyBorder="1" applyAlignment="1">
      <alignment horizontal="center" vertical="center" shrinkToFit="1"/>
    </xf>
    <xf numFmtId="0" fontId="38" fillId="0" borderId="19" xfId="0" applyFont="1" applyBorder="1"/>
    <xf numFmtId="0" fontId="38" fillId="0" borderId="139" xfId="0" applyFont="1" applyBorder="1"/>
    <xf numFmtId="0" fontId="38" fillId="0" borderId="2" xfId="0" applyFont="1" applyBorder="1"/>
    <xf numFmtId="0" fontId="38" fillId="0" borderId="140" xfId="0" applyFont="1" applyBorder="1"/>
    <xf numFmtId="0" fontId="38" fillId="14" borderId="149" xfId="0" applyFont="1" applyFill="1" applyBorder="1" applyAlignment="1">
      <alignment horizontal="right" shrinkToFit="1"/>
    </xf>
    <xf numFmtId="0" fontId="38" fillId="0" borderId="143" xfId="0" applyFont="1" applyBorder="1"/>
    <xf numFmtId="0" fontId="38" fillId="0" borderId="144" xfId="0" applyFont="1" applyBorder="1"/>
    <xf numFmtId="0" fontId="27" fillId="27" borderId="91" xfId="3" applyFont="1" applyFill="1" applyBorder="1" applyAlignment="1">
      <alignment wrapText="1"/>
    </xf>
    <xf numFmtId="0" fontId="27" fillId="0" borderId="91" xfId="3" applyFont="1" applyBorder="1" applyAlignment="1">
      <alignment wrapText="1"/>
    </xf>
    <xf numFmtId="0" fontId="26" fillId="21" borderId="92" xfId="3" applyFont="1" applyFill="1" applyBorder="1" applyAlignment="1" applyProtection="1">
      <alignment horizontal="center" vertical="center" wrapText="1" shrinkToFit="1"/>
      <protection locked="0" hidden="1"/>
    </xf>
    <xf numFmtId="0" fontId="26" fillId="21" borderId="93" xfId="3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24" xfId="3" applyFont="1" applyFill="1" applyBorder="1" applyAlignment="1" applyProtection="1">
      <alignment horizontal="center" vertical="center" wrapText="1" shrinkToFit="1"/>
      <protection locked="0" hidden="1"/>
    </xf>
    <xf numFmtId="0" fontId="26" fillId="21" borderId="99" xfId="3" applyFont="1" applyFill="1" applyBorder="1" applyAlignment="1" applyProtection="1">
      <alignment horizontal="center" vertical="center" wrapText="1" shrinkToFit="1"/>
      <protection locked="0" hidden="1"/>
    </xf>
    <xf numFmtId="0" fontId="26" fillId="21" borderId="91" xfId="3" applyFont="1" applyFill="1" applyBorder="1" applyAlignment="1" applyProtection="1">
      <alignment horizontal="center" vertical="center" wrapText="1" shrinkToFit="1"/>
      <protection locked="0" hidden="1"/>
    </xf>
    <xf numFmtId="0" fontId="26" fillId="21" borderId="95" xfId="3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02" xfId="3" applyFont="1" applyFill="1" applyBorder="1" applyAlignment="1" applyProtection="1">
      <alignment horizontal="center" wrapText="1" shrinkToFit="1"/>
      <protection locked="0" hidden="1"/>
    </xf>
    <xf numFmtId="0" fontId="26" fillId="21" borderId="103" xfId="3" applyFont="1" applyFill="1" applyBorder="1" applyAlignment="1" applyProtection="1">
      <alignment horizontal="center" wrapText="1" shrinkToFit="1"/>
      <protection locked="0" hidden="1"/>
    </xf>
    <xf numFmtId="0" fontId="26" fillId="21" borderId="105" xfId="3" applyFont="1" applyFill="1" applyBorder="1" applyAlignment="1" applyProtection="1">
      <alignment horizontal="center" wrapText="1" shrinkToFit="1"/>
      <protection locked="0" hidden="1"/>
    </xf>
    <xf numFmtId="0" fontId="26" fillId="21" borderId="101" xfId="3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15" xfId="3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17" xfId="3" applyFont="1" applyFill="1" applyBorder="1" applyAlignment="1" applyProtection="1">
      <alignment horizontal="center" wrapText="1" shrinkToFit="1"/>
      <protection locked="0" hidden="1"/>
    </xf>
    <xf numFmtId="0" fontId="26" fillId="20" borderId="102" xfId="3" applyFont="1" applyFill="1" applyBorder="1" applyAlignment="1" applyProtection="1">
      <alignment horizontal="right" wrapText="1" shrinkToFit="1"/>
      <protection hidden="1"/>
    </xf>
    <xf numFmtId="0" fontId="27" fillId="21" borderId="93" xfId="3" applyFont="1" applyFill="1" applyBorder="1" applyProtection="1">
      <protection locked="0"/>
    </xf>
    <xf numFmtId="0" fontId="27" fillId="21" borderId="94" xfId="3" applyFont="1" applyFill="1" applyBorder="1" applyProtection="1">
      <protection locked="0"/>
    </xf>
    <xf numFmtId="0" fontId="27" fillId="21" borderId="91" xfId="3" applyFont="1" applyFill="1" applyBorder="1" applyProtection="1">
      <protection locked="0"/>
    </xf>
    <xf numFmtId="0" fontId="27" fillId="21" borderId="100" xfId="3" applyFont="1" applyFill="1" applyBorder="1" applyProtection="1">
      <protection locked="0"/>
    </xf>
    <xf numFmtId="0" fontId="27" fillId="21" borderId="103" xfId="3" applyFont="1" applyFill="1" applyBorder="1" applyProtection="1">
      <protection locked="0"/>
    </xf>
    <xf numFmtId="0" fontId="27" fillId="21" borderId="104" xfId="3" applyFont="1" applyFill="1" applyBorder="1" applyProtection="1">
      <protection locked="0"/>
    </xf>
    <xf numFmtId="0" fontId="41" fillId="29" borderId="92" xfId="0" applyFont="1" applyFill="1" applyBorder="1" applyAlignment="1" applyProtection="1">
      <alignment wrapText="1"/>
      <protection hidden="1"/>
    </xf>
    <xf numFmtId="0" fontId="42" fillId="0" borderId="93" xfId="0" applyFont="1" applyBorder="1" applyAlignment="1" applyProtection="1">
      <alignment horizontal="center" vertical="center" wrapText="1" shrinkToFit="1"/>
      <protection locked="0" hidden="1"/>
    </xf>
    <xf numFmtId="0" fontId="42" fillId="0" borderId="94" xfId="0" applyFont="1" applyBorder="1" applyAlignment="1" applyProtection="1">
      <alignment horizontal="center" vertical="center" wrapText="1" shrinkToFit="1"/>
      <protection locked="0" hidden="1"/>
    </xf>
    <xf numFmtId="0" fontId="42" fillId="29" borderId="92" xfId="0" applyFont="1" applyFill="1" applyBorder="1" applyAlignment="1" applyProtection="1">
      <alignment horizontal="right" vertical="center" wrapText="1" shrinkToFit="1"/>
      <protection hidden="1"/>
    </xf>
    <xf numFmtId="0" fontId="42" fillId="0" borderId="124" xfId="0" applyFont="1" applyBorder="1" applyAlignment="1" applyProtection="1">
      <alignment horizontal="center" vertical="center" wrapText="1" shrinkToFit="1"/>
      <protection locked="0" hidden="1"/>
    </xf>
    <xf numFmtId="0" fontId="42" fillId="0" borderId="115" xfId="0" applyFont="1" applyBorder="1" applyAlignment="1" applyProtection="1">
      <alignment horizontal="center" vertical="center" wrapText="1" shrinkToFit="1"/>
      <protection locked="0" hidden="1"/>
    </xf>
    <xf numFmtId="0" fontId="42" fillId="0" borderId="92" xfId="0" applyFont="1" applyBorder="1" applyAlignment="1" applyProtection="1">
      <alignment horizontal="center" vertical="center" wrapText="1" shrinkToFit="1"/>
      <protection locked="0" hidden="1"/>
    </xf>
    <xf numFmtId="0" fontId="42" fillId="0" borderId="97" xfId="0" applyFont="1" applyBorder="1" applyAlignment="1" applyProtection="1">
      <alignment horizontal="center" vertical="center" wrapText="1" shrinkToFit="1"/>
      <protection locked="0" hidden="1"/>
    </xf>
    <xf numFmtId="0" fontId="42" fillId="0" borderId="98" xfId="0" applyFont="1" applyBorder="1" applyAlignment="1" applyProtection="1">
      <alignment horizontal="center" vertical="center" wrapText="1" shrinkToFit="1"/>
      <protection locked="0" hidden="1"/>
    </xf>
    <xf numFmtId="0" fontId="41" fillId="29" borderId="99" xfId="0" applyFont="1" applyFill="1" applyBorder="1" applyAlignment="1" applyProtection="1">
      <alignment wrapText="1"/>
      <protection hidden="1"/>
    </xf>
    <xf numFmtId="0" fontId="42" fillId="0" borderId="91" xfId="0" applyFont="1" applyBorder="1" applyAlignment="1" applyProtection="1">
      <alignment horizontal="center" vertical="center" wrapText="1" shrinkToFit="1"/>
      <protection locked="0" hidden="1"/>
    </xf>
    <xf numFmtId="0" fontId="42" fillId="0" borderId="100" xfId="0" applyFont="1" applyBorder="1" applyAlignment="1" applyProtection="1">
      <alignment horizontal="center" vertical="center" wrapText="1" shrinkToFit="1"/>
      <protection locked="0" hidden="1"/>
    </xf>
    <xf numFmtId="0" fontId="42" fillId="0" borderId="101" xfId="0" applyFont="1" applyBorder="1" applyAlignment="1" applyProtection="1">
      <alignment horizontal="center" vertical="center" wrapText="1" shrinkToFit="1"/>
      <protection locked="0" hidden="1"/>
    </xf>
    <xf numFmtId="0" fontId="42" fillId="0" borderId="116" xfId="0" applyFont="1" applyBorder="1" applyAlignment="1" applyProtection="1">
      <alignment horizontal="center" vertical="center" wrapText="1" shrinkToFit="1"/>
      <protection locked="0" hidden="1"/>
    </xf>
    <xf numFmtId="0" fontId="42" fillId="0" borderId="99" xfId="0" applyFont="1" applyBorder="1" applyAlignment="1" applyProtection="1">
      <alignment horizontal="center" vertical="center" wrapText="1" shrinkToFit="1"/>
      <protection locked="0" hidden="1"/>
    </xf>
    <xf numFmtId="0" fontId="41" fillId="29" borderId="102" xfId="0" applyFont="1" applyFill="1" applyBorder="1" applyAlignment="1" applyProtection="1">
      <alignment wrapText="1"/>
      <protection hidden="1"/>
    </xf>
    <xf numFmtId="0" fontId="42" fillId="0" borderId="103" xfId="0" applyFont="1" applyBorder="1" applyAlignment="1" applyProtection="1">
      <alignment horizontal="center" wrapText="1" shrinkToFit="1"/>
      <protection locked="0" hidden="1"/>
    </xf>
    <xf numFmtId="0" fontId="42" fillId="0" borderId="104" xfId="0" applyFont="1" applyBorder="1" applyAlignment="1" applyProtection="1">
      <alignment horizontal="center" wrapText="1" shrinkToFit="1"/>
      <protection locked="0" hidden="1"/>
    </xf>
    <xf numFmtId="0" fontId="42" fillId="29" borderId="102" xfId="0" applyFont="1" applyFill="1" applyBorder="1" applyAlignment="1" applyProtection="1">
      <alignment horizontal="right" wrapText="1" shrinkToFit="1"/>
      <protection hidden="1"/>
    </xf>
    <xf numFmtId="0" fontId="42" fillId="0" borderId="105" xfId="0" applyFont="1" applyBorder="1" applyAlignment="1" applyProtection="1">
      <alignment horizontal="center" wrapText="1" shrinkToFit="1"/>
      <protection locked="0" hidden="1"/>
    </xf>
    <xf numFmtId="0" fontId="42" fillId="0" borderId="117" xfId="0" applyFont="1" applyBorder="1" applyAlignment="1" applyProtection="1">
      <alignment horizontal="center" wrapText="1" shrinkToFit="1"/>
      <protection locked="0" hidden="1"/>
    </xf>
    <xf numFmtId="0" fontId="42" fillId="0" borderId="102" xfId="0" applyFont="1" applyBorder="1" applyAlignment="1" applyProtection="1">
      <alignment horizontal="center" wrapText="1" shrinkToFit="1"/>
      <protection locked="0" hidden="1"/>
    </xf>
    <xf numFmtId="0" fontId="42" fillId="0" borderId="102" xfId="0" applyFont="1" applyBorder="1" applyAlignment="1" applyProtection="1">
      <alignment horizontal="center" vertical="center" wrapText="1" shrinkToFit="1"/>
      <protection locked="0" hidden="1"/>
    </xf>
    <xf numFmtId="0" fontId="42" fillId="0" borderId="94" xfId="0" applyFont="1" applyBorder="1" applyAlignment="1" applyProtection="1">
      <alignment wrapText="1" shrinkToFit="1"/>
      <protection locked="0" hidden="1"/>
    </xf>
    <xf numFmtId="0" fontId="42" fillId="0" borderId="93" xfId="0" applyFont="1" applyBorder="1" applyAlignment="1" applyProtection="1">
      <alignment wrapText="1" shrinkToFit="1"/>
      <protection locked="0" hidden="1"/>
    </xf>
    <xf numFmtId="0" fontId="42" fillId="29" borderId="92" xfId="0" applyFont="1" applyFill="1" applyBorder="1" applyAlignment="1" applyProtection="1">
      <alignment horizontal="right" wrapText="1" shrinkToFit="1"/>
      <protection hidden="1"/>
    </xf>
    <xf numFmtId="0" fontId="42" fillId="0" borderId="124" xfId="0" applyFont="1" applyBorder="1" applyAlignment="1" applyProtection="1">
      <alignment wrapText="1" shrinkToFit="1"/>
      <protection locked="0" hidden="1"/>
    </xf>
    <xf numFmtId="0" fontId="42" fillId="0" borderId="115" xfId="0" applyFont="1" applyBorder="1" applyAlignment="1" applyProtection="1">
      <alignment wrapText="1" shrinkToFit="1"/>
      <protection locked="0" hidden="1"/>
    </xf>
    <xf numFmtId="0" fontId="42" fillId="0" borderId="92" xfId="0" applyFont="1" applyBorder="1" applyAlignment="1" applyProtection="1">
      <alignment wrapText="1" shrinkToFit="1"/>
      <protection locked="0" hidden="1"/>
    </xf>
    <xf numFmtId="0" fontId="42" fillId="0" borderId="104" xfId="0" applyFont="1" applyBorder="1" applyAlignment="1" applyProtection="1">
      <alignment wrapText="1" shrinkToFit="1"/>
      <protection locked="0" hidden="1"/>
    </xf>
    <xf numFmtId="0" fontId="43" fillId="29" borderId="102" xfId="0" applyFont="1" applyFill="1" applyBorder="1" applyAlignment="1" applyProtection="1">
      <alignment wrapText="1"/>
      <protection hidden="1"/>
    </xf>
    <xf numFmtId="0" fontId="42" fillId="0" borderId="103" xfId="0" applyFont="1" applyBorder="1" applyAlignment="1" applyProtection="1">
      <alignment wrapText="1" shrinkToFit="1"/>
      <protection locked="0" hidden="1"/>
    </xf>
    <xf numFmtId="0" fontId="42" fillId="0" borderId="105" xfId="0" applyFont="1" applyBorder="1" applyAlignment="1" applyProtection="1">
      <alignment wrapText="1" shrinkToFit="1"/>
      <protection locked="0" hidden="1"/>
    </xf>
    <xf numFmtId="0" fontId="42" fillId="0" borderId="117" xfId="0" applyFont="1" applyBorder="1" applyAlignment="1" applyProtection="1">
      <alignment wrapText="1" shrinkToFit="1"/>
      <protection locked="0" hidden="1"/>
    </xf>
    <xf numFmtId="0" fontId="42" fillId="0" borderId="102" xfId="0" applyFont="1" applyBorder="1" applyAlignment="1" applyProtection="1">
      <alignment wrapText="1" shrinkToFit="1"/>
      <protection locked="0" hidden="1"/>
    </xf>
    <xf numFmtId="0" fontId="42" fillId="29" borderId="95" xfId="0" applyFont="1" applyFill="1" applyBorder="1" applyAlignment="1" applyProtection="1">
      <alignment horizontal="right" vertical="center" wrapText="1" shrinkToFit="1"/>
      <protection hidden="1"/>
    </xf>
    <xf numFmtId="0" fontId="43" fillId="0" borderId="96" xfId="0" applyFont="1" applyBorder="1" applyProtection="1">
      <protection locked="0"/>
    </xf>
    <xf numFmtId="0" fontId="43" fillId="0" borderId="98" xfId="0" applyFont="1" applyBorder="1" applyProtection="1">
      <protection locked="0"/>
    </xf>
    <xf numFmtId="0" fontId="42" fillId="29" borderId="101" xfId="0" applyFont="1" applyFill="1" applyBorder="1" applyAlignment="1" applyProtection="1">
      <alignment horizontal="right" vertical="center" wrapText="1" shrinkToFit="1"/>
      <protection hidden="1"/>
    </xf>
    <xf numFmtId="0" fontId="43" fillId="0" borderId="91" xfId="0" applyFont="1" applyBorder="1" applyProtection="1">
      <protection locked="0"/>
    </xf>
    <xf numFmtId="0" fontId="43" fillId="0" borderId="100" xfId="0" applyFont="1" applyBorder="1" applyProtection="1">
      <protection locked="0"/>
    </xf>
    <xf numFmtId="0" fontId="42" fillId="29" borderId="105" xfId="0" applyFont="1" applyFill="1" applyBorder="1" applyAlignment="1" applyProtection="1">
      <alignment horizontal="right" wrapText="1" shrinkToFit="1"/>
      <protection hidden="1"/>
    </xf>
    <xf numFmtId="0" fontId="43" fillId="0" borderId="103" xfId="0" applyFont="1" applyBorder="1" applyProtection="1">
      <protection locked="0"/>
    </xf>
    <xf numFmtId="0" fontId="43" fillId="0" borderId="104" xfId="0" applyFont="1" applyBorder="1" applyProtection="1">
      <protection locked="0"/>
    </xf>
    <xf numFmtId="0" fontId="42" fillId="0" borderId="96" xfId="0" applyFont="1" applyBorder="1" applyAlignment="1" applyProtection="1">
      <alignment horizontal="center" vertical="center" wrapText="1" shrinkToFit="1"/>
      <protection locked="0" hidden="1"/>
    </xf>
    <xf numFmtId="0" fontId="42" fillId="0" borderId="119" xfId="0" applyFont="1" applyBorder="1" applyAlignment="1" applyProtection="1">
      <alignment horizontal="center" vertical="center" wrapText="1" shrinkToFit="1"/>
      <protection hidden="1"/>
    </xf>
    <xf numFmtId="0" fontId="42" fillId="0" borderId="91" xfId="0" applyFont="1" applyBorder="1" applyAlignment="1" applyProtection="1">
      <alignment horizontal="center" vertical="center" wrapText="1" shrinkToFit="1"/>
      <protection hidden="1"/>
    </xf>
    <xf numFmtId="0" fontId="42" fillId="0" borderId="100" xfId="0" applyFont="1" applyBorder="1" applyAlignment="1" applyProtection="1">
      <alignment horizontal="center" vertical="center" wrapText="1" shrinkToFit="1"/>
      <protection hidden="1"/>
    </xf>
    <xf numFmtId="0" fontId="42" fillId="0" borderId="120" xfId="0" applyFont="1" applyBorder="1" applyAlignment="1" applyProtection="1">
      <alignment horizontal="center" vertical="center" wrapText="1" shrinkToFit="1"/>
      <protection locked="0" hidden="1"/>
    </xf>
    <xf numFmtId="0" fontId="42" fillId="0" borderId="78" xfId="0" applyFont="1" applyBorder="1" applyAlignment="1" applyProtection="1">
      <alignment horizontal="center" vertical="center" wrapText="1" shrinkToFit="1"/>
      <protection hidden="1"/>
    </xf>
    <xf numFmtId="0" fontId="42" fillId="0" borderId="103" xfId="0" applyFont="1" applyBorder="1" applyAlignment="1" applyProtection="1">
      <alignment horizontal="center" wrapText="1" shrinkToFit="1"/>
      <protection hidden="1"/>
    </xf>
    <xf numFmtId="0" fontId="42" fillId="0" borderId="104" xfId="0" applyFont="1" applyBorder="1" applyAlignment="1" applyProtection="1">
      <alignment horizontal="center" wrapText="1" shrinkToFit="1"/>
      <protection hidden="1"/>
    </xf>
    <xf numFmtId="0" fontId="42" fillId="0" borderId="121" xfId="0" applyFont="1" applyBorder="1" applyAlignment="1" applyProtection="1">
      <alignment horizontal="center" wrapText="1" shrinkToFit="1"/>
      <protection locked="0" hidden="1"/>
    </xf>
    <xf numFmtId="0" fontId="25" fillId="30" borderId="92" xfId="0" applyFont="1" applyFill="1" applyBorder="1" applyAlignment="1" applyProtection="1">
      <alignment wrapText="1"/>
      <protection hidden="1"/>
    </xf>
    <xf numFmtId="0" fontId="26" fillId="30" borderId="93" xfId="0" applyFont="1" applyFill="1" applyBorder="1" applyAlignment="1" applyProtection="1">
      <alignment horizontal="center" wrapText="1" shrinkToFit="1"/>
      <protection locked="0" hidden="1"/>
    </xf>
    <xf numFmtId="0" fontId="26" fillId="30" borderId="94" xfId="0" applyFont="1" applyFill="1" applyBorder="1" applyAlignment="1" applyProtection="1">
      <alignment horizontal="center" wrapText="1" shrinkToFit="1"/>
      <protection locked="0" hidden="1"/>
    </xf>
    <xf numFmtId="0" fontId="0" fillId="30" borderId="92" xfId="0" applyFill="1" applyBorder="1" applyProtection="1">
      <protection hidden="1"/>
    </xf>
    <xf numFmtId="0" fontId="0" fillId="30" borderId="93" xfId="0" applyFill="1" applyBorder="1" applyProtection="1">
      <protection locked="0" hidden="1"/>
    </xf>
    <xf numFmtId="0" fontId="0" fillId="30" borderId="94" xfId="0" applyFill="1" applyBorder="1" applyProtection="1">
      <protection locked="0" hidden="1"/>
    </xf>
    <xf numFmtId="0" fontId="0" fillId="30" borderId="92" xfId="0" applyFill="1" applyBorder="1" applyProtection="1">
      <protection locked="0" hidden="1"/>
    </xf>
    <xf numFmtId="0" fontId="26" fillId="30" borderId="95" xfId="0" applyFont="1" applyFill="1" applyBorder="1" applyAlignment="1" applyProtection="1">
      <alignment horizontal="center" wrapText="1" shrinkToFit="1"/>
      <protection locked="0" hidden="1"/>
    </xf>
    <xf numFmtId="0" fontId="26" fillId="30" borderId="96" xfId="0" applyFont="1" applyFill="1" applyBorder="1" applyAlignment="1" applyProtection="1">
      <alignment horizontal="center" wrapText="1" shrinkToFit="1"/>
      <protection locked="0" hidden="1"/>
    </xf>
    <xf numFmtId="0" fontId="26" fillId="30" borderId="118" xfId="0" applyFont="1" applyFill="1" applyBorder="1" applyAlignment="1" applyProtection="1">
      <alignment horizontal="center" wrapText="1" shrinkToFit="1"/>
      <protection locked="0" hidden="1"/>
    </xf>
    <xf numFmtId="0" fontId="26" fillId="30" borderId="97" xfId="0" applyFont="1" applyFill="1" applyBorder="1" applyAlignment="1" applyProtection="1">
      <alignment horizontal="center" wrapText="1" shrinkToFit="1"/>
      <protection locked="0" hidden="1"/>
    </xf>
    <xf numFmtId="0" fontId="26" fillId="30" borderId="98" xfId="0" applyFont="1" applyFill="1" applyBorder="1" applyAlignment="1" applyProtection="1">
      <alignment horizontal="center" wrapText="1" shrinkToFit="1"/>
      <protection locked="0" hidden="1"/>
    </xf>
    <xf numFmtId="0" fontId="25" fillId="30" borderId="99" xfId="0" applyFont="1" applyFill="1" applyBorder="1" applyAlignment="1" applyProtection="1">
      <alignment wrapText="1"/>
      <protection hidden="1"/>
    </xf>
    <xf numFmtId="0" fontId="26" fillId="30" borderId="91" xfId="0" applyFont="1" applyFill="1" applyBorder="1" applyAlignment="1" applyProtection="1">
      <alignment horizontal="center" wrapText="1" shrinkToFit="1"/>
      <protection locked="0" hidden="1"/>
    </xf>
    <xf numFmtId="0" fontId="26" fillId="30" borderId="100" xfId="0" applyFont="1" applyFill="1" applyBorder="1" applyAlignment="1" applyProtection="1">
      <alignment horizontal="center" wrapText="1" shrinkToFit="1"/>
      <protection locked="0" hidden="1"/>
    </xf>
    <xf numFmtId="0" fontId="0" fillId="30" borderId="91" xfId="0" applyFill="1" applyBorder="1" applyProtection="1">
      <protection locked="0" hidden="1"/>
    </xf>
    <xf numFmtId="0" fontId="0" fillId="30" borderId="100" xfId="0" applyFill="1" applyBorder="1" applyProtection="1">
      <protection locked="0" hidden="1"/>
    </xf>
    <xf numFmtId="0" fontId="0" fillId="30" borderId="99" xfId="0" applyFill="1" applyBorder="1" applyProtection="1">
      <protection locked="0" hidden="1"/>
    </xf>
    <xf numFmtId="0" fontId="26" fillId="30" borderId="101" xfId="0" applyFont="1" applyFill="1" applyBorder="1" applyAlignment="1" applyProtection="1">
      <alignment horizontal="center" wrapText="1" shrinkToFit="1"/>
      <protection locked="0" hidden="1"/>
    </xf>
    <xf numFmtId="0" fontId="26" fillId="30" borderId="116" xfId="0" applyFont="1" applyFill="1" applyBorder="1" applyAlignment="1" applyProtection="1">
      <alignment horizontal="center" wrapText="1" shrinkToFit="1"/>
      <protection locked="0" hidden="1"/>
    </xf>
    <xf numFmtId="0" fontId="26" fillId="30" borderId="99" xfId="0" applyFont="1" applyFill="1" applyBorder="1" applyAlignment="1" applyProtection="1">
      <alignment horizontal="center" wrapText="1" shrinkToFit="1"/>
      <protection locked="0" hidden="1"/>
    </xf>
    <xf numFmtId="0" fontId="25" fillId="30" borderId="102" xfId="0" applyFont="1" applyFill="1" applyBorder="1" applyAlignment="1" applyProtection="1">
      <alignment wrapText="1"/>
      <protection hidden="1"/>
    </xf>
    <xf numFmtId="0" fontId="26" fillId="30" borderId="103" xfId="0" applyFont="1" applyFill="1" applyBorder="1" applyAlignment="1" applyProtection="1">
      <alignment horizontal="center" wrapText="1" shrinkToFit="1"/>
      <protection locked="0" hidden="1"/>
    </xf>
    <xf numFmtId="0" fontId="26" fillId="30" borderId="104" xfId="0" applyFont="1" applyFill="1" applyBorder="1" applyAlignment="1" applyProtection="1">
      <alignment horizontal="center" wrapText="1" shrinkToFit="1"/>
      <protection locked="0" hidden="1"/>
    </xf>
    <xf numFmtId="0" fontId="0" fillId="30" borderId="102" xfId="0" applyFill="1" applyBorder="1" applyProtection="1">
      <protection hidden="1"/>
    </xf>
    <xf numFmtId="0" fontId="0" fillId="30" borderId="103" xfId="0" applyFill="1" applyBorder="1" applyProtection="1">
      <protection locked="0" hidden="1"/>
    </xf>
    <xf numFmtId="0" fontId="0" fillId="30" borderId="104" xfId="0" applyFill="1" applyBorder="1" applyProtection="1">
      <protection locked="0" hidden="1"/>
    </xf>
    <xf numFmtId="0" fontId="0" fillId="30" borderId="102" xfId="0" applyFill="1" applyBorder="1" applyProtection="1">
      <protection locked="0" hidden="1"/>
    </xf>
    <xf numFmtId="0" fontId="26" fillId="30" borderId="105" xfId="0" applyFont="1" applyFill="1" applyBorder="1" applyAlignment="1" applyProtection="1">
      <alignment horizontal="center" wrapText="1" shrinkToFit="1"/>
      <protection locked="0" hidden="1"/>
    </xf>
    <xf numFmtId="0" fontId="26" fillId="30" borderId="117" xfId="0" applyFont="1" applyFill="1" applyBorder="1" applyAlignment="1" applyProtection="1">
      <alignment horizontal="center" wrapText="1" shrinkToFit="1"/>
      <protection locked="0" hidden="1"/>
    </xf>
    <xf numFmtId="0" fontId="26" fillId="30" borderId="102" xfId="0" applyFont="1" applyFill="1" applyBorder="1" applyAlignment="1" applyProtection="1">
      <alignment horizontal="center" wrapText="1" shrinkToFit="1"/>
      <protection locked="0" hidden="1"/>
    </xf>
    <xf numFmtId="0" fontId="26" fillId="30" borderId="102" xfId="0" applyFont="1" applyFill="1" applyBorder="1" applyAlignment="1" applyProtection="1">
      <alignment horizontal="center" vertical="center" wrapText="1" shrinkToFit="1"/>
      <protection locked="0" hidden="1"/>
    </xf>
    <xf numFmtId="0" fontId="26" fillId="30" borderId="115" xfId="0" applyFont="1" applyFill="1" applyBorder="1" applyAlignment="1" applyProtection="1">
      <alignment horizontal="center" wrapText="1" shrinkToFit="1"/>
      <protection locked="0" hidden="1"/>
    </xf>
    <xf numFmtId="0" fontId="26" fillId="30" borderId="92" xfId="0" applyFont="1" applyFill="1" applyBorder="1" applyAlignment="1" applyProtection="1">
      <alignment horizontal="center" wrapText="1" shrinkToFit="1"/>
      <protection locked="0" hidden="1"/>
    </xf>
    <xf numFmtId="0" fontId="0" fillId="30" borderId="99" xfId="0" applyFill="1" applyBorder="1" applyProtection="1">
      <protection hidden="1"/>
    </xf>
    <xf numFmtId="0" fontId="31" fillId="30" borderId="92" xfId="0" applyFont="1" applyFill="1" applyBorder="1" applyAlignment="1" applyProtection="1">
      <alignment wrapText="1"/>
      <protection hidden="1"/>
    </xf>
    <xf numFmtId="0" fontId="32" fillId="30" borderId="92" xfId="0" applyFont="1" applyFill="1" applyBorder="1" applyProtection="1">
      <protection hidden="1"/>
    </xf>
    <xf numFmtId="0" fontId="32" fillId="30" borderId="93" xfId="0" applyFont="1" applyFill="1" applyBorder="1" applyProtection="1">
      <protection locked="0" hidden="1"/>
    </xf>
    <xf numFmtId="0" fontId="32" fillId="30" borderId="94" xfId="0" applyFont="1" applyFill="1" applyBorder="1" applyProtection="1">
      <protection locked="0" hidden="1"/>
    </xf>
    <xf numFmtId="0" fontId="32" fillId="30" borderId="92" xfId="0" applyFont="1" applyFill="1" applyBorder="1" applyProtection="1">
      <protection locked="0" hidden="1"/>
    </xf>
    <xf numFmtId="0" fontId="33" fillId="30" borderId="0" xfId="2" applyFill="1" applyAlignment="1"/>
    <xf numFmtId="0" fontId="42" fillId="30" borderId="124" xfId="0" applyFont="1" applyFill="1" applyBorder="1" applyAlignment="1" applyProtection="1">
      <alignment horizontal="center" wrapText="1" shrinkToFit="1"/>
      <protection locked="0" hidden="1"/>
    </xf>
    <xf numFmtId="0" fontId="42" fillId="30" borderId="93" xfId="0" applyFont="1" applyFill="1" applyBorder="1" applyAlignment="1" applyProtection="1">
      <alignment horizontal="center" wrapText="1" shrinkToFit="1"/>
      <protection locked="0" hidden="1"/>
    </xf>
    <xf numFmtId="0" fontId="42" fillId="30" borderId="115" xfId="0" applyFont="1" applyFill="1" applyBorder="1" applyAlignment="1" applyProtection="1">
      <alignment horizontal="center" wrapText="1" shrinkToFit="1"/>
      <protection locked="0" hidden="1"/>
    </xf>
    <xf numFmtId="0" fontId="42" fillId="30" borderId="92" xfId="0" applyFont="1" applyFill="1" applyBorder="1" applyAlignment="1" applyProtection="1">
      <alignment horizontal="center" wrapText="1" shrinkToFit="1"/>
      <protection locked="0" hidden="1"/>
    </xf>
    <xf numFmtId="0" fontId="42" fillId="30" borderId="94" xfId="0" applyFont="1" applyFill="1" applyBorder="1" applyAlignment="1" applyProtection="1">
      <alignment horizontal="center" wrapText="1" shrinkToFit="1"/>
      <protection locked="0" hidden="1"/>
    </xf>
    <xf numFmtId="0" fontId="42" fillId="30" borderId="101" xfId="0" applyFont="1" applyFill="1" applyBorder="1" applyAlignment="1" applyProtection="1">
      <alignment horizontal="center" wrapText="1" shrinkToFit="1"/>
      <protection locked="0" hidden="1"/>
    </xf>
    <xf numFmtId="0" fontId="42" fillId="30" borderId="91" xfId="0" applyFont="1" applyFill="1" applyBorder="1" applyAlignment="1" applyProtection="1">
      <alignment horizontal="center" wrapText="1" shrinkToFit="1"/>
      <protection locked="0" hidden="1"/>
    </xf>
    <xf numFmtId="0" fontId="42" fillId="30" borderId="116" xfId="0" applyFont="1" applyFill="1" applyBorder="1" applyAlignment="1" applyProtection="1">
      <alignment horizontal="center" wrapText="1" shrinkToFit="1"/>
      <protection locked="0" hidden="1"/>
    </xf>
    <xf numFmtId="0" fontId="42" fillId="30" borderId="99" xfId="0" applyFont="1" applyFill="1" applyBorder="1" applyAlignment="1" applyProtection="1">
      <alignment horizontal="center" wrapText="1" shrinkToFit="1"/>
      <protection locked="0" hidden="1"/>
    </xf>
    <xf numFmtId="0" fontId="42" fillId="30" borderId="100" xfId="0" applyFont="1" applyFill="1" applyBorder="1" applyAlignment="1" applyProtection="1">
      <alignment horizontal="center" wrapText="1" shrinkToFit="1"/>
      <protection locked="0" hidden="1"/>
    </xf>
    <xf numFmtId="0" fontId="42" fillId="30" borderId="95" xfId="0" applyFont="1" applyFill="1" applyBorder="1" applyAlignment="1" applyProtection="1">
      <alignment horizontal="center" wrapText="1" shrinkToFit="1"/>
      <protection locked="0" hidden="1"/>
    </xf>
    <xf numFmtId="0" fontId="42" fillId="30" borderId="96" xfId="0" applyFont="1" applyFill="1" applyBorder="1" applyAlignment="1" applyProtection="1">
      <alignment horizontal="center" wrapText="1" shrinkToFit="1"/>
      <protection locked="0" hidden="1"/>
    </xf>
    <xf numFmtId="0" fontId="42" fillId="30" borderId="118" xfId="0" applyFont="1" applyFill="1" applyBorder="1" applyAlignment="1" applyProtection="1">
      <alignment horizontal="center" wrapText="1" shrinkToFit="1"/>
      <protection locked="0" hidden="1"/>
    </xf>
    <xf numFmtId="0" fontId="42" fillId="30" borderId="97" xfId="0" applyFont="1" applyFill="1" applyBorder="1" applyAlignment="1" applyProtection="1">
      <alignment horizontal="center" wrapText="1" shrinkToFit="1"/>
      <protection locked="0" hidden="1"/>
    </xf>
    <xf numFmtId="0" fontId="42" fillId="30" borderId="98" xfId="0" applyFont="1" applyFill="1" applyBorder="1" applyAlignment="1" applyProtection="1">
      <alignment horizontal="center" wrapText="1" shrinkToFit="1"/>
      <protection locked="0" hidden="1"/>
    </xf>
    <xf numFmtId="0" fontId="42" fillId="30" borderId="103" xfId="0" applyFont="1" applyFill="1" applyBorder="1" applyAlignment="1" applyProtection="1">
      <alignment horizontal="center" wrapText="1" shrinkToFit="1"/>
      <protection locked="0" hidden="1"/>
    </xf>
    <xf numFmtId="0" fontId="42" fillId="30" borderId="104" xfId="0" applyFont="1" applyFill="1" applyBorder="1" applyAlignment="1" applyProtection="1">
      <alignment horizontal="center" wrapText="1" shrinkToFit="1"/>
      <protection locked="0" hidden="1"/>
    </xf>
    <xf numFmtId="0" fontId="42" fillId="30" borderId="105" xfId="0" applyFont="1" applyFill="1" applyBorder="1" applyAlignment="1" applyProtection="1">
      <alignment horizontal="center" wrapText="1" shrinkToFit="1"/>
      <protection locked="0" hidden="1"/>
    </xf>
    <xf numFmtId="0" fontId="42" fillId="30" borderId="117" xfId="0" applyFont="1" applyFill="1" applyBorder="1" applyAlignment="1" applyProtection="1">
      <alignment horizontal="center" wrapText="1" shrinkToFit="1"/>
      <protection locked="0" hidden="1"/>
    </xf>
    <xf numFmtId="0" fontId="42" fillId="30" borderId="102" xfId="0" applyFont="1" applyFill="1" applyBorder="1" applyAlignment="1" applyProtection="1">
      <alignment horizontal="center" wrapText="1" shrinkToFit="1"/>
      <protection locked="0" hidden="1"/>
    </xf>
    <xf numFmtId="0" fontId="26" fillId="30" borderId="95" xfId="0" applyFont="1" applyFill="1" applyBorder="1" applyAlignment="1" applyProtection="1">
      <alignment horizontal="right" wrapText="1" shrinkToFit="1"/>
      <protection hidden="1"/>
    </xf>
    <xf numFmtId="0" fontId="27" fillId="30" borderId="96" xfId="0" applyFont="1" applyFill="1" applyBorder="1" applyProtection="1">
      <protection locked="0"/>
    </xf>
    <xf numFmtId="0" fontId="27" fillId="30" borderId="98" xfId="0" applyFont="1" applyFill="1" applyBorder="1" applyProtection="1">
      <protection locked="0"/>
    </xf>
    <xf numFmtId="0" fontId="26" fillId="30" borderId="101" xfId="0" applyFont="1" applyFill="1" applyBorder="1" applyAlignment="1" applyProtection="1">
      <alignment horizontal="right" wrapText="1" shrinkToFit="1"/>
      <protection hidden="1"/>
    </xf>
    <xf numFmtId="0" fontId="27" fillId="30" borderId="91" xfId="0" applyFont="1" applyFill="1" applyBorder="1" applyProtection="1">
      <protection locked="0"/>
    </xf>
    <xf numFmtId="0" fontId="27" fillId="30" borderId="100" xfId="0" applyFont="1" applyFill="1" applyBorder="1" applyProtection="1">
      <protection locked="0"/>
    </xf>
    <xf numFmtId="0" fontId="26" fillId="30" borderId="105" xfId="0" applyFont="1" applyFill="1" applyBorder="1" applyAlignment="1" applyProtection="1">
      <alignment horizontal="right" wrapText="1" shrinkToFit="1"/>
      <protection hidden="1"/>
    </xf>
    <xf numFmtId="0" fontId="27" fillId="30" borderId="103" xfId="0" applyFont="1" applyFill="1" applyBorder="1" applyProtection="1">
      <protection locked="0"/>
    </xf>
    <xf numFmtId="0" fontId="27" fillId="30" borderId="104" xfId="0" applyFont="1" applyFill="1" applyBorder="1" applyProtection="1">
      <protection locked="0"/>
    </xf>
    <xf numFmtId="0" fontId="42" fillId="30" borderId="95" xfId="0" applyFont="1" applyFill="1" applyBorder="1" applyAlignment="1" applyProtection="1">
      <alignment horizontal="right" wrapText="1" shrinkToFit="1"/>
      <protection hidden="1"/>
    </xf>
    <xf numFmtId="0" fontId="43" fillId="30" borderId="96" xfId="0" applyFont="1" applyFill="1" applyBorder="1" applyProtection="1">
      <protection locked="0"/>
    </xf>
    <xf numFmtId="0" fontId="43" fillId="30" borderId="98" xfId="0" applyFont="1" applyFill="1" applyBorder="1" applyProtection="1">
      <protection locked="0"/>
    </xf>
    <xf numFmtId="0" fontId="42" fillId="30" borderId="101" xfId="0" applyFont="1" applyFill="1" applyBorder="1" applyAlignment="1" applyProtection="1">
      <alignment horizontal="right" wrapText="1" shrinkToFit="1"/>
      <protection hidden="1"/>
    </xf>
    <xf numFmtId="0" fontId="43" fillId="30" borderId="91" xfId="0" applyFont="1" applyFill="1" applyBorder="1" applyProtection="1">
      <protection locked="0"/>
    </xf>
    <xf numFmtId="0" fontId="43" fillId="30" borderId="100" xfId="0" applyFont="1" applyFill="1" applyBorder="1" applyProtection="1">
      <protection locked="0"/>
    </xf>
    <xf numFmtId="0" fontId="42" fillId="30" borderId="105" xfId="0" applyFont="1" applyFill="1" applyBorder="1" applyAlignment="1" applyProtection="1">
      <alignment horizontal="right" wrapText="1" shrinkToFit="1"/>
      <protection hidden="1"/>
    </xf>
    <xf numFmtId="0" fontId="43" fillId="30" borderId="103" xfId="0" applyFont="1" applyFill="1" applyBorder="1" applyProtection="1">
      <protection locked="0"/>
    </xf>
    <xf numFmtId="0" fontId="43" fillId="30" borderId="104" xfId="0" applyFont="1" applyFill="1" applyBorder="1" applyProtection="1">
      <protection locked="0"/>
    </xf>
    <xf numFmtId="0" fontId="26" fillId="0" borderId="124" xfId="0" applyFont="1" applyBorder="1" applyAlignment="1" applyProtection="1">
      <alignment horizontal="center" vertical="center" wrapText="1" shrinkToFit="1"/>
      <protection locked="0" hidden="1"/>
    </xf>
    <xf numFmtId="0" fontId="26" fillId="0" borderId="115" xfId="0" applyFont="1" applyBorder="1" applyAlignment="1" applyProtection="1">
      <alignment horizontal="center" vertical="center" wrapText="1" shrinkToFit="1"/>
      <protection locked="0" hidden="1"/>
    </xf>
    <xf numFmtId="0" fontId="25" fillId="20" borderId="150" xfId="0" applyFont="1" applyFill="1" applyBorder="1" applyAlignment="1" applyProtection="1">
      <alignment wrapText="1"/>
      <protection hidden="1"/>
    </xf>
    <xf numFmtId="0" fontId="26" fillId="0" borderId="151" xfId="0" applyFont="1" applyBorder="1" applyAlignment="1" applyProtection="1">
      <alignment horizontal="center" wrapText="1" shrinkToFit="1"/>
      <protection locked="0" hidden="1"/>
    </xf>
    <xf numFmtId="0" fontId="26" fillId="0" borderId="152" xfId="0" applyFont="1" applyBorder="1" applyAlignment="1" applyProtection="1">
      <alignment horizontal="center" wrapText="1" shrinkToFit="1"/>
      <protection locked="0" hidden="1"/>
    </xf>
    <xf numFmtId="0" fontId="0" fillId="20" borderId="150" xfId="0" applyFill="1" applyBorder="1" applyProtection="1">
      <protection hidden="1"/>
    </xf>
    <xf numFmtId="0" fontId="0" fillId="0" borderId="151" xfId="0" applyBorder="1" applyProtection="1">
      <protection locked="0" hidden="1"/>
    </xf>
    <xf numFmtId="0" fontId="0" fillId="0" borderId="152" xfId="0" applyBorder="1" applyProtection="1">
      <protection locked="0" hidden="1"/>
    </xf>
    <xf numFmtId="0" fontId="0" fillId="0" borderId="150" xfId="0" applyBorder="1" applyProtection="1">
      <protection locked="0" hidden="1"/>
    </xf>
    <xf numFmtId="0" fontId="26" fillId="0" borderId="153" xfId="0" applyFont="1" applyBorder="1" applyAlignment="1" applyProtection="1">
      <alignment horizontal="center" wrapText="1" shrinkToFit="1"/>
      <protection locked="0" hidden="1"/>
    </xf>
    <xf numFmtId="0" fontId="26" fillId="0" borderId="154" xfId="0" applyFont="1" applyBorder="1" applyAlignment="1" applyProtection="1">
      <alignment horizontal="center" wrapText="1" shrinkToFit="1"/>
      <protection locked="0" hidden="1"/>
    </xf>
    <xf numFmtId="0" fontId="26" fillId="0" borderId="150" xfId="0" applyFont="1" applyBorder="1" applyAlignment="1" applyProtection="1">
      <alignment horizontal="center" wrapText="1" shrinkToFit="1"/>
      <protection locked="0" hidden="1"/>
    </xf>
    <xf numFmtId="0" fontId="26" fillId="0" borderId="150" xfId="0" applyFont="1" applyBorder="1" applyAlignment="1" applyProtection="1">
      <alignment horizontal="center" vertical="center" wrapText="1" shrinkToFit="1"/>
      <protection locked="0" hidden="1"/>
    </xf>
    <xf numFmtId="0" fontId="25" fillId="20" borderId="97" xfId="0" applyFont="1" applyFill="1" applyBorder="1" applyAlignment="1" applyProtection="1">
      <alignment wrapText="1"/>
      <protection hidden="1"/>
    </xf>
    <xf numFmtId="0" fontId="44" fillId="0" borderId="95" xfId="0" applyFont="1" applyBorder="1" applyAlignment="1" applyProtection="1">
      <alignment wrapText="1" shrinkToFit="1"/>
      <protection hidden="1"/>
    </xf>
    <xf numFmtId="0" fontId="44" fillId="0" borderId="96" xfId="0" applyFont="1" applyBorder="1" applyAlignment="1" applyProtection="1">
      <alignment wrapText="1" shrinkToFit="1"/>
      <protection hidden="1"/>
    </xf>
    <xf numFmtId="0" fontId="44" fillId="0" borderId="118" xfId="0" applyFont="1" applyBorder="1" applyAlignment="1" applyProtection="1">
      <alignment wrapText="1" shrinkToFit="1"/>
      <protection hidden="1"/>
    </xf>
    <xf numFmtId="0" fontId="44" fillId="20" borderId="97" xfId="0" applyFont="1" applyFill="1" applyBorder="1" applyAlignment="1" applyProtection="1">
      <alignment wrapText="1" shrinkToFit="1"/>
      <protection hidden="1"/>
    </xf>
    <xf numFmtId="0" fontId="44" fillId="0" borderId="98" xfId="0" applyFont="1" applyBorder="1" applyAlignment="1" applyProtection="1">
      <alignment wrapText="1" shrinkToFit="1"/>
      <protection hidden="1"/>
    </xf>
    <xf numFmtId="0" fontId="44" fillId="0" borderId="101" xfId="0" applyFont="1" applyBorder="1" applyAlignment="1" applyProtection="1">
      <alignment wrapText="1" shrinkToFit="1"/>
      <protection hidden="1"/>
    </xf>
    <xf numFmtId="0" fontId="44" fillId="0" borderId="91" xfId="0" applyFont="1" applyBorder="1" applyAlignment="1" applyProtection="1">
      <alignment wrapText="1" shrinkToFit="1"/>
      <protection hidden="1"/>
    </xf>
    <xf numFmtId="0" fontId="44" fillId="0" borderId="116" xfId="0" applyFont="1" applyBorder="1" applyAlignment="1" applyProtection="1">
      <alignment wrapText="1" shrinkToFit="1"/>
      <protection hidden="1"/>
    </xf>
    <xf numFmtId="0" fontId="44" fillId="20" borderId="99" xfId="0" applyFont="1" applyFill="1" applyBorder="1" applyAlignment="1" applyProtection="1">
      <alignment wrapText="1" shrinkToFit="1"/>
      <protection hidden="1"/>
    </xf>
    <xf numFmtId="0" fontId="44" fillId="0" borderId="100" xfId="0" applyFont="1" applyBorder="1" applyAlignment="1" applyProtection="1">
      <alignment wrapText="1" shrinkToFit="1"/>
      <protection hidden="1"/>
    </xf>
    <xf numFmtId="0" fontId="25" fillId="20" borderId="155" xfId="0" applyFont="1" applyFill="1" applyBorder="1" applyAlignment="1" applyProtection="1">
      <alignment wrapText="1"/>
      <protection hidden="1"/>
    </xf>
    <xf numFmtId="0" fontId="44" fillId="0" borderId="126" xfId="0" applyFont="1" applyBorder="1" applyAlignment="1" applyProtection="1">
      <alignment wrapText="1" shrinkToFit="1"/>
      <protection hidden="1"/>
    </xf>
    <xf numFmtId="0" fontId="44" fillId="0" borderId="122" xfId="0" applyFont="1" applyBorder="1" applyAlignment="1" applyProtection="1">
      <alignment wrapText="1" shrinkToFit="1"/>
      <protection hidden="1"/>
    </xf>
    <xf numFmtId="0" fontId="44" fillId="0" borderId="123" xfId="0" applyFont="1" applyBorder="1" applyAlignment="1" applyProtection="1">
      <alignment wrapText="1" shrinkToFit="1"/>
      <protection hidden="1"/>
    </xf>
    <xf numFmtId="0" fontId="44" fillId="20" borderId="126" xfId="0" applyFont="1" applyFill="1" applyBorder="1" applyAlignment="1" applyProtection="1">
      <alignment wrapText="1" shrinkToFit="1"/>
      <protection hidden="1"/>
    </xf>
    <xf numFmtId="0" fontId="44" fillId="0" borderId="156" xfId="0" applyFont="1" applyBorder="1" applyAlignment="1" applyProtection="1">
      <alignment wrapText="1" shrinkToFit="1"/>
      <protection hidden="1"/>
    </xf>
    <xf numFmtId="0" fontId="44" fillId="0" borderId="157" xfId="0" applyFont="1" applyBorder="1" applyAlignment="1" applyProtection="1">
      <alignment wrapText="1" shrinkToFit="1"/>
      <protection hidden="1"/>
    </xf>
    <xf numFmtId="0" fontId="44" fillId="0" borderId="158" xfId="0" applyFont="1" applyBorder="1" applyAlignment="1" applyProtection="1">
      <alignment wrapText="1" shrinkToFit="1"/>
      <protection hidden="1"/>
    </xf>
    <xf numFmtId="0" fontId="44" fillId="0" borderId="159" xfId="0" applyFont="1" applyBorder="1" applyAlignment="1" applyProtection="1">
      <alignment wrapText="1" shrinkToFit="1"/>
      <protection hidden="1"/>
    </xf>
    <xf numFmtId="0" fontId="0" fillId="0" borderId="98" xfId="0" applyBorder="1" applyProtection="1">
      <protection locked="0" hidden="1"/>
    </xf>
    <xf numFmtId="0" fontId="26" fillId="20" borderId="124" xfId="0" applyFont="1" applyFill="1" applyBorder="1" applyAlignment="1" applyProtection="1">
      <alignment horizontal="right" vertical="center" wrapText="1" shrinkToFit="1"/>
      <protection hidden="1"/>
    </xf>
    <xf numFmtId="0" fontId="27" fillId="0" borderId="93" xfId="0" applyFont="1" applyBorder="1" applyProtection="1">
      <protection locked="0"/>
    </xf>
    <xf numFmtId="0" fontId="27" fillId="0" borderId="94" xfId="0" applyFont="1" applyBorder="1" applyProtection="1">
      <protection locked="0"/>
    </xf>
    <xf numFmtId="0" fontId="26" fillId="20" borderId="153" xfId="0" applyFont="1" applyFill="1" applyBorder="1" applyAlignment="1" applyProtection="1">
      <alignment horizontal="right" wrapText="1" shrinkToFit="1"/>
      <protection hidden="1"/>
    </xf>
    <xf numFmtId="0" fontId="27" fillId="0" borderId="151" xfId="0" applyFont="1" applyBorder="1" applyProtection="1">
      <protection locked="0"/>
    </xf>
    <xf numFmtId="0" fontId="27" fillId="0" borderId="152" xfId="0" applyFont="1" applyBorder="1" applyProtection="1">
      <protection locked="0"/>
    </xf>
    <xf numFmtId="0" fontId="27" fillId="0" borderId="96" xfId="0" applyFont="1" applyBorder="1"/>
    <xf numFmtId="0" fontId="27" fillId="0" borderId="98" xfId="0" applyFont="1" applyBorder="1"/>
    <xf numFmtId="0" fontId="27" fillId="0" borderId="91" xfId="0" applyFont="1" applyBorder="1"/>
    <xf numFmtId="0" fontId="27" fillId="0" borderId="100" xfId="0" applyFont="1" applyBorder="1"/>
    <xf numFmtId="0" fontId="44" fillId="20" borderId="159" xfId="0" applyFont="1" applyFill="1" applyBorder="1" applyAlignment="1" applyProtection="1">
      <alignment wrapText="1" shrinkToFit="1"/>
      <protection hidden="1"/>
    </xf>
    <xf numFmtId="0" fontId="27" fillId="0" borderId="158" xfId="0" applyFont="1" applyBorder="1"/>
    <xf numFmtId="0" fontId="27" fillId="0" borderId="156" xfId="0" applyFont="1" applyBorder="1"/>
    <xf numFmtId="0" fontId="26" fillId="0" borderId="105" xfId="0" applyFont="1" applyBorder="1" applyAlignment="1" applyProtection="1">
      <alignment horizontal="center" vertical="center" wrapText="1" shrinkToFit="1"/>
      <protection locked="0" hidden="1"/>
    </xf>
    <xf numFmtId="0" fontId="26" fillId="0" borderId="117" xfId="0" applyFont="1" applyBorder="1" applyAlignment="1" applyProtection="1">
      <alignment horizontal="center" vertical="center" wrapText="1" shrinkToFit="1"/>
      <protection locked="0" hidden="1"/>
    </xf>
    <xf numFmtId="166" fontId="16" fillId="0" borderId="2" xfId="4" applyBorder="1" applyProtection="1">
      <protection locked="0" hidden="1"/>
    </xf>
    <xf numFmtId="166" fontId="18" fillId="0" borderId="5" xfId="4" applyFont="1" applyBorder="1" applyAlignment="1" applyProtection="1">
      <alignment horizontal="center" vertical="center" wrapText="1" shrinkToFit="1"/>
      <protection locked="0" hidden="1"/>
    </xf>
    <xf numFmtId="166" fontId="18" fillId="0" borderId="2" xfId="4" applyFont="1" applyBorder="1" applyAlignment="1" applyProtection="1">
      <alignment horizontal="center" vertical="center" wrapText="1" shrinkToFit="1"/>
      <protection locked="0" hidden="1"/>
    </xf>
    <xf numFmtId="166" fontId="18" fillId="0" borderId="3" xfId="4" applyFont="1" applyBorder="1" applyAlignment="1" applyProtection="1">
      <alignment horizontal="center" vertical="center" wrapText="1" shrinkToFit="1"/>
      <protection locked="0" hidden="1"/>
    </xf>
    <xf numFmtId="0" fontId="0" fillId="0" borderId="91" xfId="0" applyBorder="1" applyAlignment="1" applyProtection="1">
      <alignment vertical="center"/>
      <protection locked="0" hidden="1"/>
    </xf>
    <xf numFmtId="0" fontId="0" fillId="0" borderId="100" xfId="0" applyBorder="1" applyAlignment="1" applyProtection="1">
      <alignment vertical="center"/>
      <protection locked="0" hidden="1"/>
    </xf>
    <xf numFmtId="0" fontId="0" fillId="0" borderId="99" xfId="0" applyBorder="1" applyAlignment="1" applyProtection="1">
      <alignment vertical="center"/>
      <protection locked="0" hidden="1"/>
    </xf>
    <xf numFmtId="0" fontId="26" fillId="20" borderId="105" xfId="0" applyFont="1" applyFill="1" applyBorder="1" applyAlignment="1" applyProtection="1">
      <alignment horizontal="right" vertical="center" wrapText="1" shrinkToFit="1"/>
      <protection hidden="1"/>
    </xf>
    <xf numFmtId="0" fontId="45" fillId="20" borderId="92" xfId="0" applyFont="1" applyFill="1" applyBorder="1" applyAlignment="1" applyProtection="1">
      <alignment wrapText="1"/>
      <protection hidden="1"/>
    </xf>
    <xf numFmtId="0" fontId="46" fillId="0" borderId="93" xfId="0" applyFont="1" applyBorder="1" applyAlignment="1" applyProtection="1">
      <alignment horizontal="center" vertical="center" wrapText="1" shrinkToFit="1"/>
      <protection locked="0" hidden="1"/>
    </xf>
    <xf numFmtId="0" fontId="46" fillId="0" borderId="94" xfId="0" applyFont="1" applyBorder="1" applyAlignment="1" applyProtection="1">
      <alignment horizontal="center" vertical="center" wrapText="1" shrinkToFit="1"/>
      <protection locked="0" hidden="1"/>
    </xf>
    <xf numFmtId="0" fontId="47" fillId="20" borderId="92" xfId="0" applyFont="1" applyFill="1" applyBorder="1" applyProtection="1">
      <protection hidden="1"/>
    </xf>
    <xf numFmtId="0" fontId="47" fillId="0" borderId="93" xfId="0" applyFont="1" applyBorder="1" applyProtection="1">
      <protection locked="0" hidden="1"/>
    </xf>
    <xf numFmtId="0" fontId="47" fillId="0" borderId="94" xfId="0" applyFont="1" applyBorder="1" applyProtection="1">
      <protection locked="0" hidden="1"/>
    </xf>
    <xf numFmtId="0" fontId="47" fillId="0" borderId="92" xfId="0" applyFont="1" applyBorder="1" applyProtection="1">
      <protection locked="0" hidden="1"/>
    </xf>
    <xf numFmtId="0" fontId="46" fillId="0" borderId="95" xfId="0" applyFont="1" applyBorder="1" applyAlignment="1" applyProtection="1">
      <alignment horizontal="center" vertical="center" wrapText="1" shrinkToFit="1"/>
      <protection locked="0" hidden="1"/>
    </xf>
    <xf numFmtId="0" fontId="46" fillId="0" borderId="96" xfId="0" applyFont="1" applyBorder="1" applyAlignment="1" applyProtection="1">
      <alignment horizontal="center" vertical="center" wrapText="1" shrinkToFit="1"/>
      <protection locked="0" hidden="1"/>
    </xf>
    <xf numFmtId="0" fontId="46" fillId="0" borderId="118" xfId="0" applyFont="1" applyBorder="1" applyAlignment="1" applyProtection="1">
      <alignment horizontal="center" vertical="center" wrapText="1" shrinkToFit="1"/>
      <protection locked="0" hidden="1"/>
    </xf>
    <xf numFmtId="0" fontId="46" fillId="0" borderId="97" xfId="0" applyFont="1" applyBorder="1" applyAlignment="1" applyProtection="1">
      <alignment horizontal="center" vertical="center" wrapText="1" shrinkToFit="1"/>
      <protection locked="0" hidden="1"/>
    </xf>
    <xf numFmtId="0" fontId="46" fillId="0" borderId="98" xfId="0" applyFont="1" applyBorder="1" applyAlignment="1" applyProtection="1">
      <alignment horizontal="center" vertical="center" wrapText="1" shrinkToFit="1"/>
      <protection locked="0" hidden="1"/>
    </xf>
    <xf numFmtId="0" fontId="45" fillId="20" borderId="99" xfId="0" applyFont="1" applyFill="1" applyBorder="1" applyAlignment="1" applyProtection="1">
      <alignment wrapText="1"/>
      <protection hidden="1"/>
    </xf>
    <xf numFmtId="0" fontId="46" fillId="0" borderId="91" xfId="0" applyFont="1" applyBorder="1" applyAlignment="1" applyProtection="1">
      <alignment horizontal="center" vertical="center" wrapText="1" shrinkToFit="1"/>
      <protection locked="0" hidden="1"/>
    </xf>
    <xf numFmtId="0" fontId="46" fillId="0" borderId="100" xfId="0" applyFont="1" applyBorder="1" applyAlignment="1" applyProtection="1">
      <alignment horizontal="center" vertical="center" wrapText="1" shrinkToFit="1"/>
      <protection locked="0" hidden="1"/>
    </xf>
    <xf numFmtId="0" fontId="47" fillId="20" borderId="99" xfId="0" applyFont="1" applyFill="1" applyBorder="1" applyProtection="1">
      <protection hidden="1"/>
    </xf>
    <xf numFmtId="0" fontId="47" fillId="0" borderId="91" xfId="0" applyFont="1" applyBorder="1" applyProtection="1">
      <protection locked="0" hidden="1"/>
    </xf>
    <xf numFmtId="0" fontId="47" fillId="0" borderId="100" xfId="0" applyFont="1" applyBorder="1" applyProtection="1">
      <protection locked="0" hidden="1"/>
    </xf>
    <xf numFmtId="0" fontId="47" fillId="0" borderId="99" xfId="0" applyFont="1" applyBorder="1" applyProtection="1">
      <protection locked="0" hidden="1"/>
    </xf>
    <xf numFmtId="0" fontId="46" fillId="0" borderId="101" xfId="0" applyFont="1" applyBorder="1" applyAlignment="1" applyProtection="1">
      <alignment horizontal="center" vertical="center" wrapText="1" shrinkToFit="1"/>
      <protection locked="0" hidden="1"/>
    </xf>
    <xf numFmtId="0" fontId="46" fillId="0" borderId="116" xfId="0" applyFont="1" applyBorder="1" applyAlignment="1" applyProtection="1">
      <alignment horizontal="center" vertical="center" wrapText="1" shrinkToFit="1"/>
      <protection locked="0" hidden="1"/>
    </xf>
    <xf numFmtId="0" fontId="46" fillId="0" borderId="99" xfId="0" applyFont="1" applyBorder="1" applyAlignment="1" applyProtection="1">
      <alignment horizontal="center" vertical="center" wrapText="1" shrinkToFit="1"/>
      <protection locked="0" hidden="1"/>
    </xf>
    <xf numFmtId="0" fontId="45" fillId="20" borderId="102" xfId="0" applyFont="1" applyFill="1" applyBorder="1" applyAlignment="1" applyProtection="1">
      <alignment wrapText="1"/>
      <protection hidden="1"/>
    </xf>
    <xf numFmtId="0" fontId="46" fillId="0" borderId="103" xfId="0" applyFont="1" applyBorder="1" applyAlignment="1" applyProtection="1">
      <alignment horizontal="center" wrapText="1" shrinkToFit="1"/>
      <protection locked="0" hidden="1"/>
    </xf>
    <xf numFmtId="0" fontId="46" fillId="0" borderId="104" xfId="0" applyFont="1" applyBorder="1" applyAlignment="1" applyProtection="1">
      <alignment horizontal="center" wrapText="1" shrinkToFit="1"/>
      <protection locked="0" hidden="1"/>
    </xf>
    <xf numFmtId="0" fontId="47" fillId="20" borderId="102" xfId="0" applyFont="1" applyFill="1" applyBorder="1" applyProtection="1">
      <protection hidden="1"/>
    </xf>
    <xf numFmtId="0" fontId="47" fillId="0" borderId="103" xfId="0" applyFont="1" applyBorder="1" applyProtection="1">
      <protection locked="0" hidden="1"/>
    </xf>
    <xf numFmtId="0" fontId="47" fillId="0" borderId="104" xfId="0" applyFont="1" applyBorder="1" applyProtection="1">
      <protection locked="0" hidden="1"/>
    </xf>
    <xf numFmtId="0" fontId="47" fillId="0" borderId="102" xfId="0" applyFont="1" applyBorder="1" applyProtection="1">
      <protection locked="0" hidden="1"/>
    </xf>
    <xf numFmtId="0" fontId="46" fillId="0" borderId="105" xfId="0" applyFont="1" applyBorder="1" applyAlignment="1" applyProtection="1">
      <alignment horizontal="center" wrapText="1" shrinkToFit="1"/>
      <protection locked="0" hidden="1"/>
    </xf>
    <xf numFmtId="0" fontId="46" fillId="0" borderId="117" xfId="0" applyFont="1" applyBorder="1" applyAlignment="1" applyProtection="1">
      <alignment horizontal="center" wrapText="1" shrinkToFit="1"/>
      <protection locked="0" hidden="1"/>
    </xf>
    <xf numFmtId="0" fontId="46" fillId="0" borderId="102" xfId="0" applyFont="1" applyBorder="1" applyAlignment="1" applyProtection="1">
      <alignment horizontal="center" wrapText="1" shrinkToFit="1"/>
      <protection locked="0" hidden="1"/>
    </xf>
    <xf numFmtId="0" fontId="46" fillId="0" borderId="102" xfId="0" applyFont="1" applyBorder="1" applyAlignment="1" applyProtection="1">
      <alignment horizontal="center" vertical="center" wrapText="1" shrinkToFit="1"/>
      <protection locked="0" hidden="1"/>
    </xf>
    <xf numFmtId="0" fontId="48" fillId="0" borderId="91" xfId="0" applyFont="1" applyBorder="1" applyAlignment="1" applyProtection="1">
      <alignment horizontal="center" vertical="center" wrapText="1" shrinkToFit="1"/>
      <protection locked="0" hidden="1"/>
    </xf>
    <xf numFmtId="0" fontId="48" fillId="0" borderId="100" xfId="0" applyFont="1" applyBorder="1" applyAlignment="1" applyProtection="1">
      <alignment horizontal="center" vertical="center" wrapText="1" shrinkToFit="1"/>
      <protection locked="0" hidden="1"/>
    </xf>
    <xf numFmtId="0" fontId="35" fillId="0" borderId="91" xfId="0" applyFont="1" applyBorder="1" applyAlignment="1" applyProtection="1">
      <alignment horizontal="center" vertical="center"/>
      <protection locked="0" hidden="1"/>
    </xf>
    <xf numFmtId="0" fontId="35" fillId="0" borderId="100" xfId="0" applyFont="1" applyBorder="1" applyAlignment="1" applyProtection="1">
      <alignment horizontal="center" vertical="center"/>
      <protection locked="0" hidden="1"/>
    </xf>
    <xf numFmtId="0" fontId="35" fillId="0" borderId="99" xfId="0" applyFont="1" applyBorder="1" applyAlignment="1" applyProtection="1">
      <alignment horizontal="center" vertical="center"/>
      <protection locked="0" hidden="1"/>
    </xf>
    <xf numFmtId="0" fontId="34" fillId="0" borderId="101" xfId="0" applyFont="1" applyBorder="1" applyAlignment="1" applyProtection="1">
      <alignment horizontal="center" vertical="center" wrapText="1" shrinkToFit="1"/>
      <protection locked="0" hidden="1"/>
    </xf>
    <xf numFmtId="0" fontId="34" fillId="0" borderId="91" xfId="0" applyFont="1" applyBorder="1" applyAlignment="1" applyProtection="1">
      <alignment horizontal="center" vertical="center" wrapText="1" shrinkToFit="1"/>
      <protection locked="0" hidden="1"/>
    </xf>
    <xf numFmtId="0" fontId="34" fillId="0" borderId="116" xfId="0" applyFont="1" applyBorder="1" applyAlignment="1" applyProtection="1">
      <alignment horizontal="center" vertical="center" wrapText="1" shrinkToFit="1"/>
      <protection locked="0" hidden="1"/>
    </xf>
    <xf numFmtId="0" fontId="34" fillId="0" borderId="99" xfId="0" applyFont="1" applyBorder="1" applyAlignment="1" applyProtection="1">
      <alignment horizontal="center" vertical="center" wrapText="1" shrinkToFit="1"/>
      <protection locked="0" hidden="1"/>
    </xf>
    <xf numFmtId="0" fontId="34" fillId="0" borderId="100" xfId="0" applyFont="1" applyBorder="1" applyAlignment="1" applyProtection="1">
      <alignment horizontal="center" vertical="center" wrapText="1" shrinkToFit="1"/>
      <protection locked="0" hidden="1"/>
    </xf>
    <xf numFmtId="0" fontId="0" fillId="0" borderId="91" xfId="0" applyBorder="1" applyAlignment="1" applyProtection="1">
      <alignment horizontal="center" vertical="center"/>
      <protection locked="0" hidden="1"/>
    </xf>
    <xf numFmtId="0" fontId="0" fillId="0" borderId="100" xfId="0" applyBorder="1" applyAlignment="1" applyProtection="1">
      <alignment horizontal="center" vertical="center"/>
      <protection locked="0" hidden="1"/>
    </xf>
    <xf numFmtId="0" fontId="0" fillId="0" borderId="99" xfId="0" applyBorder="1" applyAlignment="1" applyProtection="1">
      <alignment horizontal="center" vertical="center"/>
      <protection locked="0" hidden="1"/>
    </xf>
    <xf numFmtId="0" fontId="46" fillId="20" borderId="95" xfId="0" applyFont="1" applyFill="1" applyBorder="1" applyAlignment="1" applyProtection="1">
      <alignment horizontal="right" vertical="center" wrapText="1" shrinkToFit="1"/>
      <protection hidden="1"/>
    </xf>
    <xf numFmtId="0" fontId="47" fillId="0" borderId="96" xfId="0" applyFont="1" applyBorder="1" applyProtection="1">
      <protection locked="0"/>
    </xf>
    <xf numFmtId="0" fontId="47" fillId="0" borderId="98" xfId="0" applyFont="1" applyBorder="1" applyProtection="1">
      <protection locked="0"/>
    </xf>
    <xf numFmtId="0" fontId="46" fillId="20" borderId="101" xfId="0" applyFont="1" applyFill="1" applyBorder="1" applyAlignment="1" applyProtection="1">
      <alignment horizontal="right" vertical="center" wrapText="1" shrinkToFit="1"/>
      <protection hidden="1"/>
    </xf>
    <xf numFmtId="0" fontId="47" fillId="0" borderId="91" xfId="0" applyFont="1" applyBorder="1" applyProtection="1">
      <protection locked="0"/>
    </xf>
    <xf numFmtId="0" fontId="47" fillId="0" borderId="100" xfId="0" applyFont="1" applyBorder="1" applyProtection="1">
      <protection locked="0"/>
    </xf>
    <xf numFmtId="0" fontId="46" fillId="20" borderId="105" xfId="0" applyFont="1" applyFill="1" applyBorder="1" applyAlignment="1" applyProtection="1">
      <alignment horizontal="right" wrapText="1" shrinkToFit="1"/>
      <protection hidden="1"/>
    </xf>
    <xf numFmtId="0" fontId="47" fillId="0" borderId="103" xfId="0" applyFont="1" applyBorder="1" applyProtection="1">
      <protection locked="0"/>
    </xf>
    <xf numFmtId="0" fontId="47" fillId="0" borderId="104" xfId="0" applyFont="1" applyBorder="1" applyProtection="1">
      <protection locked="0"/>
    </xf>
    <xf numFmtId="0" fontId="27" fillId="0" borderId="98" xfId="0" quotePrefix="1" applyFont="1" applyBorder="1" applyProtection="1">
      <protection locked="0"/>
    </xf>
    <xf numFmtId="0" fontId="47" fillId="0" borderId="91" xfId="0" applyFont="1" applyBorder="1" applyAlignment="1" applyProtection="1">
      <alignment horizontal="center" vertical="center"/>
      <protection locked="0"/>
    </xf>
    <xf numFmtId="0" fontId="47" fillId="0" borderId="100" xfId="0" applyFont="1" applyBorder="1" applyAlignment="1" applyProtection="1">
      <alignment horizontal="center" vertical="center"/>
      <protection locked="0"/>
    </xf>
    <xf numFmtId="0" fontId="46" fillId="0" borderId="91" xfId="0" applyFont="1" applyBorder="1" applyAlignment="1" applyProtection="1">
      <alignment horizontal="center" vertical="center" wrapText="1" shrinkToFit="1"/>
      <protection hidden="1"/>
    </xf>
    <xf numFmtId="0" fontId="0" fillId="21" borderId="103" xfId="0" applyFill="1" applyBorder="1" applyProtection="1">
      <protection locked="0" hidden="1"/>
    </xf>
    <xf numFmtId="0" fontId="0" fillId="20" borderId="97" xfId="0" applyFill="1" applyBorder="1" applyProtection="1">
      <protection hidden="1"/>
    </xf>
    <xf numFmtId="0" fontId="25" fillId="20" borderId="91" xfId="0" applyFont="1" applyFill="1" applyBorder="1" applyAlignment="1" applyProtection="1">
      <alignment wrapText="1"/>
      <protection hidden="1"/>
    </xf>
    <xf numFmtId="0" fontId="0" fillId="20" borderId="91" xfId="0" applyFill="1" applyBorder="1" applyProtection="1">
      <protection hidden="1"/>
    </xf>
    <xf numFmtId="0" fontId="25" fillId="20" borderId="161" xfId="0" applyFont="1" applyFill="1" applyBorder="1" applyAlignment="1" applyProtection="1">
      <alignment wrapText="1"/>
      <protection hidden="1"/>
    </xf>
    <xf numFmtId="0" fontId="26" fillId="0" borderId="162" xfId="0" applyFont="1" applyBorder="1" applyAlignment="1" applyProtection="1">
      <alignment horizontal="center" vertical="center" wrapText="1" shrinkToFit="1"/>
      <protection locked="0" hidden="1"/>
    </xf>
    <xf numFmtId="0" fontId="26" fillId="0" borderId="163" xfId="0" applyFont="1" applyBorder="1" applyAlignment="1" applyProtection="1">
      <alignment horizontal="center" vertical="center" wrapText="1" shrinkToFit="1"/>
      <protection locked="0" hidden="1"/>
    </xf>
    <xf numFmtId="0" fontId="0" fillId="20" borderId="161" xfId="0" applyFill="1" applyBorder="1" applyProtection="1">
      <protection hidden="1"/>
    </xf>
    <xf numFmtId="0" fontId="0" fillId="21" borderId="162" xfId="0" applyFill="1" applyBorder="1" applyProtection="1">
      <protection locked="0" hidden="1"/>
    </xf>
    <xf numFmtId="0" fontId="0" fillId="21" borderId="163" xfId="0" applyFill="1" applyBorder="1" applyProtection="1">
      <protection locked="0" hidden="1"/>
    </xf>
    <xf numFmtId="0" fontId="0" fillId="21" borderId="161" xfId="0" applyFill="1" applyBorder="1" applyProtection="1">
      <protection locked="0" hidden="1"/>
    </xf>
    <xf numFmtId="0" fontId="26" fillId="21" borderId="164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62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65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61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63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93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94" xfId="0" applyFont="1" applyFill="1" applyBorder="1" applyAlignment="1" applyProtection="1">
      <alignment horizontal="center" vertical="center" wrapText="1" shrinkToFit="1"/>
      <protection locked="0" hidden="1"/>
    </xf>
    <xf numFmtId="0" fontId="0" fillId="21" borderId="93" xfId="0" applyFill="1" applyBorder="1" applyProtection="1">
      <protection locked="0" hidden="1"/>
    </xf>
    <xf numFmtId="0" fontId="0" fillId="21" borderId="94" xfId="0" applyFill="1" applyBorder="1" applyProtection="1">
      <protection locked="0" hidden="1"/>
    </xf>
    <xf numFmtId="0" fontId="0" fillId="21" borderId="92" xfId="0" applyFill="1" applyBorder="1" applyProtection="1">
      <protection locked="0" hidden="1"/>
    </xf>
    <xf numFmtId="0" fontId="26" fillId="21" borderId="124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15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92" xfId="0" applyFont="1" applyFill="1" applyBorder="1" applyAlignment="1" applyProtection="1">
      <alignment horizontal="center" vertical="center" wrapText="1" shrinkToFit="1"/>
      <protection locked="0" hidden="1"/>
    </xf>
    <xf numFmtId="0" fontId="49" fillId="0" borderId="91" xfId="0" applyFont="1" applyBorder="1" applyAlignment="1" applyProtection="1">
      <alignment horizontal="center" vertical="center" wrapText="1" shrinkToFit="1"/>
      <protection locked="0" hidden="1"/>
    </xf>
    <xf numFmtId="0" fontId="49" fillId="0" borderId="100" xfId="0" applyFont="1" applyBorder="1" applyAlignment="1" applyProtection="1">
      <alignment horizontal="center" vertical="center" wrapText="1" shrinkToFit="1"/>
      <protection locked="0" hidden="1"/>
    </xf>
    <xf numFmtId="0" fontId="50" fillId="0" borderId="91" xfId="0" applyFont="1" applyBorder="1" applyAlignment="1" applyProtection="1">
      <alignment vertical="center"/>
      <protection locked="0" hidden="1"/>
    </xf>
    <xf numFmtId="0" fontId="50" fillId="0" borderId="100" xfId="0" applyFont="1" applyBorder="1" applyAlignment="1" applyProtection="1">
      <alignment vertical="center"/>
      <protection locked="0" hidden="1"/>
    </xf>
    <xf numFmtId="0" fontId="50" fillId="0" borderId="99" xfId="0" applyFont="1" applyBorder="1" applyAlignment="1" applyProtection="1">
      <alignment vertical="center"/>
      <protection locked="0" hidden="1"/>
    </xf>
    <xf numFmtId="0" fontId="49" fillId="0" borderId="101" xfId="0" applyFont="1" applyBorder="1" applyAlignment="1" applyProtection="1">
      <alignment horizontal="right" vertical="center" wrapText="1" shrinkToFit="1"/>
      <protection locked="0" hidden="1"/>
    </xf>
    <xf numFmtId="0" fontId="49" fillId="0" borderId="91" xfId="0" applyFont="1" applyBorder="1" applyAlignment="1" applyProtection="1">
      <alignment horizontal="right" vertical="center" wrapText="1" shrinkToFit="1"/>
      <protection locked="0" hidden="1"/>
    </xf>
    <xf numFmtId="0" fontId="49" fillId="0" borderId="116" xfId="0" applyFont="1" applyBorder="1" applyAlignment="1" applyProtection="1">
      <alignment horizontal="center" vertical="center" wrapText="1" shrinkToFit="1"/>
      <protection locked="0" hidden="1"/>
    </xf>
    <xf numFmtId="0" fontId="49" fillId="0" borderId="99" xfId="0" applyFont="1" applyBorder="1" applyAlignment="1" applyProtection="1">
      <alignment horizontal="center" vertical="center" wrapText="1" shrinkToFit="1"/>
      <protection locked="0" hidden="1"/>
    </xf>
    <xf numFmtId="0" fontId="27" fillId="21" borderId="162" xfId="0" applyFont="1" applyFill="1" applyBorder="1" applyProtection="1">
      <protection locked="0" hidden="1"/>
    </xf>
    <xf numFmtId="0" fontId="27" fillId="21" borderId="163" xfId="0" applyFont="1" applyFill="1" applyBorder="1" applyProtection="1">
      <protection locked="0" hidden="1"/>
    </xf>
    <xf numFmtId="0" fontId="27" fillId="21" borderId="161" xfId="0" applyFont="1" applyFill="1" applyBorder="1" applyProtection="1">
      <protection locked="0" hidden="1"/>
    </xf>
    <xf numFmtId="0" fontId="26" fillId="21" borderId="106" xfId="0" applyFont="1" applyFill="1" applyBorder="1" applyAlignment="1" applyProtection="1">
      <alignment horizontal="center" vertical="center" wrapText="1" shrinkToFit="1"/>
      <protection locked="0" hidden="1"/>
    </xf>
    <xf numFmtId="0" fontId="26" fillId="0" borderId="107" xfId="0" applyFont="1" applyBorder="1" applyAlignment="1" applyProtection="1">
      <alignment horizontal="center" vertical="center" wrapText="1" shrinkToFit="1"/>
      <protection locked="0" hidden="1"/>
    </xf>
    <xf numFmtId="0" fontId="26" fillId="0" borderId="113" xfId="0" applyFont="1" applyBorder="1" applyAlignment="1" applyProtection="1">
      <alignment horizontal="center" vertical="center" wrapText="1" shrinkToFit="1"/>
      <protection locked="0" hidden="1"/>
    </xf>
    <xf numFmtId="0" fontId="26" fillId="0" borderId="166" xfId="0" applyFont="1" applyBorder="1" applyAlignment="1" applyProtection="1">
      <alignment horizontal="center" vertical="center" wrapText="1" shrinkToFit="1"/>
      <protection locked="0" hidden="1"/>
    </xf>
    <xf numFmtId="0" fontId="0" fillId="21" borderId="113" xfId="0" applyFill="1" applyBorder="1" applyProtection="1">
      <protection locked="0" hidden="1"/>
    </xf>
    <xf numFmtId="0" fontId="0" fillId="21" borderId="166" xfId="0" applyFill="1" applyBorder="1" applyProtection="1">
      <protection locked="0" hidden="1"/>
    </xf>
    <xf numFmtId="0" fontId="0" fillId="21" borderId="167" xfId="0" applyFill="1" applyBorder="1" applyProtection="1">
      <protection locked="0" hidden="1"/>
    </xf>
    <xf numFmtId="0" fontId="26" fillId="21" borderId="167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13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14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66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85" xfId="0" applyFont="1" applyFill="1" applyBorder="1" applyAlignment="1" applyProtection="1">
      <alignment horizontal="center" vertical="center" wrapText="1" shrinkToFit="1"/>
      <protection locked="0" hidden="1"/>
    </xf>
    <xf numFmtId="0" fontId="0" fillId="0" borderId="96" xfId="0" applyBorder="1" applyProtection="1">
      <protection locked="0" hidden="1"/>
    </xf>
    <xf numFmtId="0" fontId="0" fillId="0" borderId="97" xfId="0" applyBorder="1" applyProtection="1">
      <protection locked="0" hidden="1"/>
    </xf>
    <xf numFmtId="0" fontId="0" fillId="21" borderId="91" xfId="0" applyFill="1" applyBorder="1" applyProtection="1">
      <protection locked="0" hidden="1"/>
    </xf>
    <xf numFmtId="0" fontId="26" fillId="21" borderId="91" xfId="0" applyFont="1" applyFill="1" applyBorder="1" applyAlignment="1" applyProtection="1">
      <alignment horizontal="center" vertical="center" wrapText="1" shrinkToFit="1"/>
      <protection locked="0" hidden="1"/>
    </xf>
    <xf numFmtId="0" fontId="25" fillId="20" borderId="93" xfId="0" applyFont="1" applyFill="1" applyBorder="1" applyAlignment="1" applyProtection="1">
      <alignment wrapText="1"/>
      <protection hidden="1"/>
    </xf>
    <xf numFmtId="0" fontId="0" fillId="20" borderId="93" xfId="0" applyFill="1" applyBorder="1" applyProtection="1">
      <protection hidden="1"/>
    </xf>
    <xf numFmtId="0" fontId="0" fillId="21" borderId="96" xfId="0" applyFill="1" applyBorder="1" applyProtection="1">
      <protection locked="0" hidden="1"/>
    </xf>
    <xf numFmtId="0" fontId="26" fillId="21" borderId="96" xfId="0" applyFont="1" applyFill="1" applyBorder="1" applyAlignment="1" applyProtection="1">
      <alignment horizontal="center" vertical="center" wrapText="1" shrinkToFit="1"/>
      <protection locked="0" hidden="1"/>
    </xf>
    <xf numFmtId="0" fontId="25" fillId="20" borderId="103" xfId="0" applyFont="1" applyFill="1" applyBorder="1" applyAlignment="1" applyProtection="1">
      <alignment wrapText="1"/>
      <protection hidden="1"/>
    </xf>
    <xf numFmtId="0" fontId="0" fillId="20" borderId="103" xfId="0" applyFill="1" applyBorder="1" applyProtection="1">
      <protection hidden="1"/>
    </xf>
    <xf numFmtId="0" fontId="26" fillId="21" borderId="97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99" xfId="0" applyFont="1" applyFill="1" applyBorder="1" applyAlignment="1" applyProtection="1">
      <alignment horizontal="center" vertical="center" wrapText="1" shrinkToFit="1"/>
      <protection locked="0" hidden="1"/>
    </xf>
    <xf numFmtId="0" fontId="25" fillId="20" borderId="168" xfId="0" applyFont="1" applyFill="1" applyBorder="1" applyAlignment="1" applyProtection="1">
      <alignment wrapText="1"/>
      <protection hidden="1"/>
    </xf>
    <xf numFmtId="0" fontId="0" fillId="20" borderId="168" xfId="0" applyFill="1" applyBorder="1" applyProtection="1">
      <protection hidden="1"/>
    </xf>
    <xf numFmtId="16" fontId="26" fillId="21" borderId="103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04" xfId="0" applyFont="1" applyFill="1" applyBorder="1" applyAlignment="1" applyProtection="1">
      <alignment horizontal="center" vertical="center" wrapText="1" shrinkToFit="1"/>
      <protection locked="0" hidden="1"/>
    </xf>
    <xf numFmtId="0" fontId="44" fillId="0" borderId="103" xfId="0" applyFont="1" applyBorder="1" applyAlignment="1" applyProtection="1">
      <alignment wrapText="1" shrinkToFit="1"/>
      <protection hidden="1"/>
    </xf>
    <xf numFmtId="0" fontId="44" fillId="21" borderId="103" xfId="0" applyFont="1" applyFill="1" applyBorder="1" applyAlignment="1" applyProtection="1">
      <alignment wrapText="1" shrinkToFit="1"/>
      <protection hidden="1"/>
    </xf>
    <xf numFmtId="0" fontId="26" fillId="20" borderId="99" xfId="0" applyFont="1" applyFill="1" applyBorder="1" applyAlignment="1" applyProtection="1">
      <alignment horizontal="right" vertical="center" wrapText="1" shrinkToFit="1"/>
      <protection hidden="1"/>
    </xf>
    <xf numFmtId="0" fontId="26" fillId="20" borderId="164" xfId="0" applyFont="1" applyFill="1" applyBorder="1" applyAlignment="1" applyProtection="1">
      <alignment horizontal="right" vertical="center" wrapText="1" shrinkToFit="1"/>
      <protection hidden="1"/>
    </xf>
    <xf numFmtId="0" fontId="27" fillId="0" borderId="162" xfId="0" applyFont="1" applyBorder="1" applyProtection="1">
      <protection locked="0"/>
    </xf>
    <xf numFmtId="0" fontId="27" fillId="0" borderId="163" xfId="0" applyFont="1" applyBorder="1" applyProtection="1">
      <protection locked="0"/>
    </xf>
    <xf numFmtId="0" fontId="50" fillId="0" borderId="91" xfId="0" applyFont="1" applyBorder="1" applyAlignment="1" applyProtection="1">
      <alignment horizontal="center" vertical="center"/>
      <protection locked="0"/>
    </xf>
    <xf numFmtId="0" fontId="50" fillId="0" borderId="91" xfId="0" applyFont="1" applyBorder="1" applyAlignment="1" applyProtection="1">
      <alignment horizontal="right" vertical="center"/>
      <protection locked="0"/>
    </xf>
    <xf numFmtId="0" fontId="50" fillId="0" borderId="100" xfId="0" applyFont="1" applyBorder="1" applyAlignment="1" applyProtection="1">
      <alignment horizontal="right" vertical="center"/>
      <protection locked="0"/>
    </xf>
    <xf numFmtId="0" fontId="27" fillId="0" borderId="162" xfId="0" applyFont="1" applyBorder="1" applyAlignment="1" applyProtection="1">
      <alignment horizontal="right"/>
      <protection locked="0"/>
    </xf>
    <xf numFmtId="0" fontId="27" fillId="0" borderId="163" xfId="0" applyFont="1" applyBorder="1" applyAlignment="1" applyProtection="1">
      <alignment horizontal="right"/>
      <protection locked="0"/>
    </xf>
    <xf numFmtId="0" fontId="26" fillId="0" borderId="93" xfId="0" applyFont="1" applyBorder="1" applyProtection="1">
      <protection locked="0"/>
    </xf>
    <xf numFmtId="0" fontId="26" fillId="0" borderId="94" xfId="0" applyFont="1" applyBorder="1" applyProtection="1">
      <protection locked="0"/>
    </xf>
    <xf numFmtId="0" fontId="26" fillId="20" borderId="93" xfId="0" applyFont="1" applyFill="1" applyBorder="1" applyAlignment="1" applyProtection="1">
      <alignment horizontal="right" vertical="center" wrapText="1" shrinkToFit="1"/>
      <protection hidden="1"/>
    </xf>
    <xf numFmtId="0" fontId="26" fillId="20" borderId="91" xfId="0" applyFont="1" applyFill="1" applyBorder="1" applyAlignment="1" applyProtection="1">
      <alignment horizontal="right" vertical="center" wrapText="1" shrinkToFit="1"/>
      <protection hidden="1"/>
    </xf>
    <xf numFmtId="0" fontId="26" fillId="20" borderId="103" xfId="0" applyFont="1" applyFill="1" applyBorder="1" applyAlignment="1" applyProtection="1">
      <alignment horizontal="right" vertical="center" wrapText="1" shrinkToFit="1"/>
      <protection hidden="1"/>
    </xf>
    <xf numFmtId="0" fontId="27" fillId="0" borderId="113" xfId="0" applyFont="1" applyBorder="1" applyProtection="1">
      <protection locked="0"/>
    </xf>
    <xf numFmtId="0" fontId="27" fillId="0" borderId="166" xfId="0" applyFont="1" applyBorder="1" applyProtection="1">
      <protection locked="0"/>
    </xf>
    <xf numFmtId="0" fontId="26" fillId="20" borderId="126" xfId="0" applyFont="1" applyFill="1" applyBorder="1" applyAlignment="1" applyProtection="1">
      <alignment horizontal="right" vertical="center" wrapText="1" shrinkToFit="1"/>
      <protection hidden="1"/>
    </xf>
    <xf numFmtId="0" fontId="27" fillId="0" borderId="103" xfId="0" applyFont="1" applyBorder="1"/>
    <xf numFmtId="0" fontId="27" fillId="0" borderId="104" xfId="0" applyFont="1" applyBorder="1"/>
    <xf numFmtId="0" fontId="26" fillId="0" borderId="165" xfId="0" applyFont="1" applyBorder="1" applyAlignment="1" applyProtection="1">
      <alignment horizontal="center" vertical="center" wrapText="1" shrinkToFit="1"/>
      <protection locked="0" hidden="1"/>
    </xf>
    <xf numFmtId="0" fontId="26" fillId="20" borderId="91" xfId="0" applyFont="1" applyFill="1" applyBorder="1" applyAlignment="1" applyProtection="1">
      <alignment horizontal="right" vertical="center" wrapText="1" shrinkToFit="1"/>
      <protection locked="0"/>
    </xf>
    <xf numFmtId="0" fontId="51" fillId="20" borderId="106" xfId="0" applyFont="1" applyFill="1" applyBorder="1" applyAlignment="1" applyProtection="1">
      <alignment wrapText="1"/>
      <protection hidden="1"/>
    </xf>
    <xf numFmtId="0" fontId="51" fillId="20" borderId="106" xfId="0" applyFont="1" applyFill="1" applyBorder="1" applyAlignment="1" applyProtection="1">
      <alignment horizontal="right" vertical="center" wrapText="1" shrinkToFit="1"/>
      <protection hidden="1"/>
    </xf>
    <xf numFmtId="0" fontId="0" fillId="0" borderId="124" xfId="0" applyBorder="1" applyAlignment="1" applyProtection="1">
      <alignment vertical="center"/>
      <protection locked="0" hidden="1"/>
    </xf>
    <xf numFmtId="0" fontId="0" fillId="0" borderId="93" xfId="0" applyBorder="1" applyAlignment="1" applyProtection="1">
      <alignment vertical="center"/>
      <protection locked="0" hidden="1"/>
    </xf>
    <xf numFmtId="0" fontId="0" fillId="0" borderId="94" xfId="0" applyBorder="1" applyAlignment="1" applyProtection="1">
      <alignment vertical="center"/>
      <protection locked="0" hidden="1"/>
    </xf>
    <xf numFmtId="0" fontId="0" fillId="0" borderId="92" xfId="0" applyBorder="1" applyAlignment="1" applyProtection="1">
      <alignment vertical="center"/>
      <protection locked="0" hidden="1"/>
    </xf>
    <xf numFmtId="16" fontId="26" fillId="0" borderId="118" xfId="0" applyNumberFormat="1" applyFont="1" applyBorder="1" applyAlignment="1" applyProtection="1">
      <alignment horizontal="center" vertical="center" wrapText="1" shrinkToFit="1"/>
      <protection locked="0" hidden="1"/>
    </xf>
    <xf numFmtId="0" fontId="0" fillId="0" borderId="101" xfId="0" applyBorder="1" applyAlignment="1" applyProtection="1">
      <alignment vertical="center"/>
      <protection locked="0" hidden="1"/>
    </xf>
    <xf numFmtId="0" fontId="26" fillId="0" borderId="124" xfId="0" applyFont="1" applyBorder="1" applyAlignment="1" applyProtection="1">
      <alignment wrapText="1" shrinkToFit="1"/>
      <protection locked="0" hidden="1"/>
    </xf>
    <xf numFmtId="0" fontId="26" fillId="0" borderId="93" xfId="0" applyFont="1" applyBorder="1" applyAlignment="1" applyProtection="1">
      <alignment wrapText="1" shrinkToFit="1"/>
      <protection locked="0" hidden="1"/>
    </xf>
    <xf numFmtId="0" fontId="26" fillId="0" borderId="94" xfId="0" applyFont="1" applyBorder="1" applyAlignment="1" applyProtection="1">
      <alignment wrapText="1" shrinkToFit="1"/>
      <protection locked="0" hidden="1"/>
    </xf>
    <xf numFmtId="0" fontId="26" fillId="0" borderId="124" xfId="0" applyFont="1" applyBorder="1" applyAlignment="1" applyProtection="1">
      <alignment horizontal="center" wrapText="1" shrinkToFit="1"/>
      <protection locked="0" hidden="1"/>
    </xf>
    <xf numFmtId="0" fontId="26" fillId="0" borderId="115" xfId="0" applyFont="1" applyBorder="1" applyAlignment="1" applyProtection="1">
      <alignment wrapText="1" shrinkToFit="1"/>
      <protection locked="0" hidden="1"/>
    </xf>
    <xf numFmtId="0" fontId="26" fillId="0" borderId="97" xfId="0" applyFont="1" applyBorder="1" applyAlignment="1" applyProtection="1">
      <alignment wrapText="1" shrinkToFit="1"/>
      <protection locked="0" hidden="1"/>
    </xf>
    <xf numFmtId="0" fontId="26" fillId="0" borderId="96" xfId="0" applyFont="1" applyBorder="1" applyAlignment="1" applyProtection="1">
      <alignment wrapText="1" shrinkToFit="1"/>
      <protection locked="0" hidden="1"/>
    </xf>
    <xf numFmtId="0" fontId="26" fillId="0" borderId="101" xfId="0" applyFont="1" applyBorder="1" applyAlignment="1" applyProtection="1">
      <alignment wrapText="1" shrinkToFit="1"/>
      <protection locked="0" hidden="1"/>
    </xf>
    <xf numFmtId="0" fontId="26" fillId="0" borderId="91" xfId="0" applyFont="1" applyBorder="1" applyAlignment="1" applyProtection="1">
      <alignment wrapText="1" shrinkToFit="1"/>
      <protection locked="0" hidden="1"/>
    </xf>
    <xf numFmtId="0" fontId="26" fillId="0" borderId="100" xfId="0" applyFont="1" applyBorder="1" applyAlignment="1" applyProtection="1">
      <alignment wrapText="1" shrinkToFit="1"/>
      <protection locked="0" hidden="1"/>
    </xf>
    <xf numFmtId="0" fontId="26" fillId="0" borderId="101" xfId="0" applyFont="1" applyBorder="1" applyAlignment="1" applyProtection="1">
      <alignment vertical="center" wrapText="1" shrinkToFit="1"/>
      <protection locked="0" hidden="1"/>
    </xf>
    <xf numFmtId="0" fontId="26" fillId="0" borderId="91" xfId="0" applyFont="1" applyBorder="1" applyAlignment="1" applyProtection="1">
      <alignment vertical="center" wrapText="1" shrinkToFit="1"/>
      <protection locked="0" hidden="1"/>
    </xf>
    <xf numFmtId="0" fontId="26" fillId="0" borderId="116" xfId="0" applyFont="1" applyBorder="1" applyAlignment="1" applyProtection="1">
      <alignment vertical="center" wrapText="1" shrinkToFit="1"/>
      <protection locked="0" hidden="1"/>
    </xf>
    <xf numFmtId="0" fontId="26" fillId="0" borderId="105" xfId="0" applyFont="1" applyBorder="1" applyAlignment="1" applyProtection="1">
      <alignment wrapText="1" shrinkToFit="1"/>
      <protection locked="0" hidden="1"/>
    </xf>
    <xf numFmtId="0" fontId="26" fillId="0" borderId="103" xfId="0" applyFont="1" applyBorder="1" applyAlignment="1" applyProtection="1">
      <alignment wrapText="1" shrinkToFit="1"/>
      <protection locked="0" hidden="1"/>
    </xf>
    <xf numFmtId="0" fontId="26" fillId="0" borderId="104" xfId="0" applyFont="1" applyBorder="1" applyAlignment="1" applyProtection="1">
      <alignment wrapText="1" shrinkToFit="1"/>
      <protection locked="0" hidden="1"/>
    </xf>
    <xf numFmtId="0" fontId="26" fillId="0" borderId="117" xfId="0" applyFont="1" applyBorder="1" applyAlignment="1" applyProtection="1">
      <alignment wrapText="1" shrinkToFit="1"/>
      <protection locked="0" hidden="1"/>
    </xf>
    <xf numFmtId="0" fontId="26" fillId="0" borderId="102" xfId="0" applyFont="1" applyBorder="1" applyAlignment="1" applyProtection="1">
      <alignment wrapText="1" shrinkToFit="1"/>
      <protection locked="0" hidden="1"/>
    </xf>
    <xf numFmtId="0" fontId="26" fillId="0" borderId="92" xfId="0" applyFont="1" applyBorder="1" applyAlignment="1" applyProtection="1">
      <alignment wrapText="1" shrinkToFit="1"/>
      <protection locked="0" hidden="1"/>
    </xf>
    <xf numFmtId="0" fontId="26" fillId="0" borderId="169" xfId="0" applyFont="1" applyBorder="1" applyAlignment="1" applyProtection="1">
      <alignment horizontal="center" vertical="center" wrapText="1" shrinkToFit="1"/>
      <protection locked="0" hidden="1"/>
    </xf>
    <xf numFmtId="0" fontId="27" fillId="0" borderId="95" xfId="0" applyFont="1" applyBorder="1" applyProtection="1">
      <protection locked="0"/>
    </xf>
    <xf numFmtId="0" fontId="27" fillId="0" borderId="101" xfId="0" applyFont="1" applyBorder="1" applyProtection="1">
      <protection locked="0"/>
    </xf>
    <xf numFmtId="0" fontId="27" fillId="0" borderId="105" xfId="0" applyFont="1" applyBorder="1" applyProtection="1">
      <protection locked="0"/>
    </xf>
    <xf numFmtId="0" fontId="27" fillId="0" borderId="95" xfId="0" applyFont="1" applyBorder="1" applyAlignment="1" applyProtection="1">
      <alignment vertical="center"/>
      <protection locked="0"/>
    </xf>
    <xf numFmtId="0" fontId="27" fillId="0" borderId="96" xfId="0" applyFont="1" applyBorder="1" applyAlignment="1" applyProtection="1">
      <alignment vertical="center"/>
      <protection locked="0"/>
    </xf>
    <xf numFmtId="0" fontId="27" fillId="0" borderId="98" xfId="0" applyFont="1" applyBorder="1" applyAlignment="1" applyProtection="1">
      <alignment vertical="center"/>
      <protection locked="0"/>
    </xf>
    <xf numFmtId="0" fontId="27" fillId="0" borderId="101" xfId="0" applyFont="1" applyBorder="1" applyAlignment="1" applyProtection="1">
      <alignment vertical="center"/>
      <protection locked="0"/>
    </xf>
    <xf numFmtId="0" fontId="27" fillId="0" borderId="91" xfId="0" applyFont="1" applyBorder="1" applyAlignment="1" applyProtection="1">
      <alignment vertical="center"/>
      <protection locked="0"/>
    </xf>
    <xf numFmtId="0" fontId="27" fillId="0" borderId="100" xfId="0" applyFont="1" applyBorder="1" applyAlignment="1" applyProtection="1">
      <alignment vertical="center"/>
      <protection locked="0"/>
    </xf>
    <xf numFmtId="0" fontId="27" fillId="0" borderId="105" xfId="0" applyFont="1" applyBorder="1" applyAlignment="1" applyProtection="1">
      <alignment vertical="center"/>
      <protection locked="0"/>
    </xf>
    <xf numFmtId="0" fontId="27" fillId="0" borderId="103" xfId="0" applyFont="1" applyBorder="1" applyAlignment="1" applyProtection="1">
      <alignment vertical="center"/>
      <protection locked="0"/>
    </xf>
    <xf numFmtId="0" fontId="27" fillId="0" borderId="103" xfId="0" applyFont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vertical="center"/>
      <protection locked="0"/>
    </xf>
    <xf numFmtId="0" fontId="52" fillId="0" borderId="91" xfId="0" applyFont="1" applyBorder="1" applyAlignment="1" applyProtection="1">
      <alignment horizontal="center" vertical="center"/>
      <protection locked="0"/>
    </xf>
    <xf numFmtId="0" fontId="52" fillId="0" borderId="91" xfId="0" applyFont="1" applyBorder="1" applyAlignment="1" applyProtection="1">
      <alignment horizontal="center" vertical="center" wrapText="1"/>
      <protection hidden="1"/>
    </xf>
    <xf numFmtId="0" fontId="52" fillId="0" borderId="91" xfId="0" applyFont="1" applyBorder="1" applyAlignment="1" applyProtection="1">
      <alignment horizontal="center" vertical="center"/>
      <protection locked="0" hidden="1"/>
    </xf>
    <xf numFmtId="0" fontId="52" fillId="0" borderId="91" xfId="0" applyFont="1" applyBorder="1" applyAlignment="1" applyProtection="1">
      <alignment horizontal="center" vertical="center"/>
      <protection hidden="1"/>
    </xf>
    <xf numFmtId="0" fontId="8" fillId="0" borderId="91" xfId="0" applyFont="1" applyBorder="1" applyAlignment="1" applyProtection="1">
      <alignment wrapText="1"/>
      <protection hidden="1"/>
    </xf>
    <xf numFmtId="0" fontId="0" fillId="0" borderId="91" xfId="0" applyBorder="1" applyProtection="1">
      <protection hidden="1"/>
    </xf>
    <xf numFmtId="0" fontId="42" fillId="0" borderId="91" xfId="0" applyFont="1" applyBorder="1" applyAlignment="1" applyProtection="1">
      <alignment horizontal="center" wrapText="1" shrinkToFit="1"/>
      <protection locked="0" hidden="1"/>
    </xf>
    <xf numFmtId="0" fontId="16" fillId="0" borderId="91" xfId="0" applyFont="1" applyBorder="1" applyProtection="1">
      <protection hidden="1"/>
    </xf>
    <xf numFmtId="0" fontId="16" fillId="0" borderId="91" xfId="0" applyFont="1" applyBorder="1" applyProtection="1">
      <protection locked="0" hidden="1"/>
    </xf>
    <xf numFmtId="0" fontId="52" fillId="0" borderId="91" xfId="0" applyFont="1" applyBorder="1" applyAlignment="1" applyProtection="1">
      <alignment wrapText="1"/>
      <protection hidden="1"/>
    </xf>
    <xf numFmtId="0" fontId="46" fillId="0" borderId="91" xfId="0" applyFont="1" applyBorder="1" applyAlignment="1" applyProtection="1">
      <alignment horizontal="right" vertical="center" wrapText="1" shrinkToFit="1"/>
      <protection hidden="1"/>
    </xf>
    <xf numFmtId="0" fontId="42" fillId="0" borderId="91" xfId="0" applyFont="1" applyBorder="1" applyAlignment="1" applyProtection="1">
      <alignment horizontal="right" vertical="center" wrapText="1" shrinkToFit="1"/>
      <protection hidden="1"/>
    </xf>
    <xf numFmtId="0" fontId="18" fillId="0" borderId="91" xfId="0" applyFont="1" applyBorder="1" applyProtection="1">
      <protection locked="0"/>
    </xf>
    <xf numFmtId="0" fontId="52" fillId="0" borderId="91" xfId="0" applyFont="1" applyBorder="1" applyProtection="1">
      <protection locked="0"/>
    </xf>
    <xf numFmtId="0" fontId="25" fillId="20" borderId="160" xfId="0" applyFont="1" applyFill="1" applyBorder="1" applyAlignment="1" applyProtection="1">
      <alignment wrapText="1"/>
      <protection hidden="1"/>
    </xf>
    <xf numFmtId="0" fontId="30" fillId="0" borderId="91" xfId="0" applyFont="1" applyBorder="1" applyAlignment="1">
      <alignment horizontal="center" vertical="center" wrapText="1"/>
    </xf>
    <xf numFmtId="0" fontId="0" fillId="20" borderId="170" xfId="0" applyFill="1" applyBorder="1" applyProtection="1">
      <protection hidden="1"/>
    </xf>
    <xf numFmtId="0" fontId="25" fillId="20" borderId="120" xfId="0" applyFont="1" applyFill="1" applyBorder="1" applyAlignment="1" applyProtection="1">
      <alignment wrapText="1"/>
      <protection hidden="1"/>
    </xf>
    <xf numFmtId="0" fontId="0" fillId="20" borderId="171" xfId="0" applyFill="1" applyBorder="1" applyProtection="1">
      <protection hidden="1"/>
    </xf>
    <xf numFmtId="0" fontId="26" fillId="0" borderId="166" xfId="0" applyFont="1" applyBorder="1" applyAlignment="1" applyProtection="1">
      <alignment horizontal="center" wrapText="1" shrinkToFit="1"/>
      <protection locked="0" hidden="1"/>
    </xf>
    <xf numFmtId="0" fontId="0" fillId="20" borderId="121" xfId="0" applyFill="1" applyBorder="1" applyProtection="1">
      <protection hidden="1"/>
    </xf>
    <xf numFmtId="0" fontId="0" fillId="0" borderId="167" xfId="0" applyBorder="1" applyProtection="1">
      <protection locked="0" hidden="1"/>
    </xf>
    <xf numFmtId="0" fontId="0" fillId="0" borderId="113" xfId="0" applyBorder="1" applyProtection="1">
      <protection locked="0" hidden="1"/>
    </xf>
    <xf numFmtId="0" fontId="0" fillId="0" borderId="166" xfId="0" applyBorder="1" applyProtection="1">
      <protection locked="0" hidden="1"/>
    </xf>
    <xf numFmtId="0" fontId="26" fillId="0" borderId="167" xfId="0" applyFont="1" applyBorder="1" applyAlignment="1" applyProtection="1">
      <alignment horizontal="center" wrapText="1" shrinkToFit="1"/>
      <protection locked="0" hidden="1"/>
    </xf>
    <xf numFmtId="0" fontId="26" fillId="0" borderId="111" xfId="0" applyFont="1" applyBorder="1" applyAlignment="1" applyProtection="1">
      <alignment horizontal="center" vertical="center" wrapText="1" shrinkToFit="1"/>
      <protection locked="0" hidden="1"/>
    </xf>
    <xf numFmtId="0" fontId="0" fillId="0" borderId="162" xfId="0" applyBorder="1" applyProtection="1">
      <protection locked="0" hidden="1"/>
    </xf>
    <xf numFmtId="0" fontId="0" fillId="0" borderId="165" xfId="0" applyBorder="1" applyProtection="1">
      <protection locked="0" hidden="1"/>
    </xf>
    <xf numFmtId="0" fontId="0" fillId="0" borderId="172" xfId="0" applyBorder="1" applyProtection="1">
      <protection locked="0" hidden="1"/>
    </xf>
    <xf numFmtId="0" fontId="0" fillId="0" borderId="169" xfId="0" applyBorder="1" applyProtection="1">
      <protection locked="0" hidden="1"/>
    </xf>
    <xf numFmtId="0" fontId="0" fillId="0" borderId="173" xfId="0" applyBorder="1" applyProtection="1">
      <protection locked="0" hidden="1"/>
    </xf>
    <xf numFmtId="0" fontId="26" fillId="0" borderId="164" xfId="0" applyFont="1" applyBorder="1" applyAlignment="1" applyProtection="1">
      <alignment horizontal="center" vertical="center" wrapText="1" shrinkToFit="1"/>
      <protection locked="0" hidden="1"/>
    </xf>
    <xf numFmtId="0" fontId="26" fillId="0" borderId="172" xfId="0" applyFont="1" applyBorder="1" applyAlignment="1" applyProtection="1">
      <alignment horizontal="center" vertical="center" wrapText="1" shrinkToFit="1"/>
      <protection locked="0" hidden="1"/>
    </xf>
    <xf numFmtId="0" fontId="26" fillId="0" borderId="173" xfId="0" applyFont="1" applyBorder="1" applyAlignment="1" applyProtection="1">
      <alignment horizontal="center" vertical="center" wrapText="1" shrinkToFit="1"/>
      <protection locked="0" hidden="1"/>
    </xf>
    <xf numFmtId="0" fontId="26" fillId="0" borderId="87" xfId="0" applyFont="1" applyBorder="1" applyAlignment="1" applyProtection="1">
      <alignment horizontal="center" vertical="center" wrapText="1" shrinkToFit="1"/>
      <protection locked="0" hidden="1"/>
    </xf>
    <xf numFmtId="0" fontId="0" fillId="20" borderId="120" xfId="0" applyFill="1" applyBorder="1" applyProtection="1">
      <protection hidden="1"/>
    </xf>
    <xf numFmtId="0" fontId="53" fillId="0" borderId="91" xfId="0" applyFont="1" applyBorder="1"/>
    <xf numFmtId="0" fontId="0" fillId="0" borderId="114" xfId="0" applyBorder="1" applyProtection="1">
      <protection locked="0" hidden="1"/>
    </xf>
    <xf numFmtId="0" fontId="26" fillId="0" borderId="85" xfId="0" applyFont="1" applyBorder="1" applyAlignment="1" applyProtection="1">
      <alignment horizontal="center" vertical="center" wrapText="1" shrinkToFit="1"/>
      <protection locked="0" hidden="1"/>
    </xf>
    <xf numFmtId="0" fontId="0" fillId="20" borderId="160" xfId="0" applyFill="1" applyBorder="1" applyProtection="1">
      <protection hidden="1"/>
    </xf>
    <xf numFmtId="0" fontId="0" fillId="0" borderId="155" xfId="0" applyBorder="1" applyProtection="1">
      <protection locked="0" hidden="1"/>
    </xf>
    <xf numFmtId="0" fontId="0" fillId="0" borderId="174" xfId="0" applyBorder="1" applyProtection="1">
      <protection locked="0" hidden="1"/>
    </xf>
    <xf numFmtId="0" fontId="0" fillId="0" borderId="112" xfId="0" applyBorder="1" applyProtection="1">
      <protection locked="0" hidden="1"/>
    </xf>
    <xf numFmtId="0" fontId="26" fillId="0" borderId="112" xfId="0" applyFont="1" applyBorder="1" applyAlignment="1" applyProtection="1">
      <alignment horizontal="center" vertical="center" wrapText="1" shrinkToFit="1"/>
      <protection locked="0" hidden="1"/>
    </xf>
    <xf numFmtId="0" fontId="54" fillId="0" borderId="91" xfId="0" applyFont="1" applyBorder="1" applyAlignment="1" applyProtection="1">
      <alignment vertical="center"/>
      <protection locked="0" hidden="1"/>
    </xf>
    <xf numFmtId="0" fontId="54" fillId="0" borderId="100" xfId="0" applyFont="1" applyBorder="1" applyAlignment="1" applyProtection="1">
      <alignment vertical="center"/>
      <protection locked="0" hidden="1"/>
    </xf>
    <xf numFmtId="0" fontId="54" fillId="0" borderId="99" xfId="0" applyFont="1" applyBorder="1" applyAlignment="1" applyProtection="1">
      <alignment vertical="center"/>
      <protection locked="0" hidden="1"/>
    </xf>
    <xf numFmtId="0" fontId="55" fillId="0" borderId="101" xfId="0" applyFont="1" applyBorder="1" applyAlignment="1" applyProtection="1">
      <alignment horizontal="center" vertical="center" wrapText="1" shrinkToFit="1"/>
      <protection locked="0" hidden="1"/>
    </xf>
    <xf numFmtId="0" fontId="55" fillId="0" borderId="91" xfId="0" applyFont="1" applyBorder="1" applyAlignment="1" applyProtection="1">
      <alignment horizontal="center" vertical="center" wrapText="1" shrinkToFit="1"/>
      <protection locked="0" hidden="1"/>
    </xf>
    <xf numFmtId="0" fontId="55" fillId="0" borderId="116" xfId="0" applyFont="1" applyBorder="1" applyAlignment="1" applyProtection="1">
      <alignment horizontal="center" vertical="center" wrapText="1" shrinkToFit="1"/>
      <protection locked="0" hidden="1"/>
    </xf>
    <xf numFmtId="0" fontId="55" fillId="0" borderId="99" xfId="0" applyFont="1" applyBorder="1" applyAlignment="1" applyProtection="1">
      <alignment horizontal="center" vertical="center" wrapText="1" shrinkToFit="1"/>
      <protection locked="0" hidden="1"/>
    </xf>
    <xf numFmtId="0" fontId="55" fillId="0" borderId="100" xfId="0" applyFont="1" applyBorder="1" applyAlignment="1" applyProtection="1">
      <alignment horizontal="center" vertical="center" wrapText="1" shrinkToFit="1"/>
      <protection locked="0" hidden="1"/>
    </xf>
    <xf numFmtId="0" fontId="0" fillId="0" borderId="168" xfId="0" applyBorder="1" applyProtection="1">
      <protection locked="0" hidden="1"/>
    </xf>
    <xf numFmtId="0" fontId="0" fillId="0" borderId="123" xfId="0" applyBorder="1" applyProtection="1">
      <protection locked="0" hidden="1"/>
    </xf>
    <xf numFmtId="0" fontId="0" fillId="0" borderId="167" xfId="0" applyBorder="1" applyAlignment="1" applyProtection="1">
      <alignment vertical="center"/>
      <protection locked="0" hidden="1"/>
    </xf>
    <xf numFmtId="0" fontId="0" fillId="0" borderId="113" xfId="0" applyBorder="1" applyAlignment="1" applyProtection="1">
      <alignment vertical="center"/>
      <protection locked="0" hidden="1"/>
    </xf>
    <xf numFmtId="0" fontId="0" fillId="0" borderId="166" xfId="0" applyBorder="1" applyAlignment="1" applyProtection="1">
      <alignment vertical="center"/>
      <protection locked="0" hidden="1"/>
    </xf>
    <xf numFmtId="0" fontId="0" fillId="0" borderId="112" xfId="0" applyBorder="1" applyAlignment="1" applyProtection="1">
      <alignment vertical="center"/>
      <protection locked="0" hidden="1"/>
    </xf>
    <xf numFmtId="0" fontId="0" fillId="0" borderId="114" xfId="0" applyBorder="1" applyAlignment="1" applyProtection="1">
      <alignment vertical="center"/>
      <protection locked="0" hidden="1"/>
    </xf>
    <xf numFmtId="0" fontId="0" fillId="0" borderId="169" xfId="0" applyBorder="1" applyAlignment="1" applyProtection="1">
      <alignment vertical="center"/>
      <protection locked="0" hidden="1"/>
    </xf>
    <xf numFmtId="0" fontId="0" fillId="0" borderId="174" xfId="0" applyBorder="1" applyAlignment="1" applyProtection="1">
      <alignment vertical="center"/>
      <protection locked="0" hidden="1"/>
    </xf>
    <xf numFmtId="0" fontId="0" fillId="0" borderId="172" xfId="0" applyBorder="1" applyAlignment="1" applyProtection="1">
      <alignment vertical="center"/>
      <protection locked="0" hidden="1"/>
    </xf>
    <xf numFmtId="0" fontId="0" fillId="0" borderId="173" xfId="0" applyBorder="1" applyAlignment="1" applyProtection="1">
      <alignment vertical="center"/>
      <protection locked="0" hidden="1"/>
    </xf>
    <xf numFmtId="0" fontId="0" fillId="0" borderId="164" xfId="0" applyBorder="1" applyAlignment="1" applyProtection="1">
      <alignment vertical="center"/>
      <protection locked="0" hidden="1"/>
    </xf>
    <xf numFmtId="0" fontId="0" fillId="0" borderId="165" xfId="0" applyBorder="1" applyAlignment="1" applyProtection="1">
      <alignment vertical="center"/>
      <protection locked="0" hidden="1"/>
    </xf>
    <xf numFmtId="0" fontId="26" fillId="0" borderId="161" xfId="0" applyFont="1" applyBorder="1" applyAlignment="1" applyProtection="1">
      <alignment horizontal="center" vertical="center" wrapText="1" shrinkToFit="1"/>
      <protection locked="0" hidden="1"/>
    </xf>
    <xf numFmtId="0" fontId="26" fillId="0" borderId="167" xfId="0" applyFont="1" applyBorder="1" applyAlignment="1" applyProtection="1">
      <alignment horizontal="center" vertical="center" wrapText="1" shrinkToFit="1"/>
      <protection locked="0" hidden="1"/>
    </xf>
    <xf numFmtId="0" fontId="26" fillId="20" borderId="175" xfId="0" applyFont="1" applyFill="1" applyBorder="1" applyAlignment="1" applyProtection="1">
      <alignment horizontal="right" vertical="center" wrapText="1" shrinkToFit="1"/>
      <protection hidden="1"/>
    </xf>
    <xf numFmtId="0" fontId="30" fillId="0" borderId="91" xfId="0" applyFont="1" applyBorder="1"/>
    <xf numFmtId="0" fontId="26" fillId="20" borderId="171" xfId="0" applyFont="1" applyFill="1" applyBorder="1" applyAlignment="1" applyProtection="1">
      <alignment horizontal="right" vertical="center" wrapText="1" shrinkToFit="1"/>
      <protection hidden="1"/>
    </xf>
    <xf numFmtId="0" fontId="26" fillId="20" borderId="176" xfId="0" applyFont="1" applyFill="1" applyBorder="1" applyAlignment="1" applyProtection="1">
      <alignment horizontal="right" wrapText="1" shrinkToFit="1"/>
      <protection hidden="1"/>
    </xf>
    <xf numFmtId="0" fontId="27" fillId="0" borderId="167" xfId="0" applyFont="1" applyBorder="1" applyProtection="1">
      <protection locked="0"/>
    </xf>
    <xf numFmtId="0" fontId="27" fillId="0" borderId="113" xfId="0" applyFont="1" applyBorder="1" applyAlignment="1" applyProtection="1">
      <alignment vertical="center"/>
      <protection locked="0"/>
    </xf>
    <xf numFmtId="0" fontId="27" fillId="0" borderId="166" xfId="0" applyFont="1" applyBorder="1" applyAlignment="1" applyProtection="1">
      <alignment vertical="center"/>
      <protection locked="0"/>
    </xf>
    <xf numFmtId="0" fontId="56" fillId="0" borderId="30" xfId="0" applyFont="1" applyBorder="1" applyAlignment="1">
      <alignment horizontal="center" vertical="center" shrinkToFit="1"/>
    </xf>
    <xf numFmtId="0" fontId="57" fillId="14" borderId="28" xfId="0" applyFont="1" applyFill="1" applyBorder="1" applyAlignment="1">
      <alignment wrapText="1"/>
    </xf>
    <xf numFmtId="0" fontId="56" fillId="0" borderId="29" xfId="0" applyFont="1" applyBorder="1" applyAlignment="1">
      <alignment horizontal="center" vertical="center" shrinkToFit="1"/>
    </xf>
    <xf numFmtId="0" fontId="56" fillId="14" borderId="28" xfId="0" applyFont="1" applyFill="1" applyBorder="1" applyAlignment="1">
      <alignment horizontal="right" vertical="center" shrinkToFit="1"/>
    </xf>
    <xf numFmtId="0" fontId="56" fillId="0" borderId="54" xfId="0" applyFont="1" applyBorder="1" applyAlignment="1">
      <alignment horizontal="center" vertical="center" shrinkToFit="1"/>
    </xf>
    <xf numFmtId="0" fontId="56" fillId="0" borderId="37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shrinkToFit="1"/>
    </xf>
    <xf numFmtId="0" fontId="56" fillId="0" borderId="140" xfId="0" applyFont="1" applyBorder="1" applyAlignment="1">
      <alignment horizontal="center" vertical="center" shrinkToFit="1"/>
    </xf>
    <xf numFmtId="0" fontId="57" fillId="14" borderId="147" xfId="0" applyFont="1" applyFill="1" applyBorder="1" applyAlignment="1">
      <alignment wrapText="1"/>
    </xf>
    <xf numFmtId="0" fontId="56" fillId="0" borderId="2" xfId="0" applyFont="1" applyBorder="1" applyAlignment="1">
      <alignment horizontal="center" vertical="center" shrinkToFit="1"/>
    </xf>
    <xf numFmtId="0" fontId="56" fillId="14" borderId="147" xfId="0" applyFont="1" applyFill="1" applyBorder="1" applyAlignment="1">
      <alignment horizontal="right" vertical="center" shrinkToFit="1"/>
    </xf>
    <xf numFmtId="0" fontId="56" fillId="0" borderId="5" xfId="0" applyFont="1" applyBorder="1" applyAlignment="1">
      <alignment horizontal="center" vertical="center" shrinkToFit="1"/>
    </xf>
    <xf numFmtId="0" fontId="56" fillId="0" borderId="3" xfId="0" applyFont="1" applyBorder="1" applyAlignment="1">
      <alignment horizontal="center" vertical="center" shrinkToFit="1"/>
    </xf>
    <xf numFmtId="0" fontId="56" fillId="0" borderId="147" xfId="0" applyFont="1" applyBorder="1" applyAlignment="1">
      <alignment horizontal="center" vertical="center" shrinkToFit="1"/>
    </xf>
    <xf numFmtId="0" fontId="56" fillId="0" borderId="36" xfId="0" applyFont="1" applyBorder="1" applyAlignment="1">
      <alignment horizontal="center" shrinkToFit="1"/>
    </xf>
    <xf numFmtId="0" fontId="57" fillId="14" borderId="35" xfId="0" applyFont="1" applyFill="1" applyBorder="1" applyAlignment="1">
      <alignment wrapText="1"/>
    </xf>
    <xf numFmtId="0" fontId="56" fillId="0" borderId="15" xfId="0" applyFont="1" applyBorder="1" applyAlignment="1">
      <alignment horizontal="center" shrinkToFit="1"/>
    </xf>
    <xf numFmtId="0" fontId="56" fillId="14" borderId="35" xfId="0" applyFont="1" applyFill="1" applyBorder="1" applyAlignment="1">
      <alignment horizontal="right" shrinkToFit="1"/>
    </xf>
    <xf numFmtId="0" fontId="56" fillId="0" borderId="23" xfId="0" applyFont="1" applyBorder="1" applyAlignment="1">
      <alignment horizontal="center" shrinkToFit="1"/>
    </xf>
    <xf numFmtId="0" fontId="56" fillId="0" borderId="24" xfId="0" applyFont="1" applyBorder="1" applyAlignment="1">
      <alignment horizontal="center" shrinkToFit="1"/>
    </xf>
    <xf numFmtId="0" fontId="56" fillId="0" borderId="35" xfId="0" applyFont="1" applyBorder="1" applyAlignment="1">
      <alignment horizontal="center" shrinkToFit="1"/>
    </xf>
    <xf numFmtId="0" fontId="56" fillId="14" borderId="5" xfId="0" applyFont="1" applyFill="1" applyBorder="1" applyAlignment="1">
      <alignment horizontal="right" vertical="center" shrinkToFit="1"/>
    </xf>
    <xf numFmtId="0" fontId="56" fillId="0" borderId="2" xfId="0" applyFont="1" applyBorder="1"/>
    <xf numFmtId="0" fontId="25" fillId="26" borderId="99" xfId="0" applyFont="1" applyFill="1" applyBorder="1" applyAlignment="1" applyProtection="1">
      <alignment wrapText="1"/>
      <protection hidden="1"/>
    </xf>
    <xf numFmtId="0" fontId="0" fillId="29" borderId="92" xfId="0" applyFill="1" applyBorder="1" applyProtection="1">
      <protection hidden="1"/>
    </xf>
    <xf numFmtId="0" fontId="42" fillId="0" borderId="95" xfId="0" applyFont="1" applyBorder="1" applyAlignment="1" applyProtection="1">
      <alignment horizontal="center" vertical="center" wrapText="1" shrinkToFit="1"/>
      <protection locked="0" hidden="1"/>
    </xf>
    <xf numFmtId="0" fontId="42" fillId="0" borderId="118" xfId="0" applyFont="1" applyBorder="1" applyAlignment="1" applyProtection="1">
      <alignment horizontal="center" vertical="center" wrapText="1" shrinkToFit="1"/>
      <protection locked="0" hidden="1"/>
    </xf>
    <xf numFmtId="0" fontId="0" fillId="29" borderId="99" xfId="0" applyFill="1" applyBorder="1" applyProtection="1">
      <protection hidden="1"/>
    </xf>
    <xf numFmtId="0" fontId="0" fillId="29" borderId="102" xfId="0" applyFill="1" applyBorder="1" applyProtection="1">
      <protection hidden="1"/>
    </xf>
    <xf numFmtId="0" fontId="8" fillId="31" borderId="92" xfId="0" applyFont="1" applyFill="1" applyBorder="1" applyAlignment="1" applyProtection="1">
      <alignment wrapText="1"/>
      <protection hidden="1"/>
    </xf>
    <xf numFmtId="0" fontId="0" fillId="31" borderId="92" xfId="0" applyFill="1" applyBorder="1" applyProtection="1">
      <protection hidden="1"/>
    </xf>
    <xf numFmtId="0" fontId="8" fillId="31" borderId="102" xfId="0" applyFont="1" applyFill="1" applyBorder="1" applyAlignment="1" applyProtection="1">
      <alignment wrapText="1"/>
      <protection hidden="1"/>
    </xf>
    <xf numFmtId="0" fontId="0" fillId="31" borderId="102" xfId="0" applyFill="1" applyBorder="1" applyProtection="1">
      <protection hidden="1"/>
    </xf>
    <xf numFmtId="0" fontId="8" fillId="31" borderId="99" xfId="0" applyFont="1" applyFill="1" applyBorder="1" applyAlignment="1" applyProtection="1">
      <alignment wrapText="1"/>
      <protection hidden="1"/>
    </xf>
    <xf numFmtId="0" fontId="0" fillId="31" borderId="99" xfId="0" applyFill="1" applyBorder="1" applyProtection="1">
      <protection hidden="1"/>
    </xf>
    <xf numFmtId="165" fontId="42" fillId="0" borderId="99" xfId="0" applyNumberFormat="1" applyFont="1" applyBorder="1" applyAlignment="1" applyProtection="1">
      <alignment horizontal="center" vertical="center" wrapText="1" shrinkToFit="1"/>
      <protection locked="0" hidden="1"/>
    </xf>
    <xf numFmtId="0" fontId="42" fillId="31" borderId="95" xfId="0" applyFont="1" applyFill="1" applyBorder="1" applyAlignment="1" applyProtection="1">
      <alignment horizontal="right" vertical="center" wrapText="1" shrinkToFit="1"/>
      <protection hidden="1"/>
    </xf>
    <xf numFmtId="0" fontId="18" fillId="0" borderId="96" xfId="0" applyFont="1" applyBorder="1" applyProtection="1">
      <protection locked="0"/>
    </xf>
    <xf numFmtId="0" fontId="18" fillId="0" borderId="98" xfId="0" applyFont="1" applyBorder="1" applyProtection="1">
      <protection locked="0"/>
    </xf>
    <xf numFmtId="0" fontId="42" fillId="31" borderId="101" xfId="0" applyFont="1" applyFill="1" applyBorder="1" applyAlignment="1" applyProtection="1">
      <alignment horizontal="right" vertical="center" wrapText="1" shrinkToFit="1"/>
      <protection hidden="1"/>
    </xf>
    <xf numFmtId="0" fontId="42" fillId="31" borderId="105" xfId="0" applyFont="1" applyFill="1" applyBorder="1" applyAlignment="1" applyProtection="1">
      <alignment horizontal="right" wrapText="1" shrinkToFit="1"/>
      <protection hidden="1"/>
    </xf>
    <xf numFmtId="0" fontId="18" fillId="0" borderId="103" xfId="0" applyFont="1" applyBorder="1" applyProtection="1">
      <protection locked="0"/>
    </xf>
    <xf numFmtId="0" fontId="18" fillId="0" borderId="104" xfId="0" applyFont="1" applyBorder="1" applyProtection="1">
      <protection locked="0"/>
    </xf>
    <xf numFmtId="0" fontId="18" fillId="0" borderId="100" xfId="0" applyFont="1" applyBorder="1" applyProtection="1">
      <protection locked="0"/>
    </xf>
    <xf numFmtId="0" fontId="26" fillId="0" borderId="103" xfId="0" applyFont="1" applyBorder="1" applyAlignment="1" applyProtection="1">
      <alignment horizontal="center" vertical="center" wrapText="1" shrinkToFit="1"/>
      <protection hidden="1"/>
    </xf>
    <xf numFmtId="0" fontId="26" fillId="0" borderId="91" xfId="3" applyFont="1" applyBorder="1" applyAlignment="1" applyProtection="1">
      <alignment horizontal="center" vertical="center" wrapText="1" shrinkToFit="1"/>
      <protection hidden="1"/>
    </xf>
    <xf numFmtId="0" fontId="26" fillId="0" borderId="100" xfId="3" applyFont="1" applyBorder="1" applyAlignment="1" applyProtection="1">
      <alignment horizontal="center" vertical="center" wrapText="1" shrinkToFit="1"/>
      <protection hidden="1"/>
    </xf>
    <xf numFmtId="0" fontId="26" fillId="0" borderId="103" xfId="3" applyFont="1" applyBorder="1" applyAlignment="1" applyProtection="1">
      <alignment horizontal="center" vertical="center" wrapText="1" shrinkToFit="1"/>
      <protection hidden="1"/>
    </xf>
    <xf numFmtId="0" fontId="26" fillId="0" borderId="104" xfId="3" applyFont="1" applyBorder="1" applyAlignment="1" applyProtection="1">
      <alignment horizontal="center" vertical="center" wrapText="1" shrinkToFit="1"/>
      <protection hidden="1"/>
    </xf>
    <xf numFmtId="0" fontId="26" fillId="0" borderId="104" xfId="3" applyFont="1" applyBorder="1" applyAlignment="1" applyProtection="1">
      <alignment horizontal="center" vertical="center" wrapText="1" shrinkToFit="1"/>
      <protection locked="0" hidden="1"/>
    </xf>
    <xf numFmtId="0" fontId="26" fillId="0" borderId="94" xfId="0" applyFont="1" applyBorder="1" applyAlignment="1" applyProtection="1">
      <alignment horizontal="center" vertical="center" wrapText="1" shrinkToFit="1"/>
      <protection hidden="1"/>
    </xf>
    <xf numFmtId="0" fontId="27" fillId="0" borderId="91" xfId="0" applyFont="1" applyBorder="1" applyAlignment="1">
      <alignment horizontal="center" vertical="center"/>
    </xf>
    <xf numFmtId="0" fontId="44" fillId="0" borderId="100" xfId="0" applyFont="1" applyBorder="1" applyAlignment="1" applyProtection="1">
      <alignment horizontal="center" vertical="center" wrapText="1" shrinkToFit="1"/>
      <protection hidden="1"/>
    </xf>
    <xf numFmtId="0" fontId="44" fillId="0" borderId="91" xfId="0" applyFont="1" applyBorder="1" applyAlignment="1" applyProtection="1">
      <alignment horizontal="center" vertical="center" wrapText="1" shrinkToFit="1"/>
      <protection hidden="1"/>
    </xf>
    <xf numFmtId="0" fontId="26" fillId="0" borderId="93" xfId="0" applyFont="1" applyBorder="1" applyAlignment="1" applyProtection="1">
      <alignment horizontal="center" vertical="center" wrapText="1" shrinkToFit="1"/>
      <protection hidden="1"/>
    </xf>
    <xf numFmtId="0" fontId="44" fillId="0" borderId="103" xfId="0" applyFont="1" applyBorder="1" applyAlignment="1" applyProtection="1">
      <alignment horizontal="center" vertical="center" wrapText="1" shrinkToFit="1"/>
      <protection hidden="1"/>
    </xf>
    <xf numFmtId="0" fontId="30" fillId="0" borderId="91" xfId="0" applyFont="1" applyBorder="1" applyAlignment="1" applyProtection="1">
      <alignment horizontal="center" vertical="center"/>
      <protection locked="0"/>
    </xf>
    <xf numFmtId="0" fontId="26" fillId="33" borderId="115" xfId="0" applyFont="1" applyFill="1" applyBorder="1" applyAlignment="1" applyProtection="1">
      <alignment horizontal="right" vertical="center" wrapText="1" shrinkToFit="1"/>
      <protection locked="0"/>
    </xf>
    <xf numFmtId="0" fontId="26" fillId="33" borderId="116" xfId="0" applyFont="1" applyFill="1" applyBorder="1" applyAlignment="1" applyProtection="1">
      <alignment horizontal="right" vertical="center" wrapText="1" shrinkToFit="1"/>
      <protection locked="0"/>
    </xf>
    <xf numFmtId="0" fontId="26" fillId="33" borderId="117" xfId="0" applyFont="1" applyFill="1" applyBorder="1" applyAlignment="1" applyProtection="1">
      <alignment horizontal="right" vertical="center" wrapText="1" shrinkToFit="1"/>
      <protection locked="0"/>
    </xf>
    <xf numFmtId="0" fontId="26" fillId="33" borderId="175" xfId="0" applyFont="1" applyFill="1" applyBorder="1" applyAlignment="1" applyProtection="1">
      <alignment horizontal="right" vertical="center" wrapText="1" shrinkToFit="1"/>
      <protection locked="0"/>
    </xf>
    <xf numFmtId="0" fontId="26" fillId="33" borderId="171" xfId="0" applyFont="1" applyFill="1" applyBorder="1" applyAlignment="1" applyProtection="1">
      <alignment horizontal="right" vertical="center" wrapText="1" shrinkToFit="1"/>
      <protection locked="0"/>
    </xf>
    <xf numFmtId="0" fontId="26" fillId="33" borderId="177" xfId="0" applyFont="1" applyFill="1" applyBorder="1" applyAlignment="1" applyProtection="1">
      <alignment horizontal="right" vertical="center" wrapText="1" shrinkToFit="1"/>
      <protection locked="0"/>
    </xf>
    <xf numFmtId="0" fontId="26" fillId="33" borderId="175" xfId="3" applyFont="1" applyFill="1" applyBorder="1" applyAlignment="1" applyProtection="1">
      <alignment horizontal="right" vertical="center" wrapText="1" shrinkToFit="1"/>
      <protection locked="0"/>
    </xf>
    <xf numFmtId="0" fontId="26" fillId="33" borderId="171" xfId="3" applyFont="1" applyFill="1" applyBorder="1" applyAlignment="1" applyProtection="1">
      <alignment horizontal="right" vertical="center" wrapText="1" shrinkToFit="1"/>
      <protection locked="0"/>
    </xf>
    <xf numFmtId="0" fontId="27" fillId="33" borderId="11" xfId="0" applyFont="1" applyFill="1" applyBorder="1" applyAlignment="1">
      <alignment horizontal="right" vertical="center"/>
    </xf>
    <xf numFmtId="0" fontId="27" fillId="33" borderId="11" xfId="0" applyFont="1" applyFill="1" applyBorder="1" applyAlignment="1">
      <alignment horizontal="right" vertical="center" shrinkToFit="1"/>
    </xf>
    <xf numFmtId="0" fontId="27" fillId="33" borderId="4" xfId="0" applyFont="1" applyFill="1" applyBorder="1" applyAlignment="1">
      <alignment horizontal="right" vertical="center" shrinkToFit="1"/>
    </xf>
    <xf numFmtId="0" fontId="26" fillId="33" borderId="170" xfId="3" applyFont="1" applyFill="1" applyBorder="1" applyAlignment="1" applyProtection="1">
      <alignment horizontal="right" vertical="center" wrapText="1" shrinkToFit="1"/>
      <protection locked="0" hidden="1"/>
    </xf>
    <xf numFmtId="0" fontId="26" fillId="33" borderId="175" xfId="3" applyFont="1" applyFill="1" applyBorder="1" applyAlignment="1" applyProtection="1">
      <alignment horizontal="right" vertical="center" wrapText="1" shrinkToFit="1"/>
      <protection locked="0" hidden="1"/>
    </xf>
    <xf numFmtId="0" fontId="26" fillId="33" borderId="176" xfId="3" applyFont="1" applyFill="1" applyBorder="1" applyAlignment="1" applyProtection="1">
      <alignment horizontal="right" vertical="center" wrapText="1" shrinkToFit="1"/>
      <protection locked="0" hidden="1"/>
    </xf>
    <xf numFmtId="0" fontId="26" fillId="33" borderId="171" xfId="3" applyFont="1" applyFill="1" applyBorder="1" applyAlignment="1" applyProtection="1">
      <alignment horizontal="right" vertical="center" wrapText="1" shrinkToFit="1"/>
      <protection locked="0" hidden="1"/>
    </xf>
    <xf numFmtId="0" fontId="26" fillId="33" borderId="170" xfId="0" applyFont="1" applyFill="1" applyBorder="1" applyAlignment="1" applyProtection="1">
      <alignment horizontal="right" vertical="center" wrapText="1" shrinkToFit="1"/>
      <protection locked="0"/>
    </xf>
    <xf numFmtId="0" fontId="26" fillId="33" borderId="178" xfId="0" applyFont="1" applyFill="1" applyBorder="1" applyAlignment="1" applyProtection="1">
      <alignment horizontal="right" vertical="center" wrapText="1" shrinkToFit="1"/>
      <protection locked="0"/>
    </xf>
    <xf numFmtId="0" fontId="44" fillId="33" borderId="118" xfId="0" applyFont="1" applyFill="1" applyBorder="1" applyAlignment="1" applyProtection="1">
      <alignment horizontal="right" vertical="center" wrapText="1" shrinkToFit="1"/>
      <protection hidden="1"/>
    </xf>
    <xf numFmtId="0" fontId="44" fillId="33" borderId="116" xfId="0" applyFont="1" applyFill="1" applyBorder="1" applyAlignment="1" applyProtection="1">
      <alignment horizontal="right" vertical="center" wrapText="1" shrinkToFit="1"/>
      <protection hidden="1"/>
    </xf>
    <xf numFmtId="0" fontId="44" fillId="33" borderId="179" xfId="0" applyFont="1" applyFill="1" applyBorder="1" applyAlignment="1" applyProtection="1">
      <alignment horizontal="right" vertical="center" wrapText="1" shrinkToFit="1"/>
      <protection hidden="1"/>
    </xf>
    <xf numFmtId="0" fontId="26" fillId="33" borderId="176" xfId="0" applyFont="1" applyFill="1" applyBorder="1" applyAlignment="1" applyProtection="1">
      <alignment horizontal="right" vertical="center" wrapText="1" shrinkToFit="1"/>
      <protection locked="0"/>
    </xf>
    <xf numFmtId="0" fontId="26" fillId="33" borderId="0" xfId="0" applyFont="1" applyFill="1" applyAlignment="1" applyProtection="1">
      <alignment horizontal="right" vertical="center" wrapText="1" shrinkToFit="1"/>
      <protection locked="0"/>
    </xf>
    <xf numFmtId="0" fontId="26" fillId="33" borderId="120" xfId="0" applyFont="1" applyFill="1" applyBorder="1" applyAlignment="1" applyProtection="1">
      <alignment horizontal="right" vertical="center" wrapText="1" shrinkToFit="1"/>
      <protection locked="0"/>
    </xf>
    <xf numFmtId="0" fontId="26" fillId="33" borderId="160" xfId="0" applyFont="1" applyFill="1" applyBorder="1" applyAlignment="1" applyProtection="1">
      <alignment horizontal="right" vertical="center" wrapText="1" shrinkToFit="1"/>
      <protection locked="0"/>
    </xf>
    <xf numFmtId="0" fontId="26" fillId="33" borderId="116" xfId="0" applyFont="1" applyFill="1" applyBorder="1" applyAlignment="1" applyProtection="1">
      <alignment horizontal="right" vertical="center" wrapText="1" shrinkToFit="1"/>
      <protection hidden="1"/>
    </xf>
    <xf numFmtId="0" fontId="27" fillId="33" borderId="141" xfId="0" applyFont="1" applyFill="1" applyBorder="1" applyAlignment="1">
      <alignment horizontal="right" vertical="center" shrinkToFit="1"/>
    </xf>
    <xf numFmtId="0" fontId="19" fillId="0" borderId="0" xfId="0" applyFont="1"/>
    <xf numFmtId="0" fontId="30" fillId="0" borderId="91" xfId="3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shrinkToFit="1"/>
    </xf>
    <xf numFmtId="166" fontId="30" fillId="0" borderId="91" xfId="4" applyFont="1" applyBorder="1" applyAlignment="1" applyProtection="1">
      <alignment horizontal="center" vertical="center" wrapText="1" shrinkToFit="1"/>
      <protection locked="0" hidden="1"/>
    </xf>
    <xf numFmtId="0" fontId="12" fillId="9" borderId="70" xfId="0" applyFont="1" applyFill="1" applyBorder="1" applyAlignment="1">
      <alignment wrapText="1"/>
    </xf>
    <xf numFmtId="0" fontId="12" fillId="9" borderId="73" xfId="0" applyFont="1" applyFill="1" applyBorder="1" applyAlignment="1">
      <alignment wrapText="1"/>
    </xf>
    <xf numFmtId="0" fontId="26" fillId="33" borderId="170" xfId="3" applyFont="1" applyFill="1" applyBorder="1" applyAlignment="1" applyProtection="1">
      <alignment horizontal="right" vertical="center" wrapText="1" shrinkToFit="1"/>
      <protection locked="0"/>
    </xf>
    <xf numFmtId="0" fontId="26" fillId="0" borderId="93" xfId="3" applyFont="1" applyBorder="1" applyAlignment="1" applyProtection="1">
      <alignment horizontal="center" vertical="center" wrapText="1" shrinkToFit="1"/>
      <protection hidden="1"/>
    </xf>
    <xf numFmtId="0" fontId="26" fillId="0" borderId="94" xfId="3" applyFont="1" applyBorder="1" applyAlignment="1" applyProtection="1">
      <alignment horizontal="center" vertical="center" wrapText="1" shrinkToFit="1"/>
      <protection hidden="1"/>
    </xf>
    <xf numFmtId="0" fontId="26" fillId="33" borderId="176" xfId="3" applyFont="1" applyFill="1" applyBorder="1" applyAlignment="1" applyProtection="1">
      <alignment horizontal="right" vertical="center" wrapText="1" shrinkToFit="1"/>
      <protection locked="0"/>
    </xf>
    <xf numFmtId="0" fontId="14" fillId="9" borderId="70" xfId="0" applyFont="1" applyFill="1" applyBorder="1" applyAlignment="1">
      <alignment wrapText="1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14" fillId="12" borderId="70" xfId="0" applyFont="1" applyFill="1" applyBorder="1" applyAlignment="1">
      <alignment wrapText="1"/>
    </xf>
    <xf numFmtId="0" fontId="30" fillId="0" borderId="100" xfId="3" applyFont="1" applyBorder="1" applyAlignment="1">
      <alignment horizontal="center" vertical="center" wrapText="1"/>
    </xf>
    <xf numFmtId="0" fontId="14" fillId="9" borderId="73" xfId="0" applyFont="1" applyFill="1" applyBorder="1" applyAlignment="1">
      <alignment wrapText="1"/>
    </xf>
    <xf numFmtId="0" fontId="26" fillId="0" borderId="103" xfId="3" applyFont="1" applyBorder="1" applyAlignment="1" applyProtection="1">
      <alignment horizontal="center" vertical="center" wrapText="1" shrinkToFit="1"/>
      <protection locked="0" hidden="1"/>
    </xf>
    <xf numFmtId="0" fontId="14" fillId="12" borderId="21" xfId="0" applyFont="1" applyFill="1" applyBorder="1" applyAlignment="1">
      <alignment wrapText="1"/>
    </xf>
    <xf numFmtId="0" fontId="30" fillId="33" borderId="91" xfId="3" applyFont="1" applyFill="1" applyBorder="1" applyAlignment="1">
      <alignment horizontal="right" vertical="center" wrapText="1"/>
    </xf>
    <xf numFmtId="0" fontId="27" fillId="0" borderId="100" xfId="0" applyFont="1" applyBorder="1" applyAlignment="1">
      <alignment horizontal="center" vertical="center" shrinkToFit="1"/>
    </xf>
    <xf numFmtId="0" fontId="14" fillId="13" borderId="70" xfId="0" applyFont="1" applyFill="1" applyBorder="1" applyAlignment="1">
      <alignment wrapText="1"/>
    </xf>
    <xf numFmtId="0" fontId="14" fillId="13" borderId="73" xfId="0" applyFont="1" applyFill="1" applyBorder="1" applyAlignment="1">
      <alignment wrapText="1"/>
    </xf>
    <xf numFmtId="0" fontId="26" fillId="33" borderId="91" xfId="3" applyFont="1" applyFill="1" applyBorder="1" applyAlignment="1" applyProtection="1">
      <alignment horizontal="right" vertical="center" wrapText="1" shrinkToFit="1"/>
      <protection locked="0" hidden="1"/>
    </xf>
    <xf numFmtId="0" fontId="14" fillId="9" borderId="52" xfId="0" applyFont="1" applyFill="1" applyBorder="1" applyAlignment="1">
      <alignment wrapText="1"/>
    </xf>
    <xf numFmtId="0" fontId="14" fillId="9" borderId="75" xfId="0" applyFont="1" applyFill="1" applyBorder="1" applyAlignment="1">
      <alignment wrapText="1"/>
    </xf>
    <xf numFmtId="0" fontId="44" fillId="33" borderId="117" xfId="0" applyFont="1" applyFill="1" applyBorder="1" applyAlignment="1" applyProtection="1">
      <alignment horizontal="right" vertical="center" wrapText="1" shrinkToFit="1"/>
      <protection hidden="1"/>
    </xf>
    <xf numFmtId="0" fontId="44" fillId="0" borderId="104" xfId="0" applyFont="1" applyBorder="1" applyAlignment="1" applyProtection="1">
      <alignment horizontal="center" vertical="center" wrapText="1" shrinkToFit="1"/>
      <protection hidden="1"/>
    </xf>
    <xf numFmtId="0" fontId="26" fillId="33" borderId="185" xfId="0" applyFont="1" applyFill="1" applyBorder="1" applyAlignment="1" applyProtection="1">
      <alignment horizontal="right" vertical="center" wrapText="1" shrinkToFit="1"/>
      <protection locked="0"/>
    </xf>
    <xf numFmtId="0" fontId="27" fillId="33" borderId="72" xfId="0" applyFont="1" applyFill="1" applyBorder="1" applyAlignment="1">
      <alignment horizontal="right" vertical="center"/>
    </xf>
    <xf numFmtId="0" fontId="27" fillId="33" borderId="75" xfId="0" applyFont="1" applyFill="1" applyBorder="1" applyAlignment="1">
      <alignment horizontal="right" vertical="center"/>
    </xf>
    <xf numFmtId="0" fontId="27" fillId="0" borderId="103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14" fillId="0" borderId="81" xfId="0" applyFont="1" applyBorder="1" applyAlignment="1">
      <alignment wrapText="1"/>
    </xf>
    <xf numFmtId="0" fontId="30" fillId="0" borderId="100" xfId="0" applyFont="1" applyBorder="1" applyAlignment="1" applyProtection="1">
      <alignment horizontal="center" vertical="center"/>
      <protection locked="0"/>
    </xf>
    <xf numFmtId="0" fontId="14" fillId="0" borderId="82" xfId="0" applyFont="1" applyBorder="1" applyAlignment="1">
      <alignment wrapText="1"/>
    </xf>
    <xf numFmtId="0" fontId="30" fillId="0" borderId="93" xfId="0" applyFont="1" applyBorder="1" applyAlignment="1">
      <alignment horizontal="center" vertical="center" wrapText="1"/>
    </xf>
    <xf numFmtId="0" fontId="30" fillId="0" borderId="94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7" fillId="33" borderId="186" xfId="0" applyFont="1" applyFill="1" applyBorder="1" applyAlignment="1">
      <alignment horizontal="right" vertical="center" shrinkToFit="1"/>
    </xf>
    <xf numFmtId="0" fontId="27" fillId="0" borderId="93" xfId="0" applyFont="1" applyBorder="1" applyAlignment="1">
      <alignment horizontal="center" vertical="center" shrinkToFit="1"/>
    </xf>
    <xf numFmtId="0" fontId="27" fillId="0" borderId="94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wrapText="1"/>
    </xf>
    <xf numFmtId="0" fontId="27" fillId="33" borderId="187" xfId="0" applyFont="1" applyFill="1" applyBorder="1" applyAlignment="1">
      <alignment horizontal="right" vertical="center" shrinkToFit="1"/>
    </xf>
    <xf numFmtId="0" fontId="27" fillId="0" borderId="103" xfId="0" applyFont="1" applyBorder="1" applyAlignment="1">
      <alignment horizontal="center" vertical="center" shrinkToFit="1"/>
    </xf>
    <xf numFmtId="0" fontId="27" fillId="0" borderId="104" xfId="0" applyFont="1" applyBorder="1" applyAlignment="1">
      <alignment horizontal="center" vertical="center" shrinkToFit="1"/>
    </xf>
    <xf numFmtId="0" fontId="14" fillId="0" borderId="70" xfId="0" applyFont="1" applyBorder="1" applyAlignment="1">
      <alignment wrapText="1"/>
    </xf>
    <xf numFmtId="0" fontId="14" fillId="0" borderId="73" xfId="0" applyFont="1" applyBorder="1" applyAlignment="1">
      <alignment wrapText="1"/>
    </xf>
    <xf numFmtId="0" fontId="14" fillId="12" borderId="73" xfId="0" applyFont="1" applyFill="1" applyBorder="1" applyAlignment="1">
      <alignment wrapText="1"/>
    </xf>
    <xf numFmtId="0" fontId="14" fillId="9" borderId="74" xfId="0" applyFont="1" applyFill="1" applyBorder="1" applyAlignment="1">
      <alignment wrapText="1"/>
    </xf>
    <xf numFmtId="0" fontId="14" fillId="9" borderId="70" xfId="0" applyFont="1" applyFill="1" applyBorder="1" applyAlignment="1">
      <alignment horizontal="left" wrapText="1"/>
    </xf>
    <xf numFmtId="0" fontId="41" fillId="0" borderId="99" xfId="5" applyFont="1" applyBorder="1" applyAlignment="1" applyProtection="1">
      <alignment horizontal="center" vertical="center" wrapText="1"/>
      <protection locked="0" hidden="1"/>
    </xf>
    <xf numFmtId="0" fontId="41" fillId="28" borderId="91" xfId="5" applyFont="1" applyFill="1" applyBorder="1" applyAlignment="1" applyProtection="1">
      <alignment wrapText="1"/>
      <protection hidden="1"/>
    </xf>
    <xf numFmtId="0" fontId="42" fillId="0" borderId="100" xfId="5" applyFont="1" applyBorder="1" applyAlignment="1" applyProtection="1">
      <alignment horizontal="center" vertical="center" wrapText="1" shrinkToFit="1"/>
      <protection locked="0" hidden="1"/>
    </xf>
    <xf numFmtId="0" fontId="41" fillId="28" borderId="99" xfId="5" applyFont="1" applyFill="1" applyBorder="1" applyAlignment="1" applyProtection="1">
      <alignment wrapText="1"/>
      <protection hidden="1"/>
    </xf>
    <xf numFmtId="0" fontId="42" fillId="0" borderId="91" xfId="5" applyFont="1" applyBorder="1" applyAlignment="1" applyProtection="1">
      <alignment horizontal="center" vertical="center" wrapText="1" shrinkToFit="1"/>
      <protection locked="0" hidden="1"/>
    </xf>
    <xf numFmtId="0" fontId="16" fillId="28" borderId="99" xfId="5" applyFont="1" applyFill="1" applyBorder="1" applyAlignment="1" applyProtection="1">
      <protection hidden="1"/>
    </xf>
    <xf numFmtId="0" fontId="16" fillId="0" borderId="91" xfId="5" applyFont="1" applyBorder="1" applyAlignment="1" applyProtection="1">
      <protection locked="0" hidden="1"/>
    </xf>
    <xf numFmtId="0" fontId="16" fillId="0" borderId="100" xfId="5" applyFont="1" applyBorder="1" applyAlignment="1" applyProtection="1">
      <protection locked="0" hidden="1"/>
    </xf>
    <xf numFmtId="0" fontId="16" fillId="0" borderId="99" xfId="5" applyFont="1" applyBorder="1" applyAlignment="1" applyProtection="1">
      <protection locked="0" hidden="1"/>
    </xf>
    <xf numFmtId="0" fontId="42" fillId="0" borderId="101" xfId="5" applyFont="1" applyBorder="1" applyAlignment="1" applyProtection="1">
      <alignment horizontal="center" vertical="center" wrapText="1" shrinkToFit="1"/>
      <protection locked="0" hidden="1"/>
    </xf>
    <xf numFmtId="0" fontId="42" fillId="0" borderId="116" xfId="5" applyFont="1" applyBorder="1" applyAlignment="1" applyProtection="1">
      <alignment horizontal="center" vertical="center" wrapText="1" shrinkToFit="1"/>
      <protection locked="0" hidden="1"/>
    </xf>
    <xf numFmtId="0" fontId="42" fillId="0" borderId="99" xfId="5" applyFont="1" applyBorder="1" applyAlignment="1" applyProtection="1">
      <alignment horizontal="center" vertical="center" wrapText="1" shrinkToFit="1"/>
      <protection locked="0" hidden="1"/>
    </xf>
    <xf numFmtId="0" fontId="42" fillId="0" borderId="119" xfId="5" applyFont="1" applyBorder="1" applyAlignment="1" applyProtection="1">
      <alignment horizontal="center" vertical="center" wrapText="1" shrinkToFit="1"/>
      <protection hidden="1"/>
    </xf>
    <xf numFmtId="0" fontId="42" fillId="0" borderId="91" xfId="5" applyFont="1" applyBorder="1" applyAlignment="1" applyProtection="1">
      <alignment horizontal="center" vertical="center" wrapText="1" shrinkToFit="1"/>
      <protection hidden="1"/>
    </xf>
    <xf numFmtId="0" fontId="42" fillId="0" borderId="100" xfId="5" applyFont="1" applyBorder="1" applyAlignment="1" applyProtection="1">
      <alignment horizontal="center" vertical="center" wrapText="1" shrinkToFit="1"/>
      <protection hidden="1"/>
    </xf>
    <xf numFmtId="0" fontId="42" fillId="0" borderId="120" xfId="5" applyFont="1" applyBorder="1" applyAlignment="1" applyProtection="1">
      <alignment horizontal="center" vertical="center" wrapText="1" shrinkToFit="1"/>
      <protection locked="0" hidden="1"/>
    </xf>
    <xf numFmtId="0" fontId="42" fillId="28" borderId="101" xfId="5" applyFont="1" applyFill="1" applyBorder="1" applyAlignment="1" applyProtection="1">
      <alignment horizontal="right" vertical="center" wrapText="1" shrinkToFit="1"/>
      <protection hidden="1"/>
    </xf>
    <xf numFmtId="0" fontId="18" fillId="0" borderId="91" xfId="5" applyFont="1" applyBorder="1" applyAlignment="1" applyProtection="1">
      <protection locked="0"/>
    </xf>
    <xf numFmtId="0" fontId="18" fillId="0" borderId="100" xfId="5" applyFont="1" applyBorder="1" applyAlignment="1" applyProtection="1">
      <protection locked="0"/>
    </xf>
    <xf numFmtId="0" fontId="41" fillId="0" borderId="102" xfId="5" applyFont="1" applyBorder="1" applyAlignment="1" applyProtection="1">
      <alignment horizontal="center" vertical="center" wrapText="1"/>
      <protection locked="0" hidden="1"/>
    </xf>
    <xf numFmtId="0" fontId="41" fillId="28" borderId="103" xfId="5" applyFont="1" applyFill="1" applyBorder="1" applyAlignment="1" applyProtection="1">
      <alignment wrapText="1"/>
      <protection hidden="1"/>
    </xf>
    <xf numFmtId="0" fontId="42" fillId="0" borderId="104" xfId="5" applyFont="1" applyBorder="1" applyAlignment="1" applyProtection="1">
      <alignment horizontal="center" wrapText="1" shrinkToFit="1"/>
      <protection locked="0" hidden="1"/>
    </xf>
    <xf numFmtId="0" fontId="41" fillId="28" borderId="102" xfId="5" applyFont="1" applyFill="1" applyBorder="1" applyAlignment="1" applyProtection="1">
      <alignment wrapText="1"/>
      <protection hidden="1"/>
    </xf>
    <xf numFmtId="0" fontId="42" fillId="0" borderId="103" xfId="5" applyFont="1" applyBorder="1" applyAlignment="1" applyProtection="1">
      <alignment horizontal="center" wrapText="1" shrinkToFit="1"/>
      <protection locked="0" hidden="1"/>
    </xf>
    <xf numFmtId="0" fontId="16" fillId="28" borderId="102" xfId="5" applyFont="1" applyFill="1" applyBorder="1" applyAlignment="1" applyProtection="1">
      <protection hidden="1"/>
    </xf>
    <xf numFmtId="0" fontId="16" fillId="0" borderId="103" xfId="5" applyFont="1" applyBorder="1" applyAlignment="1" applyProtection="1">
      <protection locked="0" hidden="1"/>
    </xf>
    <xf numFmtId="0" fontId="16" fillId="0" borderId="104" xfId="5" applyFont="1" applyBorder="1" applyAlignment="1" applyProtection="1">
      <protection locked="0" hidden="1"/>
    </xf>
    <xf numFmtId="0" fontId="16" fillId="0" borderId="102" xfId="5" applyFont="1" applyBorder="1" applyAlignment="1" applyProtection="1">
      <protection locked="0" hidden="1"/>
    </xf>
    <xf numFmtId="0" fontId="42" fillId="0" borderId="105" xfId="5" applyFont="1" applyBorder="1" applyAlignment="1" applyProtection="1">
      <alignment horizontal="center" wrapText="1" shrinkToFit="1"/>
      <protection locked="0" hidden="1"/>
    </xf>
    <xf numFmtId="0" fontId="42" fillId="0" borderId="117" xfId="5" applyFont="1" applyBorder="1" applyAlignment="1" applyProtection="1">
      <alignment horizontal="center" wrapText="1" shrinkToFit="1"/>
      <protection locked="0" hidden="1"/>
    </xf>
    <xf numFmtId="0" fontId="42" fillId="0" borderId="102" xfId="5" applyFont="1" applyBorder="1" applyAlignment="1" applyProtection="1">
      <alignment horizontal="center" wrapText="1" shrinkToFit="1"/>
      <protection locked="0" hidden="1"/>
    </xf>
    <xf numFmtId="0" fontId="42" fillId="0" borderId="102" xfId="5" applyFont="1" applyBorder="1" applyAlignment="1" applyProtection="1">
      <alignment horizontal="center" vertical="center" wrapText="1" shrinkToFit="1"/>
      <protection locked="0" hidden="1"/>
    </xf>
    <xf numFmtId="0" fontId="42" fillId="0" borderId="78" xfId="5" applyFont="1" applyBorder="1" applyAlignment="1" applyProtection="1">
      <alignment horizontal="center" vertical="center" wrapText="1" shrinkToFit="1"/>
      <protection hidden="1"/>
    </xf>
    <xf numFmtId="0" fontId="42" fillId="0" borderId="103" xfId="5" applyFont="1" applyBorder="1" applyAlignment="1" applyProtection="1">
      <alignment horizontal="center" wrapText="1" shrinkToFit="1"/>
      <protection hidden="1"/>
    </xf>
    <xf numFmtId="0" fontId="42" fillId="0" borderId="104" xfId="5" applyFont="1" applyBorder="1" applyAlignment="1" applyProtection="1">
      <alignment horizontal="center" wrapText="1" shrinkToFit="1"/>
      <protection hidden="1"/>
    </xf>
    <xf numFmtId="0" fontId="42" fillId="0" borderId="121" xfId="5" applyFont="1" applyBorder="1" applyAlignment="1" applyProtection="1">
      <alignment horizontal="center" wrapText="1" shrinkToFit="1"/>
      <protection locked="0" hidden="1"/>
    </xf>
    <xf numFmtId="0" fontId="42" fillId="28" borderId="105" xfId="5" applyFont="1" applyFill="1" applyBorder="1" applyAlignment="1" applyProtection="1">
      <alignment horizontal="right" wrapText="1" shrinkToFit="1"/>
      <protection hidden="1"/>
    </xf>
    <xf numFmtId="0" fontId="18" fillId="0" borderId="103" xfId="5" applyFont="1" applyBorder="1" applyAlignment="1" applyProtection="1">
      <protection locked="0"/>
    </xf>
    <xf numFmtId="0" fontId="18" fillId="0" borderId="104" xfId="5" applyFont="1" applyBorder="1" applyAlignment="1" applyProtection="1">
      <protection locked="0"/>
    </xf>
    <xf numFmtId="0" fontId="25" fillId="0" borderId="92" xfId="0" applyFont="1" applyBorder="1" applyAlignment="1" applyProtection="1">
      <alignment horizontal="center" vertical="center" wrapText="1"/>
      <protection locked="0" hidden="1"/>
    </xf>
    <xf numFmtId="0" fontId="25" fillId="0" borderId="99" xfId="0" applyFont="1" applyBorder="1" applyAlignment="1" applyProtection="1">
      <alignment horizontal="center" vertical="center" wrapText="1"/>
      <protection locked="0" hidden="1"/>
    </xf>
    <xf numFmtId="0" fontId="25" fillId="0" borderId="102" xfId="0" applyFont="1" applyBorder="1" applyAlignment="1" applyProtection="1">
      <alignment horizontal="center" vertical="center" wrapText="1"/>
      <protection locked="0" hidden="1"/>
    </xf>
    <xf numFmtId="0" fontId="8" fillId="0" borderId="28" xfId="0" applyFont="1" applyBorder="1" applyAlignment="1">
      <alignment horizontal="center" vertical="center" wrapText="1"/>
    </xf>
    <xf numFmtId="0" fontId="8" fillId="14" borderId="29" xfId="0" applyFont="1" applyFill="1" applyBorder="1" applyAlignment="1">
      <alignment wrapText="1"/>
    </xf>
    <xf numFmtId="0" fontId="20" fillId="0" borderId="30" xfId="0" applyFont="1" applyBorder="1" applyAlignment="1">
      <alignment horizontal="center" vertical="center" shrinkToFit="1"/>
    </xf>
    <xf numFmtId="0" fontId="8" fillId="14" borderId="28" xfId="0" applyFont="1" applyFill="1" applyBorder="1" applyAlignment="1">
      <alignment wrapText="1"/>
    </xf>
    <xf numFmtId="0" fontId="20" fillId="0" borderId="29" xfId="0" applyFont="1" applyBorder="1" applyAlignment="1">
      <alignment horizontal="center" vertical="center" shrinkToFit="1"/>
    </xf>
    <xf numFmtId="0" fontId="6" fillId="14" borderId="28" xfId="0" applyFont="1" applyFill="1" applyBorder="1"/>
    <xf numFmtId="0" fontId="6" fillId="0" borderId="29" xfId="0" applyFont="1" applyBorder="1"/>
    <xf numFmtId="0" fontId="6" fillId="0" borderId="30" xfId="0" applyFont="1" applyBorder="1"/>
    <xf numFmtId="0" fontId="6" fillId="0" borderId="28" xfId="0" applyFont="1" applyBorder="1"/>
    <xf numFmtId="0" fontId="20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138" xfId="0" applyFont="1" applyBorder="1" applyAlignment="1">
      <alignment horizontal="center" vertical="center" shrinkToFit="1"/>
    </xf>
    <xf numFmtId="167" fontId="20" fillId="0" borderId="139" xfId="0" applyNumberFormat="1" applyFont="1" applyBorder="1" applyAlignment="1">
      <alignment horizontal="center" vertical="center" shrinkToFit="1"/>
    </xf>
    <xf numFmtId="0" fontId="20" fillId="14" borderId="20" xfId="0" applyFont="1" applyFill="1" applyBorder="1" applyAlignment="1">
      <alignment horizontal="right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39" xfId="0" applyFont="1" applyBorder="1" applyAlignment="1">
      <alignment horizontal="center" vertical="center" shrinkToFit="1"/>
    </xf>
    <xf numFmtId="0" fontId="20" fillId="0" borderId="19" xfId="0" applyFont="1" applyBorder="1"/>
    <xf numFmtId="0" fontId="20" fillId="0" borderId="139" xfId="0" applyFont="1" applyBorder="1"/>
    <xf numFmtId="0" fontId="8" fillId="0" borderId="147" xfId="0" applyFont="1" applyBorder="1" applyAlignment="1">
      <alignment horizontal="center" vertical="center" wrapText="1"/>
    </xf>
    <xf numFmtId="0" fontId="8" fillId="14" borderId="2" xfId="0" applyFont="1" applyFill="1" applyBorder="1" applyAlignment="1">
      <alignment wrapText="1"/>
    </xf>
    <xf numFmtId="0" fontId="20" fillId="0" borderId="140" xfId="0" applyFont="1" applyBorder="1" applyAlignment="1">
      <alignment horizontal="center" vertical="center" shrinkToFit="1"/>
    </xf>
    <xf numFmtId="0" fontId="8" fillId="14" borderId="147" xfId="0" applyFont="1" applyFill="1" applyBorder="1" applyAlignment="1">
      <alignment wrapText="1"/>
    </xf>
    <xf numFmtId="0" fontId="20" fillId="0" borderId="2" xfId="0" applyFont="1" applyBorder="1" applyAlignment="1">
      <alignment horizontal="center" vertical="center" shrinkToFit="1"/>
    </xf>
    <xf numFmtId="0" fontId="6" fillId="14" borderId="147" xfId="0" applyFont="1" applyFill="1" applyBorder="1"/>
    <xf numFmtId="0" fontId="6" fillId="0" borderId="2" xfId="0" applyFont="1" applyBorder="1"/>
    <xf numFmtId="0" fontId="6" fillId="0" borderId="140" xfId="0" applyFont="1" applyBorder="1"/>
    <xf numFmtId="0" fontId="6" fillId="0" borderId="147" xfId="0" applyFont="1" applyBorder="1"/>
    <xf numFmtId="0" fontId="20" fillId="0" borderId="5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147" xfId="0" applyFont="1" applyBorder="1" applyAlignment="1">
      <alignment horizontal="center" vertical="center" shrinkToFit="1"/>
    </xf>
    <xf numFmtId="0" fontId="20" fillId="14" borderId="5" xfId="0" applyFont="1" applyFill="1" applyBorder="1" applyAlignment="1">
      <alignment horizontal="right" vertical="center" shrinkToFit="1"/>
    </xf>
    <xf numFmtId="0" fontId="20" fillId="0" borderId="141" xfId="0" applyFont="1" applyBorder="1" applyAlignment="1">
      <alignment horizontal="center" vertical="center" shrinkToFit="1"/>
    </xf>
    <xf numFmtId="0" fontId="20" fillId="0" borderId="2" xfId="0" applyFont="1" applyBorder="1"/>
    <xf numFmtId="0" fontId="20" fillId="0" borderId="140" xfId="0" applyFont="1" applyBorder="1"/>
    <xf numFmtId="0" fontId="8" fillId="0" borderId="148" xfId="0" applyFont="1" applyBorder="1" applyAlignment="1">
      <alignment horizontal="center" vertical="center" wrapText="1"/>
    </xf>
    <xf numFmtId="0" fontId="8" fillId="14" borderId="143" xfId="0" applyFont="1" applyFill="1" applyBorder="1" applyAlignment="1">
      <alignment wrapText="1"/>
    </xf>
    <xf numFmtId="0" fontId="20" fillId="0" borderId="144" xfId="0" applyFont="1" applyBorder="1" applyAlignment="1">
      <alignment horizontal="center" shrinkToFit="1"/>
    </xf>
    <xf numFmtId="0" fontId="8" fillId="14" borderId="148" xfId="0" applyFont="1" applyFill="1" applyBorder="1" applyAlignment="1">
      <alignment wrapText="1"/>
    </xf>
    <xf numFmtId="0" fontId="20" fillId="0" borderId="143" xfId="0" applyFont="1" applyBorder="1" applyAlignment="1">
      <alignment horizontal="center" shrinkToFit="1"/>
    </xf>
    <xf numFmtId="0" fontId="6" fillId="14" borderId="148" xfId="0" applyFont="1" applyFill="1" applyBorder="1"/>
    <xf numFmtId="0" fontId="6" fillId="0" borderId="143" xfId="0" applyFont="1" applyBorder="1"/>
    <xf numFmtId="0" fontId="6" fillId="0" borderId="144" xfId="0" applyFont="1" applyBorder="1"/>
    <xf numFmtId="0" fontId="6" fillId="0" borderId="148" xfId="0" applyFont="1" applyBorder="1"/>
    <xf numFmtId="0" fontId="20" fillId="0" borderId="149" xfId="0" applyFont="1" applyBorder="1" applyAlignment="1">
      <alignment horizontal="center" shrinkToFit="1"/>
    </xf>
    <xf numFmtId="0" fontId="20" fillId="0" borderId="146" xfId="0" applyFont="1" applyBorder="1" applyAlignment="1">
      <alignment horizontal="center" shrinkToFit="1"/>
    </xf>
    <xf numFmtId="0" fontId="20" fillId="0" borderId="148" xfId="0" applyFont="1" applyBorder="1" applyAlignment="1">
      <alignment horizontal="center" shrinkToFit="1"/>
    </xf>
    <xf numFmtId="0" fontId="20" fillId="0" borderId="148" xfId="0" applyFont="1" applyBorder="1" applyAlignment="1">
      <alignment horizontal="center" vertical="center" shrinkToFit="1"/>
    </xf>
    <xf numFmtId="0" fontId="20" fillId="0" borderId="142" xfId="0" applyFont="1" applyBorder="1" applyAlignment="1">
      <alignment horizontal="center" vertical="center" shrinkToFit="1"/>
    </xf>
    <xf numFmtId="0" fontId="20" fillId="0" borderId="145" xfId="0" applyFont="1" applyBorder="1" applyAlignment="1">
      <alignment horizontal="center" shrinkToFit="1"/>
    </xf>
    <xf numFmtId="0" fontId="20" fillId="14" borderId="149" xfId="0" applyFont="1" applyFill="1" applyBorder="1" applyAlignment="1">
      <alignment horizontal="right" shrinkToFit="1"/>
    </xf>
    <xf numFmtId="0" fontId="20" fillId="0" borderId="143" xfId="0" applyFont="1" applyBorder="1"/>
    <xf numFmtId="0" fontId="20" fillId="0" borderId="144" xfId="0" applyFont="1" applyBorder="1"/>
    <xf numFmtId="0" fontId="25" fillId="0" borderId="91" xfId="0" applyFont="1" applyBorder="1" applyAlignment="1" applyProtection="1">
      <alignment horizontal="center" vertical="center" wrapText="1"/>
      <protection locked="0" hidden="1"/>
    </xf>
    <xf numFmtId="0" fontId="26" fillId="32" borderId="91" xfId="0" applyFont="1" applyFill="1" applyBorder="1" applyAlignment="1" applyProtection="1">
      <alignment horizontal="right" wrapText="1" shrinkToFit="1"/>
      <protection hidden="1"/>
    </xf>
    <xf numFmtId="0" fontId="27" fillId="32" borderId="91" xfId="0" applyFont="1" applyFill="1" applyBorder="1" applyProtection="1">
      <protection locked="0"/>
    </xf>
    <xf numFmtId="0" fontId="26" fillId="34" borderId="93" xfId="0" applyFont="1" applyFill="1" applyBorder="1" applyAlignment="1" applyProtection="1">
      <alignment horizontal="center" vertical="center" wrapText="1" shrinkToFit="1"/>
      <protection locked="0" hidden="1"/>
    </xf>
    <xf numFmtId="49" fontId="27" fillId="0" borderId="93" xfId="0" applyNumberFormat="1" applyFont="1" applyBorder="1" applyAlignment="1" applyProtection="1">
      <alignment horizontal="center"/>
      <protection locked="0"/>
    </xf>
    <xf numFmtId="0" fontId="25" fillId="33" borderId="94" xfId="0" applyFont="1" applyFill="1" applyBorder="1" applyAlignment="1" applyProtection="1">
      <alignment vertical="center" wrapText="1"/>
      <protection hidden="1"/>
    </xf>
    <xf numFmtId="49" fontId="27" fillId="0" borderId="91" xfId="0" applyNumberFormat="1" applyFont="1" applyBorder="1" applyAlignment="1" applyProtection="1">
      <alignment horizontal="center"/>
      <protection locked="0"/>
    </xf>
    <xf numFmtId="0" fontId="25" fillId="33" borderId="100" xfId="0" applyFont="1" applyFill="1" applyBorder="1" applyAlignment="1" applyProtection="1">
      <alignment vertical="center" wrapText="1"/>
      <protection hidden="1"/>
    </xf>
    <xf numFmtId="0" fontId="27" fillId="34" borderId="103" xfId="0" applyFont="1" applyFill="1" applyBorder="1" applyAlignment="1" applyProtection="1">
      <alignment horizontal="center"/>
      <protection locked="0"/>
    </xf>
    <xf numFmtId="0" fontId="25" fillId="33" borderId="104" xfId="0" applyFont="1" applyFill="1" applyBorder="1" applyAlignment="1" applyProtection="1">
      <alignment vertical="center" wrapText="1"/>
      <protection hidden="1"/>
    </xf>
    <xf numFmtId="0" fontId="41" fillId="0" borderId="99" xfId="0" applyFont="1" applyBorder="1" applyAlignment="1" applyProtection="1">
      <alignment horizontal="center" vertical="center" wrapText="1"/>
      <protection locked="0" hidden="1"/>
    </xf>
    <xf numFmtId="0" fontId="41" fillId="28" borderId="91" xfId="0" applyFont="1" applyFill="1" applyBorder="1" applyAlignment="1" applyProtection="1">
      <alignment wrapText="1"/>
      <protection hidden="1"/>
    </xf>
    <xf numFmtId="0" fontId="41" fillId="28" borderId="99" xfId="0" applyFont="1" applyFill="1" applyBorder="1" applyAlignment="1" applyProtection="1">
      <alignment wrapText="1"/>
      <protection hidden="1"/>
    </xf>
    <xf numFmtId="0" fontId="16" fillId="28" borderId="99" xfId="0" applyFont="1" applyFill="1" applyBorder="1" applyProtection="1">
      <protection hidden="1"/>
    </xf>
    <xf numFmtId="0" fontId="16" fillId="0" borderId="100" xfId="0" applyFont="1" applyBorder="1" applyProtection="1">
      <protection locked="0" hidden="1"/>
    </xf>
    <xf numFmtId="0" fontId="16" fillId="0" borderId="99" xfId="0" applyFont="1" applyBorder="1" applyProtection="1">
      <protection locked="0" hidden="1"/>
    </xf>
    <xf numFmtId="0" fontId="42" fillId="28" borderId="101" xfId="0" applyFont="1" applyFill="1" applyBorder="1" applyAlignment="1" applyProtection="1">
      <alignment horizontal="right" vertical="center" wrapText="1" shrinkToFit="1"/>
      <protection hidden="1"/>
    </xf>
    <xf numFmtId="0" fontId="41" fillId="0" borderId="102" xfId="0" applyFont="1" applyBorder="1" applyAlignment="1" applyProtection="1">
      <alignment horizontal="center" vertical="center" wrapText="1"/>
      <protection locked="0" hidden="1"/>
    </xf>
    <xf numFmtId="0" fontId="41" fillId="28" borderId="103" xfId="0" applyFont="1" applyFill="1" applyBorder="1" applyAlignment="1" applyProtection="1">
      <alignment wrapText="1"/>
      <protection hidden="1"/>
    </xf>
    <xf numFmtId="0" fontId="41" fillId="28" borderId="102" xfId="0" applyFont="1" applyFill="1" applyBorder="1" applyAlignment="1" applyProtection="1">
      <alignment wrapText="1"/>
      <protection hidden="1"/>
    </xf>
    <xf numFmtId="0" fontId="16" fillId="28" borderId="102" xfId="0" applyFont="1" applyFill="1" applyBorder="1" applyProtection="1">
      <protection hidden="1"/>
    </xf>
    <xf numFmtId="0" fontId="16" fillId="0" borderId="103" xfId="0" applyFont="1" applyBorder="1" applyProtection="1">
      <protection locked="0" hidden="1"/>
    </xf>
    <xf numFmtId="0" fontId="16" fillId="0" borderId="104" xfId="0" applyFont="1" applyBorder="1" applyProtection="1">
      <protection locked="0" hidden="1"/>
    </xf>
    <xf numFmtId="0" fontId="16" fillId="0" borderId="102" xfId="0" applyFont="1" applyBorder="1" applyProtection="1">
      <protection locked="0" hidden="1"/>
    </xf>
    <xf numFmtId="0" fontId="42" fillId="28" borderId="105" xfId="0" applyFont="1" applyFill="1" applyBorder="1" applyAlignment="1" applyProtection="1">
      <alignment horizontal="right" wrapText="1" shrinkToFit="1"/>
      <protection hidden="1"/>
    </xf>
    <xf numFmtId="0" fontId="61" fillId="20" borderId="92" xfId="0" applyFont="1" applyFill="1" applyBorder="1" applyAlignment="1" applyProtection="1">
      <alignment wrapText="1"/>
      <protection hidden="1"/>
    </xf>
    <xf numFmtId="0" fontId="62" fillId="0" borderId="93" xfId="0" applyFont="1" applyBorder="1" applyAlignment="1" applyProtection="1">
      <alignment horizontal="center" vertical="center" wrapText="1" shrinkToFit="1"/>
      <protection locked="0" hidden="1"/>
    </xf>
    <xf numFmtId="0" fontId="62" fillId="0" borderId="94" xfId="0" applyFont="1" applyBorder="1" applyAlignment="1" applyProtection="1">
      <alignment horizontal="center" vertical="center" wrapText="1" shrinkToFit="1"/>
      <protection locked="0" hidden="1"/>
    </xf>
    <xf numFmtId="0" fontId="62" fillId="0" borderId="95" xfId="0" applyFont="1" applyBorder="1" applyAlignment="1" applyProtection="1">
      <alignment horizontal="center" vertical="center" wrapText="1" shrinkToFit="1"/>
      <protection locked="0" hidden="1"/>
    </xf>
    <xf numFmtId="0" fontId="62" fillId="0" borderId="96" xfId="0" applyFont="1" applyBorder="1" applyAlignment="1" applyProtection="1">
      <alignment horizontal="center" vertical="center" wrapText="1" shrinkToFit="1"/>
      <protection locked="0" hidden="1"/>
    </xf>
    <xf numFmtId="0" fontId="62" fillId="0" borderId="118" xfId="0" applyFont="1" applyBorder="1" applyAlignment="1" applyProtection="1">
      <alignment horizontal="center" vertical="center" wrapText="1" shrinkToFit="1"/>
      <protection locked="0" hidden="1"/>
    </xf>
    <xf numFmtId="0" fontId="62" fillId="0" borderId="97" xfId="0" applyFont="1" applyBorder="1" applyAlignment="1" applyProtection="1">
      <alignment horizontal="center" vertical="center" wrapText="1" shrinkToFit="1"/>
      <protection locked="0" hidden="1"/>
    </xf>
    <xf numFmtId="0" fontId="62" fillId="0" borderId="98" xfId="0" applyFont="1" applyBorder="1" applyAlignment="1" applyProtection="1">
      <alignment horizontal="center" vertical="center" wrapText="1" shrinkToFit="1"/>
      <protection locked="0" hidden="1"/>
    </xf>
    <xf numFmtId="0" fontId="61" fillId="20" borderId="99" xfId="0" applyFont="1" applyFill="1" applyBorder="1" applyAlignment="1" applyProtection="1">
      <alignment wrapText="1"/>
      <protection hidden="1"/>
    </xf>
    <xf numFmtId="0" fontId="62" fillId="0" borderId="91" xfId="0" applyFont="1" applyBorder="1" applyAlignment="1" applyProtection="1">
      <alignment horizontal="center" vertical="center" wrapText="1" shrinkToFit="1"/>
      <protection locked="0" hidden="1"/>
    </xf>
    <xf numFmtId="0" fontId="62" fillId="0" borderId="100" xfId="0" applyFont="1" applyBorder="1" applyAlignment="1" applyProtection="1">
      <alignment horizontal="center" vertical="center" wrapText="1" shrinkToFit="1"/>
      <protection locked="0" hidden="1"/>
    </xf>
    <xf numFmtId="0" fontId="62" fillId="0" borderId="101" xfId="0" applyFont="1" applyBorder="1" applyAlignment="1" applyProtection="1">
      <alignment horizontal="center" vertical="center" wrapText="1" shrinkToFit="1"/>
      <protection locked="0" hidden="1"/>
    </xf>
    <xf numFmtId="0" fontId="62" fillId="0" borderId="116" xfId="0" applyFont="1" applyBorder="1" applyAlignment="1" applyProtection="1">
      <alignment horizontal="center" vertical="center" wrapText="1" shrinkToFit="1"/>
      <protection locked="0" hidden="1"/>
    </xf>
    <xf numFmtId="0" fontId="62" fillId="0" borderId="99" xfId="0" applyFont="1" applyBorder="1" applyAlignment="1" applyProtection="1">
      <alignment horizontal="center" vertical="center" wrapText="1" shrinkToFit="1"/>
      <protection locked="0" hidden="1"/>
    </xf>
    <xf numFmtId="0" fontId="61" fillId="20" borderId="102" xfId="0" applyFont="1" applyFill="1" applyBorder="1" applyAlignment="1" applyProtection="1">
      <alignment wrapText="1"/>
      <protection hidden="1"/>
    </xf>
    <xf numFmtId="0" fontId="62" fillId="0" borderId="103" xfId="0" applyFont="1" applyBorder="1" applyAlignment="1" applyProtection="1">
      <alignment horizontal="center" wrapText="1" shrinkToFit="1"/>
      <protection locked="0" hidden="1"/>
    </xf>
    <xf numFmtId="0" fontId="62" fillId="0" borderId="104" xfId="0" applyFont="1" applyBorder="1" applyAlignment="1" applyProtection="1">
      <alignment horizontal="center" wrapText="1" shrinkToFit="1"/>
      <protection locked="0" hidden="1"/>
    </xf>
    <xf numFmtId="0" fontId="62" fillId="0" borderId="105" xfId="0" applyFont="1" applyBorder="1" applyAlignment="1" applyProtection="1">
      <alignment horizontal="center" wrapText="1" shrinkToFit="1"/>
      <protection locked="0" hidden="1"/>
    </xf>
    <xf numFmtId="0" fontId="62" fillId="0" borderId="117" xfId="0" applyFont="1" applyBorder="1" applyAlignment="1" applyProtection="1">
      <alignment horizontal="center" wrapText="1" shrinkToFit="1"/>
      <protection locked="0" hidden="1"/>
    </xf>
    <xf numFmtId="0" fontId="62" fillId="0" borderId="102" xfId="0" applyFont="1" applyBorder="1" applyAlignment="1" applyProtection="1">
      <alignment horizontal="center" wrapText="1" shrinkToFit="1"/>
      <protection locked="0" hidden="1"/>
    </xf>
    <xf numFmtId="0" fontId="62" fillId="0" borderId="102" xfId="0" applyFont="1" applyBorder="1" applyAlignment="1" applyProtection="1">
      <alignment horizontal="center" vertical="center" wrapText="1" shrinkToFit="1"/>
      <protection locked="0" hidden="1"/>
    </xf>
    <xf numFmtId="0" fontId="61" fillId="0" borderId="92" xfId="0" applyFont="1" applyBorder="1" applyAlignment="1" applyProtection="1">
      <alignment horizontal="center" vertical="center" wrapText="1"/>
      <protection locked="0" hidden="1"/>
    </xf>
    <xf numFmtId="0" fontId="61" fillId="20" borderId="93" xfId="0" applyFont="1" applyFill="1" applyBorder="1" applyAlignment="1" applyProtection="1">
      <alignment wrapText="1"/>
      <protection hidden="1"/>
    </xf>
    <xf numFmtId="0" fontId="62" fillId="20" borderId="95" xfId="0" applyFont="1" applyFill="1" applyBorder="1" applyAlignment="1" applyProtection="1">
      <alignment horizontal="right" vertical="center" wrapText="1" shrinkToFit="1"/>
      <protection locked="0"/>
    </xf>
    <xf numFmtId="0" fontId="62" fillId="0" borderId="119" xfId="0" applyFont="1" applyBorder="1" applyAlignment="1" applyProtection="1">
      <alignment horizontal="center" vertical="center" wrapText="1" shrinkToFit="1"/>
      <protection hidden="1"/>
    </xf>
    <xf numFmtId="0" fontId="62" fillId="0" borderId="118" xfId="0" applyFont="1" applyBorder="1" applyAlignment="1" applyProtection="1">
      <alignment horizontal="center" vertical="center" wrapText="1" shrinkToFit="1"/>
      <protection hidden="1"/>
    </xf>
    <xf numFmtId="0" fontId="62" fillId="0" borderId="98" xfId="0" applyFont="1" applyBorder="1" applyAlignment="1" applyProtection="1">
      <alignment horizontal="center" vertical="center" wrapText="1" shrinkToFit="1"/>
      <protection hidden="1"/>
    </xf>
    <xf numFmtId="0" fontId="62" fillId="20" borderId="95" xfId="0" applyFont="1" applyFill="1" applyBorder="1" applyAlignment="1" applyProtection="1">
      <alignment horizontal="right" vertical="center" wrapText="1" shrinkToFit="1"/>
      <protection hidden="1"/>
    </xf>
    <xf numFmtId="0" fontId="63" fillId="0" borderId="96" xfId="0" applyFont="1" applyBorder="1" applyProtection="1">
      <protection locked="0"/>
    </xf>
    <xf numFmtId="0" fontId="63" fillId="0" borderId="98" xfId="0" applyFont="1" applyBorder="1" applyProtection="1">
      <protection locked="0"/>
    </xf>
    <xf numFmtId="0" fontId="61" fillId="0" borderId="99" xfId="0" applyFont="1" applyBorder="1" applyAlignment="1" applyProtection="1">
      <alignment horizontal="center" vertical="center" wrapText="1"/>
      <protection locked="0" hidden="1"/>
    </xf>
    <xf numFmtId="0" fontId="61" fillId="20" borderId="91" xfId="0" applyFont="1" applyFill="1" applyBorder="1" applyAlignment="1" applyProtection="1">
      <alignment wrapText="1"/>
      <protection hidden="1"/>
    </xf>
    <xf numFmtId="0" fontId="62" fillId="20" borderId="101" xfId="0" applyFont="1" applyFill="1" applyBorder="1" applyAlignment="1" applyProtection="1">
      <alignment horizontal="right" vertical="center" wrapText="1" shrinkToFit="1"/>
      <protection locked="0"/>
    </xf>
    <xf numFmtId="0" fontId="62" fillId="0" borderId="91" xfId="0" applyFont="1" applyBorder="1" applyAlignment="1" applyProtection="1">
      <alignment horizontal="center" vertical="center" wrapText="1" shrinkToFit="1"/>
      <protection hidden="1"/>
    </xf>
    <xf numFmtId="0" fontId="62" fillId="0" borderId="100" xfId="0" applyFont="1" applyBorder="1" applyAlignment="1" applyProtection="1">
      <alignment horizontal="center" vertical="center" wrapText="1" shrinkToFit="1"/>
      <protection hidden="1"/>
    </xf>
    <xf numFmtId="0" fontId="62" fillId="0" borderId="120" xfId="0" applyFont="1" applyBorder="1" applyAlignment="1" applyProtection="1">
      <alignment horizontal="center" vertical="center" wrapText="1" shrinkToFit="1"/>
      <protection locked="0" hidden="1"/>
    </xf>
    <xf numFmtId="0" fontId="62" fillId="20" borderId="101" xfId="0" applyFont="1" applyFill="1" applyBorder="1" applyAlignment="1" applyProtection="1">
      <alignment horizontal="right" vertical="center" wrapText="1" shrinkToFit="1"/>
      <protection hidden="1"/>
    </xf>
    <xf numFmtId="0" fontId="63" fillId="0" borderId="91" xfId="0" applyFont="1" applyBorder="1" applyProtection="1">
      <protection locked="0"/>
    </xf>
    <xf numFmtId="0" fontId="63" fillId="0" borderId="100" xfId="0" applyFont="1" applyBorder="1" applyProtection="1">
      <protection locked="0"/>
    </xf>
    <xf numFmtId="0" fontId="61" fillId="0" borderId="102" xfId="0" applyFont="1" applyBorder="1" applyAlignment="1" applyProtection="1">
      <alignment horizontal="center" vertical="center" wrapText="1"/>
      <protection locked="0" hidden="1"/>
    </xf>
    <xf numFmtId="0" fontId="61" fillId="20" borderId="103" xfId="0" applyFont="1" applyFill="1" applyBorder="1" applyAlignment="1" applyProtection="1">
      <alignment wrapText="1"/>
      <protection hidden="1"/>
    </xf>
    <xf numFmtId="0" fontId="62" fillId="0" borderId="78" xfId="0" applyFont="1" applyBorder="1" applyAlignment="1" applyProtection="1">
      <alignment horizontal="center" vertical="center" wrapText="1" shrinkToFit="1"/>
      <protection hidden="1"/>
    </xf>
    <xf numFmtId="0" fontId="62" fillId="0" borderId="103" xfId="0" applyFont="1" applyBorder="1" applyAlignment="1" applyProtection="1">
      <alignment horizontal="center" wrapText="1" shrinkToFit="1"/>
      <protection hidden="1"/>
    </xf>
    <xf numFmtId="0" fontId="62" fillId="0" borderId="104" xfId="0" applyFont="1" applyBorder="1" applyAlignment="1" applyProtection="1">
      <alignment horizontal="center" wrapText="1" shrinkToFit="1"/>
      <protection hidden="1"/>
    </xf>
    <xf numFmtId="0" fontId="62" fillId="0" borderId="121" xfId="0" applyFont="1" applyBorder="1" applyAlignment="1" applyProtection="1">
      <alignment horizontal="center" wrapText="1" shrinkToFit="1"/>
      <protection locked="0" hidden="1"/>
    </xf>
    <xf numFmtId="0" fontId="62" fillId="20" borderId="105" xfId="0" applyFont="1" applyFill="1" applyBorder="1" applyAlignment="1" applyProtection="1">
      <alignment horizontal="right" wrapText="1" shrinkToFit="1"/>
      <protection hidden="1"/>
    </xf>
    <xf numFmtId="0" fontId="63" fillId="0" borderId="103" xfId="0" applyFont="1" applyBorder="1" applyProtection="1">
      <protection locked="0"/>
    </xf>
    <xf numFmtId="0" fontId="63" fillId="0" borderId="104" xfId="0" applyFont="1" applyBorder="1" applyProtection="1">
      <protection locked="0"/>
    </xf>
    <xf numFmtId="164" fontId="26" fillId="0" borderId="118" xfId="8" applyFont="1" applyFill="1" applyBorder="1" applyAlignment="1" applyProtection="1">
      <alignment horizontal="center" vertical="center" wrapText="1" shrinkToFit="1"/>
      <protection hidden="1"/>
    </xf>
    <xf numFmtId="0" fontId="25" fillId="26" borderId="92" xfId="0" applyFont="1" applyFill="1" applyBorder="1" applyAlignment="1" applyProtection="1">
      <alignment wrapText="1"/>
      <protection hidden="1"/>
    </xf>
    <xf numFmtId="0" fontId="26" fillId="21" borderId="98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19" xfId="0" applyFont="1" applyFill="1" applyBorder="1" applyAlignment="1" applyProtection="1">
      <alignment horizontal="center" vertical="center" wrapText="1" shrinkToFit="1"/>
      <protection hidden="1"/>
    </xf>
    <xf numFmtId="0" fontId="26" fillId="21" borderId="118" xfId="0" applyFont="1" applyFill="1" applyBorder="1" applyAlignment="1" applyProtection="1">
      <alignment horizontal="center" vertical="center" wrapText="1" shrinkToFit="1"/>
      <protection hidden="1"/>
    </xf>
    <xf numFmtId="0" fontId="26" fillId="21" borderId="98" xfId="0" applyFont="1" applyFill="1" applyBorder="1" applyAlignment="1" applyProtection="1">
      <alignment horizontal="center" vertical="center" wrapText="1" shrinkToFit="1"/>
      <protection hidden="1"/>
    </xf>
    <xf numFmtId="0" fontId="26" fillId="21" borderId="91" xfId="0" applyFont="1" applyFill="1" applyBorder="1" applyAlignment="1" applyProtection="1">
      <alignment horizontal="center" vertical="center" wrapText="1" shrinkToFit="1"/>
      <protection hidden="1"/>
    </xf>
    <xf numFmtId="0" fontId="26" fillId="21" borderId="100" xfId="0" applyFont="1" applyFill="1" applyBorder="1" applyAlignment="1" applyProtection="1">
      <alignment horizontal="center" vertical="center" wrapText="1" shrinkToFit="1"/>
      <protection hidden="1"/>
    </xf>
    <xf numFmtId="0" fontId="26" fillId="21" borderId="120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16" xfId="0" applyFont="1" applyFill="1" applyBorder="1" applyAlignment="1" applyProtection="1">
      <alignment horizontal="center" vertical="center" wrapText="1" shrinkToFit="1"/>
      <protection locked="0" hidden="1"/>
    </xf>
    <xf numFmtId="0" fontId="26" fillId="21" borderId="100" xfId="0" applyFont="1" applyFill="1" applyBorder="1" applyAlignment="1" applyProtection="1">
      <alignment horizontal="center" vertical="center" wrapText="1" shrinkToFit="1"/>
      <protection locked="0" hidden="1"/>
    </xf>
    <xf numFmtId="0" fontId="26" fillId="0" borderId="91" xfId="0" applyFont="1" applyBorder="1" applyAlignment="1" applyProtection="1">
      <alignment wrapText="1" shrinkToFit="1"/>
      <protection hidden="1"/>
    </xf>
    <xf numFmtId="0" fontId="42" fillId="0" borderId="91" xfId="0" applyFont="1" applyBorder="1" applyAlignment="1" applyProtection="1">
      <alignment wrapText="1" shrinkToFit="1"/>
      <protection hidden="1"/>
    </xf>
    <xf numFmtId="0" fontId="20" fillId="0" borderId="19" xfId="0" applyFont="1" applyBorder="1" applyAlignment="1">
      <alignment horizontal="right"/>
    </xf>
    <xf numFmtId="0" fontId="56" fillId="0" borderId="91" xfId="0" applyFont="1" applyBorder="1" applyAlignment="1">
      <alignment horizontal="center" vertical="center" shrinkToFit="1"/>
    </xf>
    <xf numFmtId="165" fontId="20" fillId="0" borderId="91" xfId="0" applyNumberFormat="1" applyFont="1" applyBorder="1" applyAlignment="1">
      <alignment horizontal="right"/>
    </xf>
    <xf numFmtId="0" fontId="56" fillId="0" borderId="91" xfId="0" applyFont="1" applyBorder="1" applyAlignment="1">
      <alignment horizontal="center" shrinkToFit="1"/>
    </xf>
    <xf numFmtId="0" fontId="26" fillId="33" borderId="91" xfId="0" applyFont="1" applyFill="1" applyBorder="1" applyAlignment="1" applyProtection="1">
      <alignment wrapText="1" shrinkToFit="1"/>
      <protection hidden="1"/>
    </xf>
    <xf numFmtId="0" fontId="27" fillId="0" borderId="122" xfId="0" applyFont="1" applyBorder="1" applyProtection="1">
      <protection locked="0"/>
    </xf>
    <xf numFmtId="0" fontId="36" fillId="28" borderId="188" xfId="3" applyFont="1" applyFill="1" applyBorder="1" applyAlignment="1">
      <alignment horizontal="right" vertical="center" wrapText="1"/>
    </xf>
    <xf numFmtId="0" fontId="36" fillId="0" borderId="43" xfId="3" applyFont="1" applyBorder="1"/>
    <xf numFmtId="0" fontId="36" fillId="0" borderId="189" xfId="3" applyFont="1" applyBorder="1"/>
    <xf numFmtId="0" fontId="25" fillId="33" borderId="93" xfId="0" applyFont="1" applyFill="1" applyBorder="1" applyAlignment="1" applyProtection="1">
      <alignment horizontal="center" vertical="center" wrapText="1"/>
      <protection locked="0" hidden="1"/>
    </xf>
    <xf numFmtId="0" fontId="25" fillId="0" borderId="93" xfId="0" applyFont="1" applyBorder="1" applyAlignment="1" applyProtection="1">
      <alignment horizontal="center" vertical="center" wrapText="1"/>
      <protection locked="0" hidden="1"/>
    </xf>
    <xf numFmtId="0" fontId="25" fillId="33" borderId="91" xfId="0" applyFont="1" applyFill="1" applyBorder="1" applyAlignment="1" applyProtection="1">
      <alignment horizontal="center" vertical="center" wrapText="1"/>
      <protection locked="0" hidden="1"/>
    </xf>
    <xf numFmtId="0" fontId="25" fillId="33" borderId="103" xfId="0" applyFont="1" applyFill="1" applyBorder="1" applyAlignment="1" applyProtection="1">
      <alignment horizontal="center" vertical="center" wrapText="1"/>
      <protection locked="0" hidden="1"/>
    </xf>
    <xf numFmtId="0" fontId="25" fillId="0" borderId="103" xfId="0" applyFont="1" applyBorder="1" applyAlignment="1" applyProtection="1">
      <alignment horizontal="center" vertical="center" wrapText="1"/>
      <protection locked="0" hidden="1"/>
    </xf>
    <xf numFmtId="0" fontId="25" fillId="33" borderId="93" xfId="0" applyFont="1" applyFill="1" applyBorder="1" applyAlignment="1" applyProtection="1">
      <alignment horizontal="right" vertical="center" wrapText="1"/>
      <protection locked="0" hidden="1"/>
    </xf>
    <xf numFmtId="0" fontId="25" fillId="0" borderId="93" xfId="0" applyFont="1" applyBorder="1" applyAlignment="1" applyProtection="1">
      <alignment horizontal="right" vertical="center" wrapText="1"/>
      <protection locked="0" hidden="1"/>
    </xf>
    <xf numFmtId="0" fontId="25" fillId="0" borderId="94" xfId="0" applyFont="1" applyBorder="1" applyAlignment="1" applyProtection="1">
      <alignment horizontal="right" vertical="center" wrapText="1"/>
      <protection locked="0" hidden="1"/>
    </xf>
    <xf numFmtId="0" fontId="25" fillId="33" borderId="91" xfId="0" applyFont="1" applyFill="1" applyBorder="1" applyAlignment="1" applyProtection="1">
      <alignment horizontal="right" vertical="center" wrapText="1"/>
      <protection locked="0" hidden="1"/>
    </xf>
    <xf numFmtId="0" fontId="25" fillId="0" borderId="91" xfId="0" applyFont="1" applyBorder="1" applyAlignment="1" applyProtection="1">
      <alignment horizontal="right" vertical="center" wrapText="1"/>
      <protection locked="0" hidden="1"/>
    </xf>
    <xf numFmtId="0" fontId="25" fillId="0" borderId="100" xfId="0" applyFont="1" applyBorder="1" applyAlignment="1" applyProtection="1">
      <alignment horizontal="right" vertical="center" wrapText="1"/>
      <protection locked="0" hidden="1"/>
    </xf>
    <xf numFmtId="0" fontId="25" fillId="33" borderId="103" xfId="0" applyFont="1" applyFill="1" applyBorder="1" applyAlignment="1" applyProtection="1">
      <alignment horizontal="right" vertical="center" wrapText="1"/>
      <protection locked="0" hidden="1"/>
    </xf>
    <xf numFmtId="0" fontId="25" fillId="0" borderId="103" xfId="0" applyFont="1" applyBorder="1" applyAlignment="1" applyProtection="1">
      <alignment horizontal="right" vertical="center" wrapText="1"/>
      <protection locked="0" hidden="1"/>
    </xf>
    <xf numFmtId="0" fontId="25" fillId="0" borderId="104" xfId="0" applyFont="1" applyBorder="1" applyAlignment="1" applyProtection="1">
      <alignment horizontal="right" vertical="center" wrapText="1"/>
      <protection locked="0" hidden="1"/>
    </xf>
    <xf numFmtId="0" fontId="42" fillId="33" borderId="91" xfId="0" applyFont="1" applyFill="1" applyBorder="1" applyAlignment="1" applyProtection="1">
      <alignment wrapText="1" shrinkToFit="1"/>
      <protection hidden="1"/>
    </xf>
    <xf numFmtId="0" fontId="32" fillId="20" borderId="101" xfId="0" applyFont="1" applyFill="1" applyBorder="1" applyAlignment="1" applyProtection="1">
      <alignment horizontal="right" vertical="center" wrapText="1" shrinkToFit="1"/>
      <protection hidden="1"/>
    </xf>
    <xf numFmtId="0" fontId="32" fillId="20" borderId="105" xfId="0" applyFont="1" applyFill="1" applyBorder="1" applyAlignment="1" applyProtection="1">
      <alignment horizontal="right" wrapText="1" shrinkToFit="1"/>
      <protection hidden="1"/>
    </xf>
    <xf numFmtId="0" fontId="64" fillId="20" borderId="92" xfId="0" applyFont="1" applyFill="1" applyBorder="1" applyAlignment="1" applyProtection="1">
      <alignment horizontal="right" vertical="center" wrapText="1"/>
      <protection hidden="1"/>
    </xf>
    <xf numFmtId="0" fontId="32" fillId="0" borderId="93" xfId="0" applyFont="1" applyBorder="1" applyAlignment="1" applyProtection="1">
      <alignment horizontal="right" vertical="center" wrapText="1" shrinkToFit="1"/>
      <protection locked="0" hidden="1"/>
    </xf>
    <xf numFmtId="0" fontId="32" fillId="0" borderId="94" xfId="0" applyFont="1" applyBorder="1" applyAlignment="1" applyProtection="1">
      <alignment horizontal="right" vertical="center" wrapText="1" shrinkToFit="1"/>
      <protection locked="0" hidden="1"/>
    </xf>
    <xf numFmtId="0" fontId="2" fillId="20" borderId="92" xfId="0" applyFont="1" applyFill="1" applyBorder="1" applyAlignment="1" applyProtection="1">
      <alignment horizontal="right" vertical="center"/>
      <protection hidden="1"/>
    </xf>
    <xf numFmtId="0" fontId="2" fillId="0" borderId="93" xfId="0" applyFont="1" applyBorder="1" applyAlignment="1" applyProtection="1">
      <alignment horizontal="right" vertical="center"/>
      <protection locked="0" hidden="1"/>
    </xf>
    <xf numFmtId="0" fontId="2" fillId="0" borderId="94" xfId="0" applyFont="1" applyBorder="1" applyAlignment="1" applyProtection="1">
      <alignment horizontal="right" vertical="center"/>
      <protection locked="0" hidden="1"/>
    </xf>
    <xf numFmtId="0" fontId="2" fillId="0" borderId="92" xfId="0" applyFont="1" applyBorder="1" applyAlignment="1" applyProtection="1">
      <alignment horizontal="right" vertical="center"/>
      <protection locked="0" hidden="1"/>
    </xf>
    <xf numFmtId="0" fontId="32" fillId="0" borderId="95" xfId="0" applyFont="1" applyBorder="1" applyAlignment="1" applyProtection="1">
      <alignment horizontal="right" vertical="center" wrapText="1" shrinkToFit="1"/>
      <protection locked="0" hidden="1"/>
    </xf>
    <xf numFmtId="0" fontId="32" fillId="0" borderId="96" xfId="0" applyFont="1" applyBorder="1" applyAlignment="1" applyProtection="1">
      <alignment horizontal="right" vertical="center" wrapText="1" shrinkToFit="1"/>
      <protection locked="0" hidden="1"/>
    </xf>
    <xf numFmtId="0" fontId="32" fillId="0" borderId="118" xfId="0" applyFont="1" applyBorder="1" applyAlignment="1" applyProtection="1">
      <alignment horizontal="right" vertical="center" wrapText="1" shrinkToFit="1"/>
      <protection locked="0" hidden="1"/>
    </xf>
    <xf numFmtId="0" fontId="32" fillId="0" borderId="97" xfId="0" applyFont="1" applyBorder="1" applyAlignment="1" applyProtection="1">
      <alignment horizontal="right" vertical="center" wrapText="1" shrinkToFit="1"/>
      <protection locked="0" hidden="1"/>
    </xf>
    <xf numFmtId="0" fontId="32" fillId="0" borderId="98" xfId="0" applyFont="1" applyBorder="1" applyAlignment="1" applyProtection="1">
      <alignment horizontal="right" vertical="center" wrapText="1" shrinkToFit="1"/>
      <protection locked="0" hidden="1"/>
    </xf>
    <xf numFmtId="0" fontId="32" fillId="20" borderId="95" xfId="0" applyFont="1" applyFill="1" applyBorder="1" applyAlignment="1" applyProtection="1">
      <alignment horizontal="right" vertical="center" wrapText="1" shrinkToFit="1"/>
      <protection hidden="1"/>
    </xf>
    <xf numFmtId="0" fontId="2" fillId="0" borderId="96" xfId="0" applyFont="1" applyBorder="1" applyAlignment="1" applyProtection="1">
      <alignment horizontal="right" vertical="center"/>
      <protection locked="0"/>
    </xf>
    <xf numFmtId="0" fontId="2" fillId="0" borderId="98" xfId="0" applyFont="1" applyBorder="1" applyAlignment="1" applyProtection="1">
      <alignment horizontal="right" vertical="center"/>
      <protection locked="0"/>
    </xf>
    <xf numFmtId="0" fontId="64" fillId="20" borderId="99" xfId="0" applyFont="1" applyFill="1" applyBorder="1" applyAlignment="1" applyProtection="1">
      <alignment horizontal="right" vertical="center" wrapText="1"/>
      <protection hidden="1"/>
    </xf>
    <xf numFmtId="0" fontId="32" fillId="0" borderId="91" xfId="0" applyFont="1" applyBorder="1" applyAlignment="1" applyProtection="1">
      <alignment horizontal="right" vertical="center" wrapText="1" shrinkToFit="1"/>
      <protection locked="0" hidden="1"/>
    </xf>
    <xf numFmtId="0" fontId="32" fillId="0" borderId="100" xfId="0" applyFont="1" applyBorder="1" applyAlignment="1" applyProtection="1">
      <alignment horizontal="right" vertical="center" wrapText="1" shrinkToFit="1"/>
      <protection locked="0" hidden="1"/>
    </xf>
    <xf numFmtId="0" fontId="2" fillId="20" borderId="99" xfId="0" applyFont="1" applyFill="1" applyBorder="1" applyAlignment="1" applyProtection="1">
      <alignment horizontal="right" vertical="center"/>
      <protection hidden="1"/>
    </xf>
    <xf numFmtId="0" fontId="2" fillId="0" borderId="91" xfId="0" applyFont="1" applyBorder="1" applyAlignment="1" applyProtection="1">
      <alignment horizontal="right" vertical="center"/>
      <protection locked="0" hidden="1"/>
    </xf>
    <xf numFmtId="0" fontId="2" fillId="0" borderId="100" xfId="0" applyFont="1" applyBorder="1" applyAlignment="1" applyProtection="1">
      <alignment horizontal="right" vertical="center"/>
      <protection locked="0" hidden="1"/>
    </xf>
    <xf numFmtId="0" fontId="2" fillId="0" borderId="99" xfId="0" applyFont="1" applyBorder="1" applyAlignment="1" applyProtection="1">
      <alignment horizontal="right" vertical="center"/>
      <protection locked="0" hidden="1"/>
    </xf>
    <xf numFmtId="0" fontId="32" fillId="0" borderId="101" xfId="0" applyFont="1" applyBorder="1" applyAlignment="1" applyProtection="1">
      <alignment horizontal="right" vertical="center" wrapText="1" shrinkToFit="1"/>
      <protection locked="0" hidden="1"/>
    </xf>
    <xf numFmtId="0" fontId="32" fillId="0" borderId="116" xfId="0" applyFont="1" applyBorder="1" applyAlignment="1" applyProtection="1">
      <alignment horizontal="right" vertical="center" wrapText="1" shrinkToFit="1"/>
      <protection locked="0" hidden="1"/>
    </xf>
    <xf numFmtId="0" fontId="32" fillId="0" borderId="99" xfId="0" applyFont="1" applyBorder="1" applyAlignment="1" applyProtection="1">
      <alignment horizontal="right" vertical="center" wrapText="1" shrinkToFit="1"/>
      <protection locked="0" hidden="1"/>
    </xf>
    <xf numFmtId="0" fontId="2" fillId="0" borderId="91" xfId="0" applyFont="1" applyBorder="1" applyAlignment="1" applyProtection="1">
      <alignment horizontal="right" vertical="center"/>
      <protection locked="0"/>
    </xf>
    <xf numFmtId="0" fontId="2" fillId="0" borderId="100" xfId="0" applyFont="1" applyBorder="1" applyAlignment="1" applyProtection="1">
      <alignment horizontal="right" vertical="center"/>
      <protection locked="0"/>
    </xf>
    <xf numFmtId="0" fontId="64" fillId="20" borderId="102" xfId="0" applyFont="1" applyFill="1" applyBorder="1" applyAlignment="1" applyProtection="1">
      <alignment horizontal="right" wrapText="1"/>
      <protection hidden="1"/>
    </xf>
    <xf numFmtId="0" fontId="32" fillId="0" borderId="103" xfId="0" applyFont="1" applyBorder="1" applyAlignment="1" applyProtection="1">
      <alignment horizontal="right" wrapText="1" shrinkToFit="1"/>
      <protection locked="0" hidden="1"/>
    </xf>
    <xf numFmtId="0" fontId="32" fillId="0" borderId="104" xfId="0" applyFont="1" applyBorder="1" applyAlignment="1" applyProtection="1">
      <alignment horizontal="right" wrapText="1" shrinkToFit="1"/>
      <protection locked="0" hidden="1"/>
    </xf>
    <xf numFmtId="0" fontId="2" fillId="20" borderId="102" xfId="0" applyFont="1" applyFill="1" applyBorder="1" applyAlignment="1" applyProtection="1">
      <alignment horizontal="right"/>
      <protection hidden="1"/>
    </xf>
    <xf numFmtId="0" fontId="2" fillId="0" borderId="103" xfId="0" applyFont="1" applyBorder="1" applyAlignment="1" applyProtection="1">
      <alignment horizontal="right"/>
      <protection locked="0" hidden="1"/>
    </xf>
    <xf numFmtId="0" fontId="2" fillId="0" borderId="104" xfId="0" applyFont="1" applyBorder="1" applyAlignment="1" applyProtection="1">
      <alignment horizontal="right"/>
      <protection locked="0" hidden="1"/>
    </xf>
    <xf numFmtId="0" fontId="2" fillId="0" borderId="102" xfId="0" applyFont="1" applyBorder="1" applyAlignment="1" applyProtection="1">
      <alignment horizontal="right"/>
      <protection locked="0" hidden="1"/>
    </xf>
    <xf numFmtId="0" fontId="32" fillId="0" borderId="105" xfId="0" applyFont="1" applyBorder="1" applyAlignment="1" applyProtection="1">
      <alignment horizontal="right" wrapText="1" shrinkToFit="1"/>
      <protection locked="0" hidden="1"/>
    </xf>
    <xf numFmtId="0" fontId="32" fillId="0" borderId="117" xfId="0" applyFont="1" applyBorder="1" applyAlignment="1" applyProtection="1">
      <alignment horizontal="right" wrapText="1" shrinkToFit="1"/>
      <protection locked="0" hidden="1"/>
    </xf>
    <xf numFmtId="0" fontId="32" fillId="0" borderId="102" xfId="0" applyFont="1" applyBorder="1" applyAlignment="1" applyProtection="1">
      <alignment horizontal="right" wrapText="1" shrinkToFit="1"/>
      <protection locked="0" hidden="1"/>
    </xf>
    <xf numFmtId="0" fontId="32" fillId="0" borderId="102" xfId="0" applyFont="1" applyBorder="1" applyAlignment="1" applyProtection="1">
      <alignment horizontal="right" vertical="center" wrapText="1" shrinkToFit="1"/>
      <protection locked="0" hidden="1"/>
    </xf>
    <xf numFmtId="0" fontId="2" fillId="0" borderId="103" xfId="0" applyFont="1" applyBorder="1" applyAlignment="1" applyProtection="1">
      <alignment horizontal="right"/>
      <protection locked="0"/>
    </xf>
    <xf numFmtId="0" fontId="2" fillId="0" borderId="104" xfId="0" applyFont="1" applyBorder="1" applyAlignment="1" applyProtection="1">
      <alignment horizontal="right"/>
      <protection locked="0"/>
    </xf>
    <xf numFmtId="0" fontId="25" fillId="33" borderId="92" xfId="0" applyFont="1" applyFill="1" applyBorder="1" applyAlignment="1" applyProtection="1">
      <alignment wrapText="1"/>
      <protection hidden="1"/>
    </xf>
    <xf numFmtId="0" fontId="25" fillId="33" borderId="99" xfId="0" applyFont="1" applyFill="1" applyBorder="1" applyAlignment="1" applyProtection="1">
      <alignment wrapText="1"/>
      <protection hidden="1"/>
    </xf>
    <xf numFmtId="0" fontId="25" fillId="33" borderId="102" xfId="0" applyFont="1" applyFill="1" applyBorder="1" applyAlignment="1" applyProtection="1">
      <alignment wrapText="1"/>
      <protection hidden="1"/>
    </xf>
    <xf numFmtId="0" fontId="0" fillId="33" borderId="92" xfId="0" applyFill="1" applyBorder="1" applyProtection="1">
      <protection hidden="1"/>
    </xf>
    <xf numFmtId="0" fontId="0" fillId="33" borderId="99" xfId="0" applyFill="1" applyBorder="1" applyProtection="1">
      <protection hidden="1"/>
    </xf>
    <xf numFmtId="0" fontId="0" fillId="33" borderId="102" xfId="0" applyFill="1" applyBorder="1" applyProtection="1">
      <protection hidden="1"/>
    </xf>
    <xf numFmtId="0" fontId="6" fillId="35" borderId="71" xfId="0" applyFont="1" applyFill="1" applyBorder="1" applyAlignment="1">
      <alignment horizontal="right"/>
    </xf>
    <xf numFmtId="0" fontId="26" fillId="33" borderId="95" xfId="0" applyFont="1" applyFill="1" applyBorder="1" applyAlignment="1" applyProtection="1">
      <alignment horizontal="right" vertical="center" wrapText="1" shrinkToFit="1"/>
      <protection hidden="1"/>
    </xf>
    <xf numFmtId="0" fontId="26" fillId="33" borderId="101" xfId="0" applyFont="1" applyFill="1" applyBorder="1" applyAlignment="1" applyProtection="1">
      <alignment horizontal="right" vertical="center" wrapText="1" shrinkToFit="1"/>
      <protection hidden="1"/>
    </xf>
    <xf numFmtId="0" fontId="26" fillId="33" borderId="105" xfId="0" applyFont="1" applyFill="1" applyBorder="1" applyAlignment="1" applyProtection="1">
      <alignment horizontal="right" wrapText="1" shrinkToFit="1"/>
      <protection hidden="1"/>
    </xf>
    <xf numFmtId="0" fontId="6" fillId="36" borderId="81" xfId="0" applyFont="1" applyFill="1" applyBorder="1" applyAlignment="1">
      <alignment horizontal="right"/>
    </xf>
    <xf numFmtId="0" fontId="6" fillId="36" borderId="21" xfId="0" applyFont="1" applyFill="1" applyBorder="1" applyAlignment="1">
      <alignment horizontal="right"/>
    </xf>
    <xf numFmtId="0" fontId="58" fillId="0" borderId="105" xfId="0" applyFont="1" applyBorder="1" applyAlignment="1" applyProtection="1">
      <alignment horizontal="center" wrapText="1" shrinkToFit="1"/>
      <protection locked="0" hidden="1"/>
    </xf>
    <xf numFmtId="0" fontId="58" fillId="0" borderId="103" xfId="0" applyFont="1" applyBorder="1" applyAlignment="1" applyProtection="1">
      <alignment horizontal="center" wrapText="1" shrinkToFit="1"/>
      <protection locked="0" hidden="1"/>
    </xf>
    <xf numFmtId="0" fontId="58" fillId="0" borderId="117" xfId="0" applyFont="1" applyBorder="1" applyAlignment="1" applyProtection="1">
      <alignment horizontal="center" wrapText="1" shrinkToFit="1"/>
      <protection locked="0" hidden="1"/>
    </xf>
    <xf numFmtId="0" fontId="56" fillId="0" borderId="190" xfId="0" applyFont="1" applyBorder="1" applyAlignment="1">
      <alignment horizontal="center" vertical="center" shrinkToFit="1"/>
    </xf>
    <xf numFmtId="0" fontId="56" fillId="0" borderId="70" xfId="0" applyFont="1" applyBorder="1" applyAlignment="1">
      <alignment horizontal="center" vertical="center" shrinkToFit="1"/>
    </xf>
    <xf numFmtId="0" fontId="56" fillId="0" borderId="81" xfId="0" applyFont="1" applyBorder="1" applyAlignment="1">
      <alignment horizontal="center" vertical="center" shrinkToFit="1"/>
    </xf>
    <xf numFmtId="0" fontId="56" fillId="0" borderId="191" xfId="0" applyFont="1" applyBorder="1" applyAlignment="1">
      <alignment horizontal="center" vertical="center" shrinkToFit="1"/>
    </xf>
    <xf numFmtId="0" fontId="56" fillId="14" borderId="71" xfId="0" applyFont="1" applyFill="1" applyBorder="1" applyAlignment="1">
      <alignment horizontal="right" vertical="center" shrinkToFit="1"/>
    </xf>
    <xf numFmtId="0" fontId="56" fillId="0" borderId="70" xfId="0" applyFont="1" applyBorder="1"/>
    <xf numFmtId="0" fontId="56" fillId="0" borderId="192" xfId="0" applyFont="1" applyBorder="1"/>
    <xf numFmtId="0" fontId="56" fillId="0" borderId="193" xfId="0" applyFont="1" applyBorder="1" applyAlignment="1">
      <alignment horizontal="center" vertical="center" shrinkToFit="1"/>
    </xf>
    <xf numFmtId="0" fontId="56" fillId="0" borderId="194" xfId="0" applyFont="1" applyBorder="1"/>
    <xf numFmtId="0" fontId="56" fillId="0" borderId="195" xfId="0" applyFont="1" applyBorder="1" applyAlignment="1">
      <alignment horizontal="center" shrinkToFit="1"/>
    </xf>
    <xf numFmtId="0" fontId="56" fillId="0" borderId="79" xfId="0" applyFont="1" applyBorder="1" applyAlignment="1">
      <alignment horizontal="center" shrinkToFit="1"/>
    </xf>
    <xf numFmtId="0" fontId="56" fillId="0" borderId="196" xfId="0" applyFont="1" applyBorder="1" applyAlignment="1">
      <alignment horizontal="center" shrinkToFit="1"/>
    </xf>
    <xf numFmtId="0" fontId="56" fillId="0" borderId="197" xfId="0" applyFont="1" applyBorder="1" applyAlignment="1">
      <alignment horizontal="center" shrinkToFit="1"/>
    </xf>
    <xf numFmtId="0" fontId="56" fillId="14" borderId="80" xfId="0" applyFont="1" applyFill="1" applyBorder="1" applyAlignment="1">
      <alignment horizontal="right" shrinkToFit="1"/>
    </xf>
    <xf numFmtId="0" fontId="56" fillId="0" borderId="79" xfId="0" applyFont="1" applyBorder="1"/>
    <xf numFmtId="0" fontId="56" fillId="0" borderId="198" xfId="0" applyFont="1" applyBorder="1"/>
    <xf numFmtId="0" fontId="26" fillId="33" borderId="175" xfId="0" applyFont="1" applyFill="1" applyBorder="1" applyAlignment="1" applyProtection="1">
      <alignment horizontal="right" vertical="center" wrapText="1" shrinkToFit="1"/>
      <protection hidden="1"/>
    </xf>
    <xf numFmtId="0" fontId="26" fillId="33" borderId="171" xfId="0" applyFont="1" applyFill="1" applyBorder="1" applyAlignment="1" applyProtection="1">
      <alignment horizontal="right" vertical="center" wrapText="1" shrinkToFit="1"/>
      <protection hidden="1"/>
    </xf>
    <xf numFmtId="0" fontId="26" fillId="33" borderId="176" xfId="0" applyFont="1" applyFill="1" applyBorder="1" applyAlignment="1" applyProtection="1">
      <alignment horizontal="right" wrapText="1" shrinkToFit="1"/>
      <protection hidden="1"/>
    </xf>
    <xf numFmtId="0" fontId="27" fillId="0" borderId="92" xfId="0" applyFont="1" applyBorder="1" applyProtection="1">
      <protection locked="0"/>
    </xf>
    <xf numFmtId="0" fontId="27" fillId="0" borderId="99" xfId="0" applyFont="1" applyBorder="1" applyProtection="1">
      <protection locked="0"/>
    </xf>
    <xf numFmtId="0" fontId="27" fillId="0" borderId="102" xfId="0" applyFont="1" applyBorder="1" applyProtection="1">
      <protection locked="0"/>
    </xf>
    <xf numFmtId="0" fontId="6" fillId="0" borderId="190" xfId="0" applyFont="1" applyBorder="1" applyAlignment="1">
      <alignment horizontal="right"/>
    </xf>
    <xf numFmtId="0" fontId="6" fillId="0" borderId="199" xfId="0" applyFont="1" applyBorder="1" applyAlignment="1">
      <alignment horizontal="right"/>
    </xf>
    <xf numFmtId="0" fontId="6" fillId="0" borderId="183" xfId="0" applyFont="1" applyBorder="1" applyAlignment="1">
      <alignment horizontal="right"/>
    </xf>
    <xf numFmtId="0" fontId="65" fillId="20" borderId="99" xfId="0" applyFont="1" applyFill="1" applyBorder="1" applyAlignment="1" applyProtection="1">
      <alignment wrapText="1"/>
      <protection hidden="1"/>
    </xf>
    <xf numFmtId="0" fontId="50" fillId="20" borderId="99" xfId="0" applyFont="1" applyFill="1" applyBorder="1" applyProtection="1">
      <protection hidden="1"/>
    </xf>
    <xf numFmtId="0" fontId="50" fillId="0" borderId="91" xfId="0" applyFont="1" applyBorder="1" applyProtection="1">
      <protection locked="0" hidden="1"/>
    </xf>
    <xf numFmtId="0" fontId="50" fillId="0" borderId="100" xfId="0" applyFont="1" applyBorder="1" applyProtection="1">
      <protection locked="0" hidden="1"/>
    </xf>
    <xf numFmtId="0" fontId="50" fillId="0" borderId="99" xfId="0" applyFont="1" applyBorder="1" applyProtection="1">
      <protection locked="0" hidden="1"/>
    </xf>
    <xf numFmtId="0" fontId="49" fillId="0" borderId="101" xfId="0" applyFont="1" applyBorder="1" applyAlignment="1" applyProtection="1">
      <alignment horizontal="center" vertical="center" wrapText="1" shrinkToFit="1"/>
      <protection locked="0" hidden="1"/>
    </xf>
    <xf numFmtId="0" fontId="65" fillId="20" borderId="102" xfId="0" applyFont="1" applyFill="1" applyBorder="1" applyAlignment="1" applyProtection="1">
      <alignment horizontal="right" vertical="center" wrapText="1"/>
      <protection hidden="1"/>
    </xf>
    <xf numFmtId="0" fontId="49" fillId="0" borderId="103" xfId="0" applyFont="1" applyBorder="1" applyAlignment="1" applyProtection="1">
      <alignment horizontal="center" vertical="center" wrapText="1" shrinkToFit="1"/>
      <protection locked="0" hidden="1"/>
    </xf>
    <xf numFmtId="0" fontId="49" fillId="0" borderId="104" xfId="0" applyFont="1" applyBorder="1" applyAlignment="1" applyProtection="1">
      <alignment horizontal="center" vertical="center" wrapText="1" shrinkToFit="1"/>
      <protection locked="0" hidden="1"/>
    </xf>
    <xf numFmtId="0" fontId="50" fillId="20" borderId="102" xfId="0" applyFont="1" applyFill="1" applyBorder="1" applyAlignment="1" applyProtection="1">
      <alignment horizontal="right" vertical="center" wrapText="1"/>
      <protection hidden="1"/>
    </xf>
    <xf numFmtId="0" fontId="50" fillId="0" borderId="103" xfId="0" applyFont="1" applyBorder="1" applyAlignment="1" applyProtection="1">
      <alignment horizontal="center" vertical="center" wrapText="1"/>
      <protection locked="0" hidden="1"/>
    </xf>
    <xf numFmtId="0" fontId="50" fillId="0" borderId="104" xfId="0" applyFont="1" applyBorder="1" applyAlignment="1" applyProtection="1">
      <alignment horizontal="center" vertical="center" wrapText="1"/>
      <protection locked="0" hidden="1"/>
    </xf>
    <xf numFmtId="0" fontId="50" fillId="0" borderId="102" xfId="0" applyFont="1" applyBorder="1" applyAlignment="1" applyProtection="1">
      <alignment horizontal="center" vertical="center" wrapText="1"/>
      <protection locked="0" hidden="1"/>
    </xf>
    <xf numFmtId="0" fontId="49" fillId="0" borderId="105" xfId="0" applyFont="1" applyBorder="1" applyAlignment="1" applyProtection="1">
      <alignment horizontal="center" vertical="center" wrapText="1" shrinkToFit="1"/>
      <protection locked="0" hidden="1"/>
    </xf>
    <xf numFmtId="0" fontId="49" fillId="0" borderId="117" xfId="0" applyFont="1" applyBorder="1" applyAlignment="1" applyProtection="1">
      <alignment horizontal="center" vertical="center" wrapText="1" shrinkToFit="1"/>
      <protection locked="0" hidden="1"/>
    </xf>
    <xf numFmtId="0" fontId="49" fillId="0" borderId="102" xfId="0" applyFont="1" applyBorder="1" applyAlignment="1" applyProtection="1">
      <alignment horizontal="center" vertical="center" wrapText="1" shrinkToFit="1"/>
      <protection locked="0" hidden="1"/>
    </xf>
    <xf numFmtId="0" fontId="25" fillId="20" borderId="124" xfId="0" applyFont="1" applyFill="1" applyBorder="1" applyAlignment="1" applyProtection="1">
      <alignment wrapText="1"/>
      <protection hidden="1"/>
    </xf>
    <xf numFmtId="0" fontId="0" fillId="0" borderId="115" xfId="0" applyBorder="1" applyProtection="1">
      <protection locked="0" hidden="1"/>
    </xf>
    <xf numFmtId="0" fontId="25" fillId="20" borderId="102" xfId="0" applyFont="1" applyFill="1" applyBorder="1" applyAlignment="1" applyProtection="1">
      <alignment horizontal="right" vertical="center" wrapText="1"/>
      <protection hidden="1"/>
    </xf>
    <xf numFmtId="0" fontId="0" fillId="20" borderId="102" xfId="0" applyFill="1" applyBorder="1" applyAlignment="1" applyProtection="1">
      <alignment horizontal="right" vertical="center" wrapText="1"/>
      <protection hidden="1"/>
    </xf>
    <xf numFmtId="0" fontId="0" fillId="0" borderId="103" xfId="0" applyBorder="1" applyAlignment="1" applyProtection="1">
      <alignment horizontal="center" vertical="center" wrapText="1"/>
      <protection locked="0" hidden="1"/>
    </xf>
    <xf numFmtId="0" fontId="0" fillId="0" borderId="104" xfId="0" applyBorder="1" applyAlignment="1" applyProtection="1">
      <alignment horizontal="center" vertical="center" wrapText="1"/>
      <protection locked="0" hidden="1"/>
    </xf>
    <xf numFmtId="0" fontId="0" fillId="0" borderId="102" xfId="0" applyBorder="1" applyAlignment="1" applyProtection="1">
      <alignment horizontal="center" vertical="center" wrapText="1"/>
      <protection locked="0" hidden="1"/>
    </xf>
    <xf numFmtId="0" fontId="29" fillId="14" borderId="197" xfId="0" applyFont="1" applyFill="1" applyBorder="1" applyAlignment="1">
      <alignment horizontal="right" vertical="center" wrapText="1"/>
    </xf>
    <xf numFmtId="0" fontId="27" fillId="0" borderId="79" xfId="0" applyFont="1" applyBorder="1" applyAlignment="1">
      <alignment horizontal="center" vertical="center" wrapText="1" shrinkToFit="1"/>
    </xf>
    <xf numFmtId="0" fontId="27" fillId="0" borderId="200" xfId="0" applyFont="1" applyBorder="1" applyAlignment="1">
      <alignment horizontal="center" vertical="center" wrapText="1" shrinkToFit="1"/>
    </xf>
    <xf numFmtId="0" fontId="0" fillId="14" borderId="197" xfId="0" applyFill="1" applyBorder="1" applyAlignment="1">
      <alignment horizontal="right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00" xfId="0" applyBorder="1" applyAlignment="1">
      <alignment horizontal="center" vertical="center" wrapText="1"/>
    </xf>
    <xf numFmtId="0" fontId="0" fillId="0" borderId="197" xfId="0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 shrinkToFit="1"/>
    </xf>
    <xf numFmtId="0" fontId="27" fillId="0" borderId="196" xfId="0" applyFont="1" applyBorder="1" applyAlignment="1">
      <alignment horizontal="center" vertical="center" wrapText="1" shrinkToFit="1"/>
    </xf>
    <xf numFmtId="0" fontId="27" fillId="0" borderId="197" xfId="0" applyFont="1" applyBorder="1" applyAlignment="1">
      <alignment horizontal="center" vertical="center" wrapText="1" shrinkToFit="1"/>
    </xf>
    <xf numFmtId="2" fontId="26" fillId="0" borderId="100" xfId="0" applyNumberFormat="1" applyFont="1" applyBorder="1" applyAlignment="1" applyProtection="1">
      <alignment horizontal="center" vertical="center" wrapText="1" shrinkToFit="1"/>
      <protection locked="0" hidden="1"/>
    </xf>
    <xf numFmtId="2" fontId="26" fillId="0" borderId="104" xfId="0" applyNumberFormat="1" applyFont="1" applyBorder="1" applyAlignment="1" applyProtection="1">
      <alignment horizontal="center" vertical="center" wrapText="1" shrinkToFit="1"/>
      <protection locked="0" hidden="1"/>
    </xf>
    <xf numFmtId="0" fontId="25" fillId="20" borderId="99" xfId="0" applyFont="1" applyFill="1" applyBorder="1" applyAlignment="1" applyProtection="1">
      <alignment horizontal="center" vertical="center" wrapText="1"/>
      <protection hidden="1"/>
    </xf>
    <xf numFmtId="0" fontId="0" fillId="20" borderId="92" xfId="0" applyFill="1" applyBorder="1" applyAlignment="1" applyProtection="1">
      <alignment horizontal="center" vertical="center"/>
      <protection hidden="1"/>
    </xf>
    <xf numFmtId="0" fontId="25" fillId="20" borderId="102" xfId="0" applyFont="1" applyFill="1" applyBorder="1" applyAlignment="1" applyProtection="1">
      <alignment horizontal="center" vertical="center" wrapText="1"/>
      <protection hidden="1"/>
    </xf>
    <xf numFmtId="0" fontId="0" fillId="20" borderId="201" xfId="0" applyFill="1" applyBorder="1" applyAlignment="1" applyProtection="1">
      <alignment horizontal="right" vertical="center"/>
      <protection hidden="1"/>
    </xf>
    <xf numFmtId="0" fontId="0" fillId="0" borderId="103" xfId="0" applyBorder="1" applyAlignment="1" applyProtection="1">
      <alignment horizontal="center" vertical="center"/>
      <protection locked="0" hidden="1"/>
    </xf>
    <xf numFmtId="0" fontId="0" fillId="0" borderId="104" xfId="0" applyBorder="1" applyAlignment="1" applyProtection="1">
      <alignment horizontal="center" vertical="center"/>
      <protection locked="0" hidden="1"/>
    </xf>
    <xf numFmtId="0" fontId="0" fillId="0" borderId="102" xfId="0" applyBorder="1" applyAlignment="1" applyProtection="1">
      <alignment horizontal="center" vertical="center"/>
      <protection locked="0" hidden="1"/>
    </xf>
    <xf numFmtId="0" fontId="25" fillId="20" borderId="99" xfId="0" applyFont="1" applyFill="1" applyBorder="1" applyAlignment="1" applyProtection="1">
      <alignment horizontal="right" vertical="center" wrapText="1"/>
      <protection hidden="1"/>
    </xf>
    <xf numFmtId="0" fontId="0" fillId="20" borderId="99" xfId="0" applyFill="1" applyBorder="1" applyAlignment="1" applyProtection="1">
      <alignment horizontal="right" vertical="center" wrapText="1"/>
      <protection hidden="1"/>
    </xf>
    <xf numFmtId="0" fontId="0" fillId="0" borderId="91" xfId="0" applyBorder="1" applyAlignment="1" applyProtection="1">
      <alignment horizontal="center" vertical="center" wrapText="1"/>
      <protection locked="0" hidden="1"/>
    </xf>
    <xf numFmtId="0" fontId="0" fillId="0" borderId="100" xfId="0" applyBorder="1" applyAlignment="1" applyProtection="1">
      <alignment horizontal="center" vertical="center" wrapText="1"/>
      <protection locked="0" hidden="1"/>
    </xf>
    <xf numFmtId="0" fontId="0" fillId="0" borderId="99" xfId="0" applyBorder="1" applyAlignment="1" applyProtection="1">
      <alignment horizontal="center" vertical="center" wrapText="1"/>
      <protection locked="0" hidden="1"/>
    </xf>
    <xf numFmtId="0" fontId="49" fillId="20" borderId="101" xfId="0" applyFont="1" applyFill="1" applyBorder="1" applyAlignment="1" applyProtection="1">
      <alignment horizontal="right" vertical="center" wrapText="1" shrinkToFit="1"/>
      <protection locked="0"/>
    </xf>
    <xf numFmtId="0" fontId="49" fillId="0" borderId="119" xfId="0" applyFont="1" applyBorder="1" applyAlignment="1" applyProtection="1">
      <alignment horizontal="center" vertical="center" wrapText="1" shrinkToFit="1"/>
      <protection hidden="1"/>
    </xf>
    <xf numFmtId="0" fontId="49" fillId="0" borderId="91" xfId="0" applyFont="1" applyBorder="1" applyAlignment="1" applyProtection="1">
      <alignment horizontal="center" vertical="center" wrapText="1" shrinkToFit="1"/>
      <protection hidden="1"/>
    </xf>
    <xf numFmtId="0" fontId="49" fillId="0" borderId="100" xfId="0" applyFont="1" applyBorder="1" applyAlignment="1" applyProtection="1">
      <alignment horizontal="center" vertical="center" wrapText="1" shrinkToFit="1"/>
      <protection hidden="1"/>
    </xf>
    <xf numFmtId="0" fontId="49" fillId="0" borderId="120" xfId="0" applyFont="1" applyBorder="1" applyAlignment="1" applyProtection="1">
      <alignment horizontal="center" vertical="center" wrapText="1" shrinkToFit="1"/>
      <protection locked="0" hidden="1"/>
    </xf>
    <xf numFmtId="0" fontId="49" fillId="20" borderId="105" xfId="0" applyFont="1" applyFill="1" applyBorder="1" applyAlignment="1" applyProtection="1">
      <alignment horizontal="right" vertical="center" wrapText="1" shrinkToFit="1"/>
      <protection locked="0"/>
    </xf>
    <xf numFmtId="0" fontId="49" fillId="0" borderId="121" xfId="0" applyFont="1" applyBorder="1" applyAlignment="1" applyProtection="1">
      <alignment horizontal="center" vertical="center" wrapText="1" shrinkToFit="1"/>
      <protection hidden="1"/>
    </xf>
    <xf numFmtId="0" fontId="49" fillId="0" borderId="103" xfId="0" applyFont="1" applyBorder="1" applyAlignment="1" applyProtection="1">
      <alignment horizontal="center" vertical="center" wrapText="1" shrinkToFit="1"/>
      <protection hidden="1"/>
    </xf>
    <xf numFmtId="0" fontId="49" fillId="0" borderId="104" xfId="0" applyFont="1" applyBorder="1" applyAlignment="1" applyProtection="1">
      <alignment horizontal="center" vertical="center" wrapText="1" shrinkToFit="1"/>
      <protection hidden="1"/>
    </xf>
    <xf numFmtId="0" fontId="49" fillId="0" borderId="121" xfId="0" applyFont="1" applyBorder="1" applyAlignment="1" applyProtection="1">
      <alignment horizontal="center" vertical="center" wrapText="1" shrinkToFit="1"/>
      <protection locked="0" hidden="1"/>
    </xf>
    <xf numFmtId="0" fontId="26" fillId="20" borderId="124" xfId="0" applyFont="1" applyFill="1" applyBorder="1" applyAlignment="1" applyProtection="1">
      <alignment horizontal="right" vertical="center" wrapText="1" shrinkToFit="1"/>
      <protection locked="0"/>
    </xf>
    <xf numFmtId="0" fontId="26" fillId="0" borderId="160" xfId="0" applyFont="1" applyBorder="1" applyAlignment="1" applyProtection="1">
      <alignment horizontal="center" vertical="center" wrapText="1" shrinkToFit="1"/>
      <protection hidden="1"/>
    </xf>
    <xf numFmtId="0" fontId="26" fillId="0" borderId="93" xfId="0" applyFont="1" applyBorder="1" applyAlignment="1" applyProtection="1">
      <alignment horizontal="center" wrapText="1" shrinkToFit="1"/>
      <protection hidden="1"/>
    </xf>
    <xf numFmtId="0" fontId="26" fillId="0" borderId="94" xfId="0" applyFont="1" applyBorder="1" applyAlignment="1" applyProtection="1">
      <alignment horizontal="center" wrapText="1" shrinkToFit="1"/>
      <protection hidden="1"/>
    </xf>
    <xf numFmtId="0" fontId="26" fillId="0" borderId="160" xfId="0" applyFont="1" applyBorder="1" applyAlignment="1" applyProtection="1">
      <alignment horizontal="center" wrapText="1" shrinkToFit="1"/>
      <protection locked="0" hidden="1"/>
    </xf>
    <xf numFmtId="0" fontId="26" fillId="20" borderId="105" xfId="0" applyFont="1" applyFill="1" applyBorder="1" applyAlignment="1" applyProtection="1">
      <alignment horizontal="right" vertical="center" wrapText="1" shrinkToFit="1"/>
      <protection locked="0"/>
    </xf>
    <xf numFmtId="0" fontId="26" fillId="0" borderId="121" xfId="0" applyFont="1" applyBorder="1" applyAlignment="1" applyProtection="1">
      <alignment horizontal="center" vertical="center" wrapText="1" shrinkToFit="1"/>
      <protection hidden="1"/>
    </xf>
    <xf numFmtId="0" fontId="26" fillId="0" borderId="104" xfId="0" applyFont="1" applyBorder="1" applyAlignment="1" applyProtection="1">
      <alignment horizontal="center" vertical="center" wrapText="1" shrinkToFit="1"/>
      <protection hidden="1"/>
    </xf>
    <xf numFmtId="0" fontId="26" fillId="0" borderId="121" xfId="0" applyFont="1" applyBorder="1" applyAlignment="1" applyProtection="1">
      <alignment horizontal="center" vertical="center" wrapText="1" shrinkToFit="1"/>
      <protection locked="0" hidden="1"/>
    </xf>
    <xf numFmtId="0" fontId="26" fillId="0" borderId="96" xfId="0" applyFont="1" applyBorder="1" applyAlignment="1" applyProtection="1">
      <alignment horizontal="center" wrapText="1" shrinkToFit="1"/>
      <protection hidden="1"/>
    </xf>
    <xf numFmtId="0" fontId="26" fillId="0" borderId="98" xfId="0" applyFont="1" applyBorder="1" applyAlignment="1" applyProtection="1">
      <alignment horizontal="center" wrapText="1" shrinkToFit="1"/>
      <protection hidden="1"/>
    </xf>
    <xf numFmtId="0" fontId="26" fillId="0" borderId="119" xfId="0" applyFont="1" applyBorder="1" applyAlignment="1" applyProtection="1">
      <alignment horizontal="center" wrapText="1" shrinkToFit="1"/>
      <protection locked="0" hidden="1"/>
    </xf>
    <xf numFmtId="0" fontId="27" fillId="14" borderId="80" xfId="0" applyFont="1" applyFill="1" applyBorder="1" applyAlignment="1">
      <alignment horizontal="right" vertical="center" wrapText="1" shrinkToFit="1"/>
    </xf>
    <xf numFmtId="0" fontId="27" fillId="0" borderId="187" xfId="0" applyFont="1" applyBorder="1" applyAlignment="1">
      <alignment horizontal="center" vertical="center" wrapText="1" shrinkToFit="1"/>
    </xf>
    <xf numFmtId="0" fontId="26" fillId="20" borderId="101" xfId="0" applyFont="1" applyFill="1" applyBorder="1" applyAlignment="1" applyProtection="1">
      <alignment horizontal="center" vertical="center" wrapText="1" shrinkToFit="1"/>
      <protection locked="0"/>
    </xf>
    <xf numFmtId="0" fontId="26" fillId="20" borderId="105" xfId="0" applyFont="1" applyFill="1" applyBorder="1" applyAlignment="1" applyProtection="1">
      <alignment horizontal="center" vertical="center" wrapText="1" shrinkToFit="1"/>
      <protection locked="0"/>
    </xf>
    <xf numFmtId="0" fontId="49" fillId="20" borderId="101" xfId="0" applyFont="1" applyFill="1" applyBorder="1" applyAlignment="1" applyProtection="1">
      <alignment horizontal="right" vertical="center" wrapText="1" shrinkToFit="1"/>
      <protection hidden="1"/>
    </xf>
    <xf numFmtId="0" fontId="50" fillId="0" borderId="91" xfId="0" applyFont="1" applyBorder="1" applyProtection="1">
      <protection locked="0"/>
    </xf>
    <xf numFmtId="0" fontId="50" fillId="0" borderId="100" xfId="0" applyFont="1" applyBorder="1" applyProtection="1">
      <protection locked="0"/>
    </xf>
    <xf numFmtId="0" fontId="49" fillId="20" borderId="105" xfId="0" applyFont="1" applyFill="1" applyBorder="1" applyAlignment="1" applyProtection="1">
      <alignment horizontal="right" vertical="center" wrapText="1" shrinkToFit="1"/>
      <protection hidden="1"/>
    </xf>
    <xf numFmtId="0" fontId="50" fillId="0" borderId="103" xfId="0" applyFont="1" applyBorder="1" applyAlignment="1" applyProtection="1">
      <alignment horizontal="center" vertical="center" wrapText="1"/>
      <protection locked="0"/>
    </xf>
    <xf numFmtId="0" fontId="50" fillId="0" borderId="104" xfId="0" applyFont="1" applyBorder="1" applyAlignment="1" applyProtection="1">
      <alignment horizontal="center" vertical="center" wrapText="1"/>
      <protection locked="0"/>
    </xf>
    <xf numFmtId="0" fontId="26" fillId="20" borderId="124" xfId="0" applyFont="1" applyFill="1" applyBorder="1" applyAlignment="1" applyProtection="1">
      <alignment horizontal="right" wrapText="1" shrinkToFit="1"/>
      <protection hidden="1"/>
    </xf>
    <xf numFmtId="0" fontId="27" fillId="0" borderId="103" xfId="0" applyFont="1" applyBorder="1" applyAlignment="1" applyProtection="1">
      <alignment horizontal="center" vertical="center" wrapText="1"/>
      <protection locked="0"/>
    </xf>
    <xf numFmtId="0" fontId="27" fillId="0" borderId="104" xfId="0" applyFont="1" applyBorder="1" applyAlignment="1" applyProtection="1">
      <alignment horizontal="center" vertical="center" wrapText="1"/>
      <protection locked="0"/>
    </xf>
    <xf numFmtId="0" fontId="27" fillId="14" borderId="80" xfId="0" applyFont="1" applyFill="1" applyBorder="1" applyAlignment="1">
      <alignment horizontal="center" vertical="center" wrapText="1" shrinkToFit="1"/>
    </xf>
    <xf numFmtId="0" fontId="27" fillId="0" borderId="79" xfId="0" applyFont="1" applyBorder="1" applyAlignment="1">
      <alignment horizontal="center" vertical="center" wrapText="1"/>
    </xf>
    <xf numFmtId="0" fontId="27" fillId="0" borderId="200" xfId="0" applyFont="1" applyBorder="1" applyAlignment="1">
      <alignment horizontal="center" vertical="center" wrapText="1"/>
    </xf>
    <xf numFmtId="0" fontId="26" fillId="20" borderId="105" xfId="0" applyFont="1" applyFill="1" applyBorder="1" applyAlignment="1" applyProtection="1">
      <alignment horizontal="center" vertical="center" wrapText="1" shrinkToFit="1"/>
      <protection hidden="1"/>
    </xf>
    <xf numFmtId="0" fontId="26" fillId="20" borderId="101" xfId="0" applyFont="1" applyFill="1" applyBorder="1" applyAlignment="1" applyProtection="1">
      <alignment horizontal="center" vertical="center" wrapText="1" shrinkToFit="1"/>
      <protection hidden="1"/>
    </xf>
    <xf numFmtId="0" fontId="27" fillId="0" borderId="91" xfId="0" applyFont="1" applyBorder="1" applyAlignment="1" applyProtection="1">
      <alignment horizontal="center" vertical="center"/>
      <protection locked="0"/>
    </xf>
    <xf numFmtId="0" fontId="27" fillId="0" borderId="100" xfId="0" applyFont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center" vertical="center"/>
      <protection locked="0"/>
    </xf>
    <xf numFmtId="0" fontId="27" fillId="0" borderId="91" xfId="0" applyFont="1" applyBorder="1" applyAlignment="1" applyProtection="1">
      <alignment horizontal="center" vertical="center" wrapText="1"/>
      <protection locked="0"/>
    </xf>
    <xf numFmtId="0" fontId="27" fillId="0" borderId="100" xfId="0" applyFont="1" applyBorder="1" applyAlignment="1" applyProtection="1">
      <alignment horizontal="center" vertical="center" wrapText="1"/>
      <protection locked="0"/>
    </xf>
    <xf numFmtId="0" fontId="44" fillId="0" borderId="91" xfId="0" applyFont="1" applyBorder="1" applyAlignment="1" applyProtection="1">
      <alignment horizontal="right" vertical="center" wrapText="1"/>
      <protection locked="0" hidden="1"/>
    </xf>
    <xf numFmtId="0" fontId="66" fillId="0" borderId="0" xfId="0" applyFont="1" applyAlignment="1">
      <alignment wrapText="1"/>
    </xf>
    <xf numFmtId="0" fontId="67" fillId="37" borderId="172" xfId="0" applyFont="1" applyFill="1" applyBorder="1" applyAlignment="1" applyProtection="1">
      <alignment horizontal="center" wrapText="1"/>
      <protection hidden="1"/>
    </xf>
    <xf numFmtId="0" fontId="67" fillId="37" borderId="169" xfId="0" applyFont="1" applyFill="1" applyBorder="1" applyAlignment="1" applyProtection="1">
      <alignment horizontal="center" wrapText="1"/>
      <protection hidden="1"/>
    </xf>
    <xf numFmtId="0" fontId="67" fillId="37" borderId="173" xfId="0" applyFont="1" applyFill="1" applyBorder="1" applyAlignment="1" applyProtection="1">
      <alignment horizontal="center" wrapText="1"/>
      <protection hidden="1"/>
    </xf>
    <xf numFmtId="0" fontId="41" fillId="0" borderId="92" xfId="0" applyFont="1" applyBorder="1" applyAlignment="1" applyProtection="1">
      <alignment horizontal="center" vertical="center" wrapText="1"/>
      <protection locked="0" hidden="1"/>
    </xf>
    <xf numFmtId="0" fontId="41" fillId="0" borderId="93" xfId="0" applyFont="1" applyBorder="1" applyAlignment="1" applyProtection="1">
      <alignment wrapText="1"/>
      <protection hidden="1"/>
    </xf>
    <xf numFmtId="0" fontId="41" fillId="0" borderId="91" xfId="0" applyFont="1" applyBorder="1" applyAlignment="1" applyProtection="1">
      <alignment wrapText="1"/>
      <protection hidden="1"/>
    </xf>
    <xf numFmtId="0" fontId="41" fillId="0" borderId="103" xfId="0" applyFont="1" applyBorder="1" applyAlignment="1" applyProtection="1">
      <alignment wrapText="1"/>
      <protection hidden="1"/>
    </xf>
    <xf numFmtId="0" fontId="42" fillId="0" borderId="94" xfId="0" applyFont="1" applyBorder="1" applyAlignment="1" applyProtection="1">
      <alignment horizontal="right" vertical="center" wrapText="1" shrinkToFit="1"/>
      <protection locked="0" hidden="1"/>
    </xf>
    <xf numFmtId="0" fontId="42" fillId="0" borderId="100" xfId="0" applyFont="1" applyBorder="1" applyAlignment="1" applyProtection="1">
      <alignment horizontal="right" vertical="center" wrapText="1" shrinkToFit="1"/>
      <protection locked="0" hidden="1"/>
    </xf>
    <xf numFmtId="0" fontId="42" fillId="0" borderId="104" xfId="0" applyFont="1" applyBorder="1" applyAlignment="1" applyProtection="1">
      <alignment horizontal="right" wrapText="1" shrinkToFit="1"/>
      <protection locked="0" hidden="1"/>
    </xf>
    <xf numFmtId="0" fontId="18" fillId="0" borderId="91" xfId="0" applyFont="1" applyBorder="1" applyAlignment="1" applyProtection="1">
      <alignment wrapText="1" shrinkToFit="1"/>
      <protection hidden="1"/>
    </xf>
    <xf numFmtId="0" fontId="18" fillId="0" borderId="28" xfId="0" applyFont="1" applyBorder="1" applyAlignment="1">
      <alignment horizontal="right" vertical="center" wrapText="1"/>
    </xf>
    <xf numFmtId="0" fontId="20" fillId="0" borderId="30" xfId="0" applyFont="1" applyBorder="1" applyAlignment="1">
      <alignment horizontal="right" vertical="center" shrinkToFit="1"/>
    </xf>
    <xf numFmtId="0" fontId="18" fillId="0" borderId="147" xfId="0" applyFont="1" applyBorder="1" applyAlignment="1">
      <alignment horizontal="right" vertical="center" wrapText="1"/>
    </xf>
    <xf numFmtId="0" fontId="20" fillId="0" borderId="140" xfId="0" applyFont="1" applyBorder="1" applyAlignment="1">
      <alignment horizontal="right" vertical="center" shrinkToFit="1"/>
    </xf>
    <xf numFmtId="0" fontId="18" fillId="0" borderId="35" xfId="0" applyFont="1" applyBorder="1" applyAlignment="1">
      <alignment horizontal="right" vertical="center" wrapText="1"/>
    </xf>
    <xf numFmtId="0" fontId="20" fillId="0" borderId="36" xfId="0" applyFont="1" applyBorder="1" applyAlignment="1">
      <alignment horizontal="right" shrinkToFit="1"/>
    </xf>
    <xf numFmtId="0" fontId="18" fillId="0" borderId="29" xfId="0" applyFont="1" applyBorder="1" applyAlignment="1">
      <alignment horizontal="right" wrapText="1"/>
    </xf>
    <xf numFmtId="0" fontId="18" fillId="0" borderId="2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44" fillId="0" borderId="92" xfId="10" applyFont="1" applyBorder="1" applyAlignment="1" applyProtection="1">
      <alignment horizontal="right" vertical="center" wrapText="1"/>
      <protection locked="0" hidden="1"/>
    </xf>
    <xf numFmtId="0" fontId="26" fillId="0" borderId="94" xfId="10" applyFont="1" applyBorder="1" applyAlignment="1" applyProtection="1">
      <alignment horizontal="right" vertical="center" wrapText="1" shrinkToFit="1"/>
      <protection locked="0" hidden="1"/>
    </xf>
    <xf numFmtId="0" fontId="44" fillId="0" borderId="99" xfId="10" applyFont="1" applyBorder="1" applyAlignment="1" applyProtection="1">
      <alignment horizontal="right" vertical="center" wrapText="1"/>
      <protection locked="0" hidden="1"/>
    </xf>
    <xf numFmtId="0" fontId="26" fillId="0" borderId="100" xfId="10" applyFont="1" applyBorder="1" applyAlignment="1" applyProtection="1">
      <alignment horizontal="right" vertical="center" wrapText="1" shrinkToFit="1"/>
      <protection locked="0" hidden="1"/>
    </xf>
    <xf numFmtId="0" fontId="44" fillId="0" borderId="102" xfId="10" applyFont="1" applyBorder="1" applyAlignment="1" applyProtection="1">
      <alignment horizontal="right" vertical="center" wrapText="1"/>
      <protection locked="0" hidden="1"/>
    </xf>
    <xf numFmtId="0" fontId="26" fillId="0" borderId="104" xfId="10" applyFont="1" applyBorder="1" applyAlignment="1" applyProtection="1">
      <alignment horizontal="right" wrapText="1" shrinkToFit="1"/>
      <protection locked="0" hidden="1"/>
    </xf>
    <xf numFmtId="0" fontId="44" fillId="0" borderId="93" xfId="10" applyFont="1" applyBorder="1" applyAlignment="1" applyProtection="1">
      <alignment horizontal="right" vertical="center" wrapText="1"/>
      <protection hidden="1"/>
    </xf>
    <xf numFmtId="0" fontId="44" fillId="0" borderId="91" xfId="10" applyFont="1" applyBorder="1" applyAlignment="1" applyProtection="1">
      <alignment horizontal="right" vertical="center" wrapText="1"/>
      <protection hidden="1"/>
    </xf>
    <xf numFmtId="0" fontId="44" fillId="0" borderId="103" xfId="10" applyFont="1" applyBorder="1" applyAlignment="1" applyProtection="1">
      <alignment horizontal="right" wrapText="1"/>
      <protection hidden="1"/>
    </xf>
    <xf numFmtId="0" fontId="67" fillId="21" borderId="202" xfId="0" applyFont="1" applyFill="1" applyBorder="1" applyAlignment="1" applyProtection="1">
      <alignment horizontal="center" vertical="center" wrapText="1"/>
      <protection hidden="1"/>
    </xf>
    <xf numFmtId="0" fontId="67" fillId="33" borderId="175" xfId="0" applyFont="1" applyFill="1" applyBorder="1" applyAlignment="1" applyProtection="1">
      <alignment vertical="center" wrapText="1"/>
      <protection hidden="1"/>
    </xf>
    <xf numFmtId="0" fontId="67" fillId="33" borderId="171" xfId="0" applyFont="1" applyFill="1" applyBorder="1" applyAlignment="1" applyProtection="1">
      <alignment vertical="center" wrapText="1"/>
      <protection hidden="1"/>
    </xf>
    <xf numFmtId="0" fontId="67" fillId="33" borderId="176" xfId="0" applyFont="1" applyFill="1" applyBorder="1" applyAlignment="1" applyProtection="1">
      <alignment vertical="center" wrapText="1"/>
      <protection hidden="1"/>
    </xf>
    <xf numFmtId="0" fontId="67" fillId="33" borderId="170" xfId="0" applyFont="1" applyFill="1" applyBorder="1" applyAlignment="1" applyProtection="1">
      <alignment vertical="center" wrapText="1"/>
      <protection hidden="1"/>
    </xf>
    <xf numFmtId="0" fontId="1" fillId="0" borderId="76" xfId="0" applyFont="1" applyBorder="1"/>
    <xf numFmtId="0" fontId="26" fillId="20" borderId="92" xfId="0" applyFont="1" applyFill="1" applyBorder="1" applyAlignment="1" applyProtection="1">
      <alignment horizontal="right" vertical="center" wrapText="1" shrinkToFit="1"/>
      <protection hidden="1"/>
    </xf>
    <xf numFmtId="0" fontId="26" fillId="20" borderId="102" xfId="0" applyFont="1" applyFill="1" applyBorder="1" applyAlignment="1" applyProtection="1">
      <alignment horizontal="right" wrapText="1" shrinkToFit="1"/>
      <protection hidden="1"/>
    </xf>
    <xf numFmtId="0" fontId="68" fillId="20" borderId="102" xfId="0" applyFont="1" applyFill="1" applyBorder="1" applyAlignment="1" applyProtection="1">
      <alignment vertical="center" wrapText="1"/>
      <protection hidden="1"/>
    </xf>
    <xf numFmtId="0" fontId="69" fillId="0" borderId="103" xfId="0" applyFont="1" applyBorder="1" applyAlignment="1" applyProtection="1">
      <alignment horizontal="center" vertical="center" wrapText="1" shrinkToFit="1"/>
      <protection locked="0" hidden="1"/>
    </xf>
    <xf numFmtId="0" fontId="69" fillId="0" borderId="104" xfId="0" applyFont="1" applyBorder="1" applyAlignment="1" applyProtection="1">
      <alignment horizontal="center" vertical="center" wrapText="1" shrinkToFit="1"/>
      <protection locked="0" hidden="1"/>
    </xf>
    <xf numFmtId="0" fontId="70" fillId="20" borderId="102" xfId="0" applyFont="1" applyFill="1" applyBorder="1" applyAlignment="1" applyProtection="1">
      <alignment vertical="center"/>
      <protection hidden="1"/>
    </xf>
    <xf numFmtId="0" fontId="70" fillId="0" borderId="103" xfId="0" applyFont="1" applyBorder="1" applyAlignment="1" applyProtection="1">
      <alignment vertical="center"/>
      <protection locked="0" hidden="1"/>
    </xf>
    <xf numFmtId="0" fontId="70" fillId="0" borderId="104" xfId="0" applyFont="1" applyBorder="1" applyAlignment="1" applyProtection="1">
      <alignment vertical="center"/>
      <protection locked="0" hidden="1"/>
    </xf>
    <xf numFmtId="0" fontId="70" fillId="0" borderId="102" xfId="0" applyFont="1" applyBorder="1" applyAlignment="1" applyProtection="1">
      <alignment vertical="center"/>
      <protection locked="0" hidden="1"/>
    </xf>
    <xf numFmtId="0" fontId="69" fillId="0" borderId="105" xfId="0" applyFont="1" applyBorder="1" applyAlignment="1" applyProtection="1">
      <alignment horizontal="center" vertical="center" wrapText="1" shrinkToFit="1"/>
      <protection locked="0" hidden="1"/>
    </xf>
    <xf numFmtId="0" fontId="69" fillId="0" borderId="117" xfId="0" applyFont="1" applyBorder="1" applyAlignment="1" applyProtection="1">
      <alignment horizontal="center" vertical="center" wrapText="1" shrinkToFit="1"/>
      <protection locked="0" hidden="1"/>
    </xf>
    <xf numFmtId="0" fontId="69" fillId="0" borderId="102" xfId="0" applyFont="1" applyBorder="1" applyAlignment="1" applyProtection="1">
      <alignment horizontal="center" vertical="center" wrapText="1" shrinkToFit="1"/>
      <protection locked="0" hidden="1"/>
    </xf>
    <xf numFmtId="0" fontId="68" fillId="20" borderId="92" xfId="0" applyFont="1" applyFill="1" applyBorder="1" applyAlignment="1" applyProtection="1">
      <alignment vertical="center" wrapText="1"/>
      <protection hidden="1"/>
    </xf>
    <xf numFmtId="0" fontId="69" fillId="0" borderId="93" xfId="0" applyFont="1" applyBorder="1" applyAlignment="1" applyProtection="1">
      <alignment horizontal="center" vertical="center" wrapText="1" shrinkToFit="1"/>
      <protection locked="0" hidden="1"/>
    </xf>
    <xf numFmtId="0" fontId="69" fillId="0" borderId="94" xfId="0" applyFont="1" applyBorder="1" applyAlignment="1" applyProtection="1">
      <alignment horizontal="center" vertical="center" wrapText="1" shrinkToFit="1"/>
      <protection locked="0" hidden="1"/>
    </xf>
    <xf numFmtId="0" fontId="70" fillId="20" borderId="92" xfId="0" applyFont="1" applyFill="1" applyBorder="1" applyAlignment="1" applyProtection="1">
      <alignment vertical="center"/>
      <protection hidden="1"/>
    </xf>
    <xf numFmtId="0" fontId="70" fillId="0" borderId="93" xfId="0" applyFont="1" applyBorder="1" applyAlignment="1" applyProtection="1">
      <alignment vertical="center"/>
      <protection locked="0" hidden="1"/>
    </xf>
    <xf numFmtId="0" fontId="70" fillId="0" borderId="94" xfId="0" applyFont="1" applyBorder="1" applyAlignment="1" applyProtection="1">
      <alignment vertical="center"/>
      <protection locked="0" hidden="1"/>
    </xf>
    <xf numFmtId="0" fontId="70" fillId="0" borderId="92" xfId="0" applyFont="1" applyBorder="1" applyAlignment="1" applyProtection="1">
      <alignment vertical="center"/>
      <protection locked="0" hidden="1"/>
    </xf>
    <xf numFmtId="0" fontId="69" fillId="0" borderId="95" xfId="0" applyFont="1" applyBorder="1" applyAlignment="1" applyProtection="1">
      <alignment horizontal="center" vertical="center" wrapText="1" shrinkToFit="1"/>
      <protection locked="0" hidden="1"/>
    </xf>
    <xf numFmtId="0" fontId="69" fillId="0" borderId="96" xfId="0" applyFont="1" applyBorder="1" applyAlignment="1" applyProtection="1">
      <alignment horizontal="center" vertical="center" wrapText="1" shrinkToFit="1"/>
      <protection locked="0" hidden="1"/>
    </xf>
    <xf numFmtId="0" fontId="69" fillId="0" borderId="118" xfId="0" applyFont="1" applyBorder="1" applyAlignment="1" applyProtection="1">
      <alignment horizontal="center" vertical="center" wrapText="1" shrinkToFit="1"/>
      <protection locked="0" hidden="1"/>
    </xf>
    <xf numFmtId="0" fontId="69" fillId="0" borderId="97" xfId="0" applyFont="1" applyBorder="1" applyAlignment="1" applyProtection="1">
      <alignment horizontal="center" vertical="center" wrapText="1" shrinkToFit="1"/>
      <protection locked="0" hidden="1"/>
    </xf>
    <xf numFmtId="0" fontId="69" fillId="0" borderId="98" xfId="0" applyFont="1" applyBorder="1" applyAlignment="1" applyProtection="1">
      <alignment horizontal="center" vertical="center" wrapText="1" shrinkToFit="1"/>
      <protection locked="0" hidden="1"/>
    </xf>
    <xf numFmtId="0" fontId="0" fillId="20" borderId="99" xfId="0" applyFill="1" applyBorder="1" applyAlignment="1" applyProtection="1">
      <alignment horizontal="center" vertical="center"/>
      <protection hidden="1"/>
    </xf>
    <xf numFmtId="0" fontId="25" fillId="20" borderId="99" xfId="0" applyFont="1" applyFill="1" applyBorder="1" applyAlignment="1" applyProtection="1">
      <alignment vertical="center" wrapText="1"/>
      <protection hidden="1"/>
    </xf>
    <xf numFmtId="0" fontId="0" fillId="20" borderId="99" xfId="0" applyFill="1" applyBorder="1" applyAlignment="1" applyProtection="1">
      <alignment vertical="center"/>
      <protection hidden="1"/>
    </xf>
    <xf numFmtId="0" fontId="0" fillId="21" borderId="91" xfId="0" applyFill="1" applyBorder="1" applyAlignment="1" applyProtection="1">
      <alignment vertical="center"/>
      <protection locked="0" hidden="1"/>
    </xf>
    <xf numFmtId="0" fontId="0" fillId="21" borderId="100" xfId="0" applyFill="1" applyBorder="1" applyAlignment="1" applyProtection="1">
      <alignment vertical="center"/>
      <protection locked="0" hidden="1"/>
    </xf>
    <xf numFmtId="0" fontId="69" fillId="20" borderId="92" xfId="0" applyFont="1" applyFill="1" applyBorder="1" applyAlignment="1" applyProtection="1">
      <alignment horizontal="right" vertical="center" wrapText="1" shrinkToFit="1"/>
      <protection hidden="1"/>
    </xf>
    <xf numFmtId="0" fontId="69" fillId="0" borderId="124" xfId="0" applyFont="1" applyBorder="1" applyAlignment="1" applyProtection="1">
      <alignment horizontal="center" vertical="center" wrapText="1" shrinkToFit="1"/>
      <protection locked="0" hidden="1"/>
    </xf>
    <xf numFmtId="0" fontId="69" fillId="0" borderId="115" xfId="0" applyFont="1" applyBorder="1" applyAlignment="1" applyProtection="1">
      <alignment horizontal="center" vertical="center" wrapText="1" shrinkToFit="1"/>
      <protection locked="0" hidden="1"/>
    </xf>
    <xf numFmtId="0" fontId="69" fillId="0" borderId="92" xfId="0" applyFont="1" applyBorder="1" applyAlignment="1" applyProtection="1">
      <alignment horizontal="center" vertical="center" wrapText="1" shrinkToFit="1"/>
      <protection locked="0" hidden="1"/>
    </xf>
    <xf numFmtId="0" fontId="68" fillId="20" borderId="99" xfId="0" applyFont="1" applyFill="1" applyBorder="1" applyAlignment="1" applyProtection="1">
      <alignment vertical="center" wrapText="1"/>
      <protection hidden="1"/>
    </xf>
    <xf numFmtId="0" fontId="69" fillId="0" borderId="91" xfId="0" applyFont="1" applyBorder="1" applyAlignment="1" applyProtection="1">
      <alignment horizontal="center" vertical="center" wrapText="1" shrinkToFit="1"/>
      <protection locked="0" hidden="1"/>
    </xf>
    <xf numFmtId="0" fontId="69" fillId="0" borderId="100" xfId="0" applyFont="1" applyBorder="1" applyAlignment="1" applyProtection="1">
      <alignment horizontal="center" vertical="center" wrapText="1" shrinkToFit="1"/>
      <protection locked="0" hidden="1"/>
    </xf>
    <xf numFmtId="0" fontId="69" fillId="20" borderId="99" xfId="0" applyFont="1" applyFill="1" applyBorder="1" applyAlignment="1" applyProtection="1">
      <alignment horizontal="right" vertical="center" wrapText="1" shrinkToFit="1"/>
      <protection hidden="1"/>
    </xf>
    <xf numFmtId="0" fontId="69" fillId="0" borderId="101" xfId="0" applyFont="1" applyBorder="1" applyAlignment="1" applyProtection="1">
      <alignment horizontal="center" vertical="center" wrapText="1" shrinkToFit="1"/>
      <protection locked="0" hidden="1"/>
    </xf>
    <xf numFmtId="0" fontId="69" fillId="0" borderId="116" xfId="0" applyFont="1" applyBorder="1" applyAlignment="1" applyProtection="1">
      <alignment horizontal="center" vertical="center" wrapText="1" shrinkToFit="1"/>
      <protection locked="0" hidden="1"/>
    </xf>
    <xf numFmtId="0" fontId="69" fillId="0" borderId="99" xfId="0" applyFont="1" applyBorder="1" applyAlignment="1" applyProtection="1">
      <alignment horizontal="center" vertical="center" wrapText="1" shrinkToFit="1"/>
      <protection locked="0" hidden="1"/>
    </xf>
    <xf numFmtId="49" fontId="69" fillId="0" borderId="91" xfId="0" applyNumberFormat="1" applyFont="1" applyBorder="1" applyAlignment="1" applyProtection="1">
      <alignment horizontal="center" vertical="center" wrapText="1" shrinkToFit="1"/>
      <protection locked="0" hidden="1"/>
    </xf>
    <xf numFmtId="0" fontId="0" fillId="21" borderId="100" xfId="0" applyFill="1" applyBorder="1" applyProtection="1">
      <protection locked="0" hidden="1"/>
    </xf>
    <xf numFmtId="0" fontId="0" fillId="21" borderId="99" xfId="0" applyFill="1" applyBorder="1" applyProtection="1">
      <protection locked="0" hidden="1"/>
    </xf>
    <xf numFmtId="0" fontId="27" fillId="21" borderId="91" xfId="0" applyFont="1" applyFill="1" applyBorder="1" applyAlignment="1" applyProtection="1">
      <alignment horizontal="center" vertical="center" wrapText="1" shrinkToFit="1"/>
      <protection locked="0" hidden="1"/>
    </xf>
    <xf numFmtId="0" fontId="70" fillId="20" borderId="99" xfId="0" applyFont="1" applyFill="1" applyBorder="1" applyAlignment="1" applyProtection="1">
      <alignment vertical="center"/>
      <protection hidden="1"/>
    </xf>
    <xf numFmtId="0" fontId="70" fillId="0" borderId="91" xfId="0" applyFont="1" applyBorder="1" applyAlignment="1" applyProtection="1">
      <alignment vertical="center"/>
      <protection locked="0" hidden="1"/>
    </xf>
    <xf numFmtId="0" fontId="70" fillId="0" borderId="100" xfId="0" applyFont="1" applyBorder="1" applyAlignment="1" applyProtection="1">
      <alignment vertical="center"/>
      <protection locked="0" hidden="1"/>
    </xf>
    <xf numFmtId="0" fontId="70" fillId="0" borderId="99" xfId="0" applyFont="1" applyBorder="1" applyAlignment="1" applyProtection="1">
      <alignment vertical="center"/>
      <protection locked="0" hidden="1"/>
    </xf>
    <xf numFmtId="0" fontId="26" fillId="20" borderId="106" xfId="0" applyFont="1" applyFill="1" applyBorder="1" applyAlignment="1" applyProtection="1">
      <alignment horizontal="right" vertical="center" wrapText="1" shrinkToFit="1"/>
      <protection hidden="1"/>
    </xf>
    <xf numFmtId="0" fontId="26" fillId="20" borderId="107" xfId="0" applyFont="1" applyFill="1" applyBorder="1" applyAlignment="1" applyProtection="1">
      <alignment horizontal="right" vertical="center" wrapText="1" shrinkToFit="1"/>
      <protection hidden="1"/>
    </xf>
    <xf numFmtId="0" fontId="26" fillId="20" borderId="108" xfId="0" applyFont="1" applyFill="1" applyBorder="1" applyAlignment="1" applyProtection="1">
      <alignment horizontal="right" wrapText="1" shrinkToFit="1"/>
      <protection hidden="1"/>
    </xf>
    <xf numFmtId="0" fontId="69" fillId="20" borderId="105" xfId="0" applyFont="1" applyFill="1" applyBorder="1" applyAlignment="1" applyProtection="1">
      <alignment horizontal="right" vertical="center" wrapText="1" shrinkToFit="1"/>
      <protection hidden="1"/>
    </xf>
    <xf numFmtId="0" fontId="70" fillId="0" borderId="103" xfId="0" applyFont="1" applyBorder="1" applyAlignment="1" applyProtection="1">
      <alignment vertical="center"/>
      <protection locked="0"/>
    </xf>
    <xf numFmtId="0" fontId="70" fillId="0" borderId="104" xfId="0" applyFont="1" applyBorder="1" applyAlignment="1" applyProtection="1">
      <alignment vertical="center"/>
      <protection locked="0"/>
    </xf>
    <xf numFmtId="0" fontId="69" fillId="20" borderId="95" xfId="0" applyFont="1" applyFill="1" applyBorder="1" applyAlignment="1" applyProtection="1">
      <alignment horizontal="right" vertical="center" wrapText="1" shrinkToFit="1"/>
      <protection hidden="1"/>
    </xf>
    <xf numFmtId="0" fontId="70" fillId="0" borderId="96" xfId="0" applyFont="1" applyBorder="1" applyAlignment="1" applyProtection="1">
      <alignment vertical="center"/>
      <protection locked="0"/>
    </xf>
    <xf numFmtId="0" fontId="70" fillId="0" borderId="98" xfId="0" applyFont="1" applyBorder="1" applyAlignment="1" applyProtection="1">
      <alignment vertical="center"/>
      <protection locked="0"/>
    </xf>
    <xf numFmtId="0" fontId="70" fillId="20" borderId="94" xfId="0" applyFont="1" applyFill="1" applyBorder="1" applyAlignment="1" applyProtection="1">
      <alignment vertical="center"/>
      <protection locked="0"/>
    </xf>
    <xf numFmtId="0" fontId="70" fillId="20" borderId="100" xfId="0" applyFont="1" applyFill="1" applyBorder="1" applyAlignment="1" applyProtection="1">
      <alignment vertical="center"/>
      <protection locked="0"/>
    </xf>
    <xf numFmtId="0" fontId="70" fillId="0" borderId="91" xfId="0" applyFont="1" applyBorder="1" applyAlignment="1" applyProtection="1">
      <alignment vertical="center"/>
      <protection locked="0"/>
    </xf>
    <xf numFmtId="0" fontId="70" fillId="0" borderId="100" xfId="0" applyFont="1" applyBorder="1" applyAlignment="1" applyProtection="1">
      <alignment vertical="center"/>
      <protection locked="0"/>
    </xf>
    <xf numFmtId="0" fontId="69" fillId="20" borderId="101" xfId="0" applyFont="1" applyFill="1" applyBorder="1" applyAlignment="1" applyProtection="1">
      <alignment horizontal="right" vertical="center" wrapText="1" shrinkToFit="1"/>
      <protection hidden="1"/>
    </xf>
    <xf numFmtId="0" fontId="26" fillId="20" borderId="160" xfId="0" applyFont="1" applyFill="1" applyBorder="1" applyAlignment="1" applyProtection="1">
      <alignment horizontal="right" vertical="center" wrapText="1" shrinkToFit="1"/>
      <protection hidden="1"/>
    </xf>
    <xf numFmtId="0" fontId="26" fillId="20" borderId="120" xfId="0" applyFont="1" applyFill="1" applyBorder="1" applyAlignment="1" applyProtection="1">
      <alignment horizontal="right" vertical="center" wrapText="1" shrinkToFit="1"/>
      <protection hidden="1"/>
    </xf>
    <xf numFmtId="0" fontId="26" fillId="0" borderId="97" xfId="0" applyFont="1" applyBorder="1" applyAlignment="1" applyProtection="1">
      <alignment horizontal="center" vertical="center" wrapText="1" shrinkToFit="1"/>
      <protection hidden="1"/>
    </xf>
    <xf numFmtId="0" fontId="26" fillId="0" borderId="96" xfId="0" applyFont="1" applyBorder="1" applyAlignment="1" applyProtection="1">
      <alignment horizontal="center" vertical="center" wrapText="1" shrinkToFit="1"/>
      <protection hidden="1"/>
    </xf>
    <xf numFmtId="0" fontId="27" fillId="0" borderId="116" xfId="0" applyFont="1" applyBorder="1" applyProtection="1">
      <protection locked="0"/>
    </xf>
    <xf numFmtId="0" fontId="26" fillId="20" borderId="121" xfId="0" applyFont="1" applyFill="1" applyBorder="1" applyAlignment="1" applyProtection="1">
      <alignment horizontal="right" wrapText="1" shrinkToFit="1"/>
      <protection hidden="1"/>
    </xf>
    <xf numFmtId="0" fontId="26" fillId="0" borderId="102" xfId="0" applyFont="1" applyBorder="1" applyAlignment="1" applyProtection="1">
      <alignment horizontal="center" vertical="center" wrapText="1" shrinkToFit="1"/>
      <protection hidden="1"/>
    </xf>
    <xf numFmtId="0" fontId="27" fillId="0" borderId="117" xfId="0" applyFont="1" applyBorder="1" applyProtection="1">
      <protection locked="0"/>
    </xf>
    <xf numFmtId="0" fontId="69" fillId="20" borderId="101" xfId="0" applyFont="1" applyFill="1" applyBorder="1" applyAlignment="1" applyProtection="1">
      <alignment horizontal="right" vertical="center" wrapText="1" shrinkToFit="1"/>
      <protection locked="0"/>
    </xf>
    <xf numFmtId="0" fontId="69" fillId="0" borderId="78" xfId="0" applyFont="1" applyBorder="1" applyAlignment="1" applyProtection="1">
      <alignment horizontal="center" vertical="center" wrapText="1" shrinkToFit="1"/>
      <protection hidden="1"/>
    </xf>
    <xf numFmtId="0" fontId="69" fillId="0" borderId="103" xfId="0" applyFont="1" applyBorder="1" applyAlignment="1" applyProtection="1">
      <alignment horizontal="center" vertical="center" wrapText="1" shrinkToFit="1"/>
      <protection hidden="1"/>
    </xf>
    <xf numFmtId="0" fontId="69" fillId="0" borderId="104" xfId="0" applyFont="1" applyBorder="1" applyAlignment="1" applyProtection="1">
      <alignment horizontal="center" vertical="center" wrapText="1" shrinkToFit="1"/>
      <protection hidden="1"/>
    </xf>
    <xf numFmtId="0" fontId="69" fillId="0" borderId="121" xfId="0" applyFont="1" applyBorder="1" applyAlignment="1" applyProtection="1">
      <alignment horizontal="center" vertical="center" wrapText="1" shrinkToFit="1"/>
      <protection locked="0" hidden="1"/>
    </xf>
    <xf numFmtId="0" fontId="69" fillId="20" borderId="95" xfId="0" applyFont="1" applyFill="1" applyBorder="1" applyAlignment="1" applyProtection="1">
      <alignment horizontal="right" vertical="center" wrapText="1" shrinkToFit="1"/>
      <protection locked="0"/>
    </xf>
    <xf numFmtId="0" fontId="69" fillId="0" borderId="119" xfId="0" applyFont="1" applyBorder="1" applyAlignment="1" applyProtection="1">
      <alignment horizontal="center" vertical="center" wrapText="1" shrinkToFit="1"/>
      <protection hidden="1"/>
    </xf>
    <xf numFmtId="0" fontId="69" fillId="0" borderId="118" xfId="0" applyFont="1" applyBorder="1" applyAlignment="1" applyProtection="1">
      <alignment horizontal="center" vertical="center" wrapText="1" shrinkToFit="1"/>
      <protection hidden="1"/>
    </xf>
    <xf numFmtId="0" fontId="69" fillId="0" borderId="98" xfId="0" applyFont="1" applyBorder="1" applyAlignment="1" applyProtection="1">
      <alignment horizontal="center" vertical="center" wrapText="1" shrinkToFit="1"/>
      <protection hidden="1"/>
    </xf>
    <xf numFmtId="0" fontId="42" fillId="31" borderId="101" xfId="0" applyFont="1" applyFill="1" applyBorder="1" applyAlignment="1" applyProtection="1">
      <alignment horizontal="right" vertical="center" wrapText="1" shrinkToFit="1"/>
      <protection locked="0"/>
    </xf>
    <xf numFmtId="0" fontId="70" fillId="0" borderId="93" xfId="0" applyFont="1" applyBorder="1" applyAlignment="1" applyProtection="1">
      <alignment vertical="center"/>
      <protection locked="0"/>
    </xf>
    <xf numFmtId="0" fontId="42" fillId="29" borderId="101" xfId="0" applyFont="1" applyFill="1" applyBorder="1" applyAlignment="1" applyProtection="1">
      <alignment horizontal="right" vertical="center" wrapText="1" shrinkToFit="1"/>
      <protection locked="0"/>
    </xf>
    <xf numFmtId="0" fontId="69" fillId="0" borderId="91" xfId="0" applyFont="1" applyBorder="1" applyAlignment="1" applyProtection="1">
      <alignment horizontal="center" vertical="center" wrapText="1" shrinkToFit="1"/>
      <protection hidden="1"/>
    </xf>
    <xf numFmtId="0" fontId="69" fillId="0" borderId="100" xfId="0" applyFont="1" applyBorder="1" applyAlignment="1" applyProtection="1">
      <alignment horizontal="center" vertical="center" wrapText="1" shrinkToFit="1"/>
      <protection hidden="1"/>
    </xf>
    <xf numFmtId="0" fontId="69" fillId="0" borderId="120" xfId="0" applyFont="1" applyBorder="1" applyAlignment="1" applyProtection="1">
      <alignment horizontal="center" vertical="center" wrapText="1" shrinkToFit="1"/>
      <protection locked="0" hidden="1"/>
    </xf>
    <xf numFmtId="0" fontId="14" fillId="9" borderId="91" xfId="0" applyFont="1" applyFill="1" applyBorder="1" applyAlignment="1">
      <alignment wrapText="1"/>
    </xf>
    <xf numFmtId="0" fontId="25" fillId="38" borderId="92" xfId="1" applyFont="1" applyFill="1" applyBorder="1" applyAlignment="1" applyProtection="1">
      <alignment wrapText="1"/>
      <protection hidden="1"/>
    </xf>
    <xf numFmtId="0" fontId="25" fillId="38" borderId="99" xfId="1" applyFont="1" applyFill="1" applyBorder="1" applyAlignment="1" applyProtection="1">
      <alignment wrapText="1"/>
      <protection hidden="1"/>
    </xf>
    <xf numFmtId="0" fontId="25" fillId="38" borderId="102" xfId="1" applyFont="1" applyFill="1" applyBorder="1" applyAlignment="1" applyProtection="1">
      <alignment wrapText="1"/>
      <protection hidden="1"/>
    </xf>
    <xf numFmtId="0" fontId="26" fillId="0" borderId="93" xfId="1" applyFont="1" applyFill="1" applyBorder="1" applyAlignment="1" applyProtection="1">
      <alignment horizontal="center" vertical="center" wrapText="1" shrinkToFit="1"/>
      <protection locked="0" hidden="1"/>
    </xf>
    <xf numFmtId="0" fontId="26" fillId="0" borderId="91" xfId="1" applyFont="1" applyFill="1" applyBorder="1" applyAlignment="1" applyProtection="1">
      <alignment horizontal="center" vertical="center" wrapText="1" shrinkToFit="1"/>
      <protection locked="0" hidden="1"/>
    </xf>
    <xf numFmtId="0" fontId="26" fillId="0" borderId="103" xfId="1" applyFont="1" applyFill="1" applyBorder="1" applyAlignment="1" applyProtection="1">
      <alignment horizontal="center" wrapText="1" shrinkToFit="1"/>
      <protection locked="0" hidden="1"/>
    </xf>
    <xf numFmtId="0" fontId="26" fillId="20" borderId="92" xfId="3" applyFont="1" applyFill="1" applyBorder="1" applyAlignment="1" applyProtection="1">
      <alignment horizontal="right" vertical="center" wrapText="1" shrinkToFit="1"/>
      <protection hidden="1"/>
    </xf>
    <xf numFmtId="0" fontId="26" fillId="20" borderId="99" xfId="3" applyFont="1" applyFill="1" applyBorder="1" applyAlignment="1" applyProtection="1">
      <alignment horizontal="right" vertical="center" wrapText="1" shrinkToFit="1"/>
      <protection hidden="1"/>
    </xf>
    <xf numFmtId="0" fontId="69" fillId="0" borderId="91" xfId="0" applyFont="1" applyBorder="1" applyAlignment="1" applyProtection="1">
      <alignment vertical="center" wrapText="1" shrinkToFit="1"/>
      <protection hidden="1"/>
    </xf>
    <xf numFmtId="0" fontId="6" fillId="21" borderId="91" xfId="0" applyFont="1" applyFill="1" applyBorder="1"/>
    <xf numFmtId="0" fontId="6" fillId="0" borderId="91" xfId="0" applyFont="1" applyBorder="1"/>
    <xf numFmtId="0" fontId="25" fillId="20" borderId="92" xfId="9" applyFont="1" applyFill="1" applyBorder="1" applyAlignment="1" applyProtection="1">
      <alignment horizontal="right" vertical="center" wrapText="1"/>
      <protection hidden="1"/>
    </xf>
    <xf numFmtId="0" fontId="26" fillId="0" borderId="93" xfId="9" applyFont="1" applyBorder="1" applyAlignment="1" applyProtection="1">
      <alignment horizontal="right" vertical="center" wrapText="1" shrinkToFit="1"/>
      <protection locked="0" hidden="1"/>
    </xf>
    <xf numFmtId="0" fontId="26" fillId="0" borderId="94" xfId="9" applyFont="1" applyBorder="1" applyAlignment="1" applyProtection="1">
      <alignment horizontal="right" vertical="center" wrapText="1" shrinkToFit="1"/>
      <protection locked="0" hidden="1"/>
    </xf>
    <xf numFmtId="0" fontId="27" fillId="20" borderId="92" xfId="9" applyFont="1" applyFill="1" applyBorder="1" applyAlignment="1" applyProtection="1">
      <alignment horizontal="right" vertical="center"/>
      <protection hidden="1"/>
    </xf>
    <xf numFmtId="0" fontId="27" fillId="0" borderId="93" xfId="9" applyFont="1" applyBorder="1" applyAlignment="1" applyProtection="1">
      <alignment horizontal="right" vertical="center"/>
      <protection locked="0" hidden="1"/>
    </xf>
    <xf numFmtId="0" fontId="27" fillId="0" borderId="94" xfId="9" applyFont="1" applyBorder="1" applyAlignment="1" applyProtection="1">
      <alignment horizontal="right" vertical="center"/>
      <protection locked="0" hidden="1"/>
    </xf>
    <xf numFmtId="0" fontId="27" fillId="0" borderId="92" xfId="9" applyFont="1" applyBorder="1" applyAlignment="1" applyProtection="1">
      <alignment horizontal="right" vertical="center"/>
      <protection locked="0" hidden="1"/>
    </xf>
    <xf numFmtId="0" fontId="26" fillId="0" borderId="95" xfId="9" applyFont="1" applyBorder="1" applyAlignment="1" applyProtection="1">
      <alignment horizontal="right" vertical="center" wrapText="1" shrinkToFit="1"/>
      <protection locked="0" hidden="1"/>
    </xf>
    <xf numFmtId="0" fontId="26" fillId="0" borderId="96" xfId="9" applyFont="1" applyBorder="1" applyAlignment="1" applyProtection="1">
      <alignment horizontal="right" vertical="center" wrapText="1" shrinkToFit="1"/>
      <protection locked="0" hidden="1"/>
    </xf>
    <xf numFmtId="0" fontId="26" fillId="0" borderId="118" xfId="9" applyFont="1" applyBorder="1" applyAlignment="1" applyProtection="1">
      <alignment horizontal="right" vertical="center" wrapText="1" shrinkToFit="1"/>
      <protection locked="0" hidden="1"/>
    </xf>
    <xf numFmtId="0" fontId="25" fillId="20" borderId="99" xfId="9" applyFont="1" applyFill="1" applyBorder="1" applyAlignment="1" applyProtection="1">
      <alignment horizontal="right" vertical="center" wrapText="1"/>
      <protection hidden="1"/>
    </xf>
    <xf numFmtId="0" fontId="26" fillId="0" borderId="91" xfId="9" applyFont="1" applyBorder="1" applyAlignment="1" applyProtection="1">
      <alignment horizontal="right" vertical="center" wrapText="1" shrinkToFit="1"/>
      <protection locked="0" hidden="1"/>
    </xf>
    <xf numFmtId="0" fontId="26" fillId="0" borderId="100" xfId="9" applyFont="1" applyBorder="1" applyAlignment="1" applyProtection="1">
      <alignment horizontal="right" vertical="center" wrapText="1" shrinkToFit="1"/>
      <protection locked="0" hidden="1"/>
    </xf>
    <xf numFmtId="0" fontId="27" fillId="20" borderId="99" xfId="9" applyFont="1" applyFill="1" applyBorder="1" applyAlignment="1" applyProtection="1">
      <alignment horizontal="right" vertical="center"/>
      <protection hidden="1"/>
    </xf>
    <xf numFmtId="0" fontId="27" fillId="0" borderId="91" xfId="9" applyFont="1" applyBorder="1" applyAlignment="1" applyProtection="1">
      <alignment horizontal="right" vertical="center"/>
      <protection locked="0" hidden="1"/>
    </xf>
    <xf numFmtId="0" fontId="27" fillId="0" borderId="100" xfId="9" applyFont="1" applyBorder="1" applyAlignment="1" applyProtection="1">
      <alignment horizontal="right" vertical="center"/>
      <protection locked="0" hidden="1"/>
    </xf>
    <xf numFmtId="0" fontId="27" fillId="0" borderId="99" xfId="9" applyFont="1" applyBorder="1" applyAlignment="1" applyProtection="1">
      <alignment horizontal="right" vertical="center"/>
      <protection locked="0" hidden="1"/>
    </xf>
    <xf numFmtId="0" fontId="26" fillId="0" borderId="101" xfId="9" applyFont="1" applyBorder="1" applyAlignment="1" applyProtection="1">
      <alignment horizontal="right" vertical="center" wrapText="1" shrinkToFit="1"/>
      <protection locked="0" hidden="1"/>
    </xf>
    <xf numFmtId="0" fontId="26" fillId="0" borderId="116" xfId="9" applyFont="1" applyBorder="1" applyAlignment="1" applyProtection="1">
      <alignment horizontal="right" vertical="center" wrapText="1" shrinkToFit="1"/>
      <protection locked="0" hidden="1"/>
    </xf>
    <xf numFmtId="0" fontId="25" fillId="20" borderId="102" xfId="9" applyFont="1" applyFill="1" applyBorder="1" applyAlignment="1" applyProtection="1">
      <alignment horizontal="right" wrapText="1"/>
      <protection hidden="1"/>
    </xf>
    <xf numFmtId="0" fontId="26" fillId="0" borderId="103" xfId="9" applyFont="1" applyBorder="1" applyAlignment="1" applyProtection="1">
      <alignment horizontal="right" wrapText="1" shrinkToFit="1"/>
      <protection locked="0" hidden="1"/>
    </xf>
    <xf numFmtId="0" fontId="26" fillId="0" borderId="104" xfId="9" applyFont="1" applyBorder="1" applyAlignment="1" applyProtection="1">
      <alignment horizontal="right" wrapText="1" shrinkToFit="1"/>
      <protection locked="0" hidden="1"/>
    </xf>
    <xf numFmtId="0" fontId="27" fillId="20" borderId="102" xfId="9" applyFont="1" applyFill="1" applyBorder="1" applyAlignment="1" applyProtection="1">
      <alignment horizontal="right"/>
      <protection hidden="1"/>
    </xf>
    <xf numFmtId="0" fontId="27" fillId="0" borderId="103" xfId="9" applyFont="1" applyBorder="1" applyAlignment="1" applyProtection="1">
      <alignment horizontal="right"/>
      <protection locked="0" hidden="1"/>
    </xf>
    <xf numFmtId="0" fontId="27" fillId="0" borderId="104" xfId="9" applyFont="1" applyBorder="1" applyAlignment="1" applyProtection="1">
      <alignment horizontal="right"/>
      <protection locked="0" hidden="1"/>
    </xf>
    <xf numFmtId="0" fontId="27" fillId="0" borderId="102" xfId="9" applyFont="1" applyBorder="1" applyAlignment="1" applyProtection="1">
      <alignment horizontal="right"/>
      <protection locked="0" hidden="1"/>
    </xf>
    <xf numFmtId="0" fontId="26" fillId="0" borderId="105" xfId="9" applyFont="1" applyBorder="1" applyAlignment="1" applyProtection="1">
      <alignment horizontal="right" wrapText="1" shrinkToFit="1"/>
      <protection locked="0" hidden="1"/>
    </xf>
    <xf numFmtId="0" fontId="26" fillId="0" borderId="117" xfId="9" applyFont="1" applyBorder="1" applyAlignment="1" applyProtection="1">
      <alignment horizontal="right" wrapText="1" shrinkToFit="1"/>
      <protection locked="0" hidden="1"/>
    </xf>
    <xf numFmtId="0" fontId="10" fillId="20" borderId="91" xfId="0" applyFont="1" applyFill="1" applyBorder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3" fillId="21" borderId="86" xfId="0" applyFont="1" applyFill="1" applyBorder="1" applyAlignment="1">
      <alignment horizontal="center" vertical="center" wrapText="1"/>
    </xf>
    <xf numFmtId="0" fontId="24" fillId="21" borderId="86" xfId="0" applyFont="1" applyFill="1" applyBorder="1" applyAlignment="1">
      <alignment horizontal="center" vertical="center"/>
    </xf>
    <xf numFmtId="0" fontId="23" fillId="21" borderId="87" xfId="0" applyFont="1" applyFill="1" applyBorder="1" applyAlignment="1">
      <alignment horizontal="center" vertical="center" wrapText="1"/>
    </xf>
    <xf numFmtId="0" fontId="24" fillId="21" borderId="85" xfId="0" applyFont="1" applyFill="1" applyBorder="1" applyAlignment="1">
      <alignment horizontal="center" vertical="center"/>
    </xf>
    <xf numFmtId="0" fontId="22" fillId="21" borderId="87" xfId="0" applyFont="1" applyFill="1" applyBorder="1" applyAlignment="1">
      <alignment horizontal="center" vertical="center" wrapText="1"/>
    </xf>
    <xf numFmtId="0" fontId="22" fillId="21" borderId="86" xfId="0" applyFont="1" applyFill="1" applyBorder="1" applyAlignment="1">
      <alignment horizontal="center" vertical="center" wrapText="1"/>
    </xf>
    <xf numFmtId="0" fontId="22" fillId="32" borderId="87" xfId="0" applyFont="1" applyFill="1" applyBorder="1" applyAlignment="1">
      <alignment horizontal="center" vertical="center" wrapText="1"/>
    </xf>
    <xf numFmtId="0" fontId="24" fillId="32" borderId="86" xfId="0" applyFont="1" applyFill="1" applyBorder="1" applyAlignment="1">
      <alignment horizontal="center" vertical="center"/>
    </xf>
    <xf numFmtId="0" fontId="24" fillId="32" borderId="85" xfId="0" applyFont="1" applyFill="1" applyBorder="1" applyAlignment="1">
      <alignment horizontal="center" vertical="center"/>
    </xf>
    <xf numFmtId="0" fontId="35" fillId="0" borderId="168" xfId="0" applyFont="1" applyBorder="1" applyAlignment="1" applyProtection="1">
      <alignment horizontal="center" vertical="center" wrapText="1"/>
      <protection hidden="1"/>
    </xf>
    <xf numFmtId="0" fontId="0" fillId="0" borderId="161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34" fillId="34" borderId="203" xfId="0" applyFont="1" applyFill="1" applyBorder="1" applyAlignment="1" applyProtection="1">
      <alignment horizontal="center" vertical="center" wrapText="1" shrinkToFit="1"/>
      <protection locked="0" hidden="1"/>
    </xf>
    <xf numFmtId="0" fontId="0" fillId="0" borderId="86" xfId="0" applyBorder="1" applyAlignment="1">
      <alignment horizontal="center" vertical="center" wrapText="1" shrinkToFit="1"/>
    </xf>
    <xf numFmtId="0" fontId="0" fillId="0" borderId="85" xfId="0" applyBorder="1" applyAlignment="1">
      <alignment horizontal="center" vertical="center" wrapText="1" shrinkToFit="1"/>
    </xf>
    <xf numFmtId="0" fontId="35" fillId="0" borderId="87" xfId="0" applyFont="1" applyBorder="1" applyAlignment="1" applyProtection="1">
      <alignment horizontal="center" vertical="center" wrapText="1"/>
      <protection hidden="1"/>
    </xf>
    <xf numFmtId="0" fontId="0" fillId="0" borderId="86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46" fillId="34" borderId="87" xfId="0" applyFont="1" applyFill="1" applyBorder="1" applyAlignment="1" applyProtection="1">
      <alignment horizontal="center" vertical="center" wrapText="1" shrinkToFit="1"/>
      <protection locked="0" hidden="1"/>
    </xf>
    <xf numFmtId="0" fontId="35" fillId="0" borderId="87" xfId="0" applyFont="1" applyBorder="1" applyAlignment="1">
      <alignment horizontal="center" vertical="center" wrapText="1"/>
    </xf>
    <xf numFmtId="0" fontId="22" fillId="21" borderId="53" xfId="0" applyFont="1" applyFill="1" applyBorder="1" applyAlignment="1">
      <alignment horizontal="center" vertical="center" wrapText="1"/>
    </xf>
    <xf numFmtId="0" fontId="24" fillId="21" borderId="53" xfId="0" applyFont="1" applyFill="1" applyBorder="1" applyAlignment="1">
      <alignment horizontal="center" vertical="center"/>
    </xf>
    <xf numFmtId="0" fontId="24" fillId="21" borderId="21" xfId="0" applyFont="1" applyFill="1" applyBorder="1" applyAlignment="1">
      <alignment horizontal="center" vertical="center"/>
    </xf>
    <xf numFmtId="0" fontId="23" fillId="21" borderId="106" xfId="0" applyFont="1" applyFill="1" applyBorder="1" applyAlignment="1">
      <alignment horizontal="center" vertical="center" wrapText="1"/>
    </xf>
    <xf numFmtId="0" fontId="24" fillId="21" borderId="107" xfId="0" applyFont="1" applyFill="1" applyBorder="1" applyAlignment="1">
      <alignment horizontal="center" vertical="center"/>
    </xf>
    <xf numFmtId="0" fontId="24" fillId="21" borderId="108" xfId="0" applyFont="1" applyFill="1" applyBorder="1" applyAlignment="1">
      <alignment horizontal="center" vertical="center"/>
    </xf>
    <xf numFmtId="0" fontId="22" fillId="21" borderId="24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21" borderId="87" xfId="0" applyFont="1" applyFill="1" applyBorder="1" applyAlignment="1">
      <alignment horizontal="center" vertical="center"/>
    </xf>
    <xf numFmtId="0" fontId="0" fillId="21" borderId="86" xfId="0" applyFill="1" applyBorder="1" applyAlignment="1">
      <alignment horizontal="center" vertical="center"/>
    </xf>
    <xf numFmtId="0" fontId="22" fillId="21" borderId="76" xfId="0" applyFont="1" applyFill="1" applyBorder="1" applyAlignment="1">
      <alignment horizontal="center" vertical="center" wrapText="1"/>
    </xf>
    <xf numFmtId="0" fontId="24" fillId="21" borderId="77" xfId="0" applyFont="1" applyFill="1" applyBorder="1" applyAlignment="1">
      <alignment horizontal="center" vertical="center"/>
    </xf>
    <xf numFmtId="0" fontId="24" fillId="21" borderId="7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/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8" fillId="0" borderId="3" xfId="0" applyFont="1" applyBorder="1" applyAlignment="1">
      <alignment horizontal="center" wrapText="1"/>
    </xf>
    <xf numFmtId="165" fontId="8" fillId="0" borderId="3" xfId="0" applyNumberFormat="1" applyFont="1" applyBorder="1" applyAlignment="1">
      <alignment horizontal="center" wrapText="1"/>
    </xf>
    <xf numFmtId="0" fontId="17" fillId="0" borderId="52" xfId="0" applyFont="1" applyBorder="1" applyAlignment="1">
      <alignment wrapText="1"/>
    </xf>
    <xf numFmtId="0" fontId="9" fillId="0" borderId="52" xfId="0" applyFont="1" applyBorder="1"/>
    <xf numFmtId="0" fontId="9" fillId="0" borderId="73" xfId="0" applyFont="1" applyBorder="1"/>
    <xf numFmtId="0" fontId="17" fillId="13" borderId="52" xfId="0" applyFont="1" applyFill="1" applyBorder="1" applyAlignment="1">
      <alignment wrapText="1"/>
    </xf>
    <xf numFmtId="0" fontId="9" fillId="0" borderId="19" xfId="0" applyFont="1" applyBorder="1"/>
    <xf numFmtId="0" fontId="17" fillId="0" borderId="181" xfId="0" applyFont="1" applyBorder="1" applyAlignment="1">
      <alignment wrapText="1"/>
    </xf>
    <xf numFmtId="0" fontId="11" fillId="9" borderId="181" xfId="0" applyFont="1" applyFill="1" applyBorder="1" applyAlignment="1">
      <alignment wrapText="1"/>
    </xf>
    <xf numFmtId="0" fontId="17" fillId="9" borderId="15" xfId="0" applyFont="1" applyFill="1" applyBorder="1" applyAlignment="1">
      <alignment wrapText="1"/>
    </xf>
    <xf numFmtId="0" fontId="11" fillId="16" borderId="15" xfId="0" applyFont="1" applyFill="1" applyBorder="1" applyAlignment="1">
      <alignment horizontal="center" wrapText="1"/>
    </xf>
    <xf numFmtId="0" fontId="6" fillId="0" borderId="180" xfId="0" applyFont="1" applyBorder="1" applyAlignment="1">
      <alignment horizontal="center" vertical="center" wrapText="1"/>
    </xf>
    <xf numFmtId="0" fontId="9" fillId="0" borderId="182" xfId="0" applyFont="1" applyBorder="1"/>
    <xf numFmtId="0" fontId="9" fillId="0" borderId="183" xfId="0" applyFont="1" applyBorder="1"/>
    <xf numFmtId="0" fontId="11" fillId="16" borderId="52" xfId="0" applyFont="1" applyFill="1" applyBorder="1" applyAlignment="1">
      <alignment horizontal="center" wrapText="1"/>
    </xf>
    <xf numFmtId="0" fontId="11" fillId="16" borderId="53" xfId="0" applyFont="1" applyFill="1" applyBorder="1" applyAlignment="1">
      <alignment horizontal="center" wrapText="1"/>
    </xf>
    <xf numFmtId="0" fontId="9" fillId="0" borderId="53" xfId="0" applyFont="1" applyBorder="1"/>
    <xf numFmtId="0" fontId="9" fillId="0" borderId="21" xfId="0" applyFont="1" applyBorder="1"/>
    <xf numFmtId="0" fontId="0" fillId="0" borderId="127" xfId="0" applyBorder="1" applyAlignment="1">
      <alignment horizontal="center" vertical="center" wrapText="1"/>
    </xf>
    <xf numFmtId="0" fontId="11" fillId="9" borderId="52" xfId="0" applyFont="1" applyFill="1" applyBorder="1" applyAlignment="1">
      <alignment wrapText="1"/>
    </xf>
    <xf numFmtId="0" fontId="11" fillId="0" borderId="52" xfId="0" applyFont="1" applyBorder="1" applyAlignment="1">
      <alignment wrapText="1"/>
    </xf>
    <xf numFmtId="0" fontId="11" fillId="0" borderId="181" xfId="0" applyFont="1" applyBorder="1" applyAlignment="1">
      <alignment wrapText="1"/>
    </xf>
    <xf numFmtId="0" fontId="35" fillId="0" borderId="204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9" fillId="0" borderId="99" xfId="0" applyFont="1" applyBorder="1"/>
    <xf numFmtId="0" fontId="9" fillId="0" borderId="102" xfId="0" applyFont="1" applyBorder="1"/>
    <xf numFmtId="0" fontId="11" fillId="15" borderId="181" xfId="0" applyFont="1" applyFill="1" applyBorder="1" applyAlignment="1">
      <alignment horizontal="center" wrapText="1"/>
    </xf>
    <xf numFmtId="0" fontId="11" fillId="9" borderId="15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9" borderId="0" xfId="0" applyFont="1" applyFill="1" applyAlignment="1">
      <alignment wrapText="1"/>
    </xf>
    <xf numFmtId="0" fontId="11" fillId="15" borderId="15" xfId="0" applyFont="1" applyFill="1" applyBorder="1" applyAlignment="1">
      <alignment horizontal="center" wrapText="1"/>
    </xf>
    <xf numFmtId="0" fontId="11" fillId="13" borderId="181" xfId="0" applyFont="1" applyFill="1" applyBorder="1" applyAlignment="1">
      <alignment wrapText="1"/>
    </xf>
    <xf numFmtId="0" fontId="17" fillId="13" borderId="15" xfId="0" applyFont="1" applyFill="1" applyBorder="1" applyAlignment="1">
      <alignment wrapText="1"/>
    </xf>
    <xf numFmtId="0" fontId="17" fillId="9" borderId="52" xfId="0" applyFont="1" applyFill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35" fillId="0" borderId="180" xfId="0" applyFont="1" applyBorder="1" applyAlignment="1" applyProtection="1">
      <alignment horizontal="center" vertical="center" wrapText="1"/>
      <protection hidden="1"/>
    </xf>
    <xf numFmtId="0" fontId="0" fillId="0" borderId="182" xfId="0" applyBorder="1" applyAlignment="1">
      <alignment horizontal="center" vertical="center" wrapText="1"/>
    </xf>
    <xf numFmtId="0" fontId="0" fillId="0" borderId="183" xfId="0" applyBorder="1" applyAlignment="1">
      <alignment horizontal="center" vertical="center" wrapText="1"/>
    </xf>
    <xf numFmtId="0" fontId="35" fillId="0" borderId="76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1" fillId="0" borderId="52" xfId="0" applyFont="1" applyBorder="1" applyAlignment="1">
      <alignment horizontal="center" wrapText="1"/>
    </xf>
    <xf numFmtId="0" fontId="11" fillId="0" borderId="181" xfId="0" applyFont="1" applyBorder="1" applyAlignment="1">
      <alignment horizontal="center" wrapText="1"/>
    </xf>
    <xf numFmtId="0" fontId="11" fillId="15" borderId="52" xfId="0" applyFont="1" applyFill="1" applyBorder="1" applyAlignment="1">
      <alignment wrapText="1"/>
    </xf>
    <xf numFmtId="0" fontId="17" fillId="15" borderId="22" xfId="0" applyFont="1" applyFill="1" applyBorder="1" applyAlignment="1">
      <alignment wrapText="1"/>
    </xf>
    <xf numFmtId="0" fontId="9" fillId="0" borderId="22" xfId="0" applyFont="1" applyBorder="1"/>
    <xf numFmtId="0" fontId="9" fillId="0" borderId="20" xfId="0" applyFont="1" applyBorder="1"/>
    <xf numFmtId="0" fontId="11" fillId="13" borderId="52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13" borderId="0" xfId="0" applyFont="1" applyFill="1" applyAlignment="1">
      <alignment wrapText="1"/>
    </xf>
    <xf numFmtId="0" fontId="17" fillId="13" borderId="25" xfId="0" applyFont="1" applyFill="1" applyBorder="1" applyAlignment="1">
      <alignment wrapText="1"/>
    </xf>
    <xf numFmtId="0" fontId="9" fillId="0" borderId="11" xfId="0" applyFont="1" applyBorder="1"/>
    <xf numFmtId="0" fontId="17" fillId="0" borderId="15" xfId="0" applyFont="1" applyBorder="1" applyAlignment="1">
      <alignment wrapText="1"/>
    </xf>
    <xf numFmtId="0" fontId="17" fillId="9" borderId="0" xfId="0" applyFont="1" applyFill="1" applyAlignment="1">
      <alignment wrapText="1"/>
    </xf>
    <xf numFmtId="0" fontId="11" fillId="15" borderId="52" xfId="0" applyFont="1" applyFill="1" applyBorder="1" applyAlignment="1">
      <alignment horizontal="center" wrapText="1"/>
    </xf>
    <xf numFmtId="0" fontId="11" fillId="16" borderId="181" xfId="0" applyFont="1" applyFill="1" applyBorder="1" applyAlignment="1">
      <alignment horizontal="center" wrapText="1"/>
    </xf>
    <xf numFmtId="0" fontId="11" fillId="13" borderId="15" xfId="0" applyFont="1" applyFill="1" applyBorder="1" applyAlignment="1">
      <alignment horizontal="center" wrapText="1"/>
    </xf>
    <xf numFmtId="0" fontId="17" fillId="15" borderId="181" xfId="0" applyFont="1" applyFill="1" applyBorder="1" applyAlignment="1">
      <alignment wrapText="1"/>
    </xf>
    <xf numFmtId="0" fontId="17" fillId="15" borderId="52" xfId="0" applyFont="1" applyFill="1" applyBorder="1" applyAlignment="1">
      <alignment wrapText="1"/>
    </xf>
    <xf numFmtId="0" fontId="11" fillId="13" borderId="181" xfId="0" applyFont="1" applyFill="1" applyBorder="1" applyAlignment="1">
      <alignment horizontal="center" wrapText="1"/>
    </xf>
    <xf numFmtId="0" fontId="11" fillId="0" borderId="181" xfId="0" applyFont="1" applyBorder="1" applyAlignment="1">
      <alignment horizontal="center" vertical="center" wrapText="1"/>
    </xf>
    <xf numFmtId="0" fontId="17" fillId="16" borderId="181" xfId="0" applyFont="1" applyFill="1" applyBorder="1" applyAlignment="1">
      <alignment horizontal="left" wrapText="1"/>
    </xf>
    <xf numFmtId="0" fontId="17" fillId="16" borderId="52" xfId="0" applyFont="1" applyFill="1" applyBorder="1" applyAlignment="1">
      <alignment horizontal="left" wrapText="1"/>
    </xf>
    <xf numFmtId="0" fontId="14" fillId="15" borderId="52" xfId="0" applyFont="1" applyFill="1" applyBorder="1" applyAlignment="1">
      <alignment horizontal="center" wrapText="1"/>
    </xf>
    <xf numFmtId="0" fontId="0" fillId="0" borderId="77" xfId="0" applyBorder="1"/>
    <xf numFmtId="0" fontId="28" fillId="0" borderId="91" xfId="0" applyFont="1" applyBorder="1"/>
    <xf numFmtId="0" fontId="0" fillId="0" borderId="91" xfId="0" applyBorder="1"/>
    <xf numFmtId="0" fontId="0" fillId="0" borderId="75" xfId="0" applyBorder="1"/>
    <xf numFmtId="0" fontId="11" fillId="15" borderId="128" xfId="0" applyFont="1" applyFill="1" applyBorder="1" applyAlignment="1">
      <alignment horizontal="center" wrapText="1"/>
    </xf>
    <xf numFmtId="0" fontId="9" fillId="0" borderId="129" xfId="0" applyFont="1" applyBorder="1"/>
    <xf numFmtId="0" fontId="11" fillId="15" borderId="129" xfId="0" applyFont="1" applyFill="1" applyBorder="1" applyAlignment="1">
      <alignment horizontal="center" wrapText="1"/>
    </xf>
    <xf numFmtId="0" fontId="11" fillId="0" borderId="129" xfId="0" applyFont="1" applyBorder="1" applyAlignment="1">
      <alignment horizontal="center" wrapText="1"/>
    </xf>
    <xf numFmtId="0" fontId="9" fillId="0" borderId="125" xfId="0" applyFont="1" applyBorder="1"/>
    <xf numFmtId="0" fontId="11" fillId="9" borderId="184" xfId="0" applyFont="1" applyFill="1" applyBorder="1" applyAlignment="1">
      <alignment wrapText="1"/>
    </xf>
    <xf numFmtId="0" fontId="11" fillId="9" borderId="15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13" fillId="20" borderId="3" xfId="0" applyFont="1" applyFill="1" applyBorder="1" applyAlignment="1">
      <alignment horizontal="center" vertical="center" wrapText="1"/>
    </xf>
    <xf numFmtId="0" fontId="71" fillId="20" borderId="4" xfId="0" applyFont="1" applyFill="1" applyBorder="1"/>
    <xf numFmtId="0" fontId="6" fillId="0" borderId="15" xfId="0" applyFont="1" applyBorder="1" applyAlignment="1">
      <alignment horizontal="center" vertical="center" wrapText="1"/>
    </xf>
    <xf numFmtId="0" fontId="9" fillId="0" borderId="18" xfId="0" applyFont="1" applyBorder="1"/>
    <xf numFmtId="0" fontId="1" fillId="0" borderId="91" xfId="0" applyFont="1" applyBorder="1"/>
    <xf numFmtId="0" fontId="1" fillId="0" borderId="122" xfId="0" applyFont="1" applyBorder="1"/>
    <xf numFmtId="0" fontId="0" fillId="0" borderId="162" xfId="0" applyBorder="1"/>
    <xf numFmtId="0" fontId="0" fillId="0" borderId="96" xfId="0" applyBorder="1"/>
    <xf numFmtId="0" fontId="2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52" xfId="0" applyBorder="1"/>
    <xf numFmtId="0" fontId="0" fillId="0" borderId="19" xfId="0" applyBorder="1"/>
    <xf numFmtId="0" fontId="10" fillId="4" borderId="42" xfId="0" applyFont="1" applyFill="1" applyBorder="1" applyAlignment="1">
      <alignment horizontal="center" wrapText="1"/>
    </xf>
    <xf numFmtId="0" fontId="9" fillId="0" borderId="32" xfId="0" applyFont="1" applyBorder="1"/>
    <xf numFmtId="0" fontId="9" fillId="0" borderId="33" xfId="0" applyFont="1" applyBorder="1"/>
    <xf numFmtId="0" fontId="10" fillId="0" borderId="3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wrapText="1"/>
    </xf>
    <xf numFmtId="0" fontId="9" fillId="0" borderId="41" xfId="0" applyFont="1" applyBorder="1"/>
    <xf numFmtId="0" fontId="8" fillId="4" borderId="4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9" fillId="0" borderId="38" xfId="0" applyFont="1" applyBorder="1"/>
    <xf numFmtId="0" fontId="9" fillId="0" borderId="39" xfId="0" applyFont="1" applyBorder="1"/>
    <xf numFmtId="0" fontId="8" fillId="0" borderId="40" xfId="0" applyFont="1" applyBorder="1" applyAlignment="1">
      <alignment horizontal="center" wrapText="1"/>
    </xf>
  </cellXfs>
  <cellStyles count="11">
    <cellStyle name="Excel Built-in Normal" xfId="4"/>
    <cellStyle name="Звичайний 2" xfId="1"/>
    <cellStyle name="Звичайний 3" xfId="3"/>
    <cellStyle name="Звичайний 4" xfId="5"/>
    <cellStyle name="Звичайний 5" xfId="7"/>
    <cellStyle name="Звичайний 6" xfId="9"/>
    <cellStyle name="Звичайний 7" xfId="10"/>
    <cellStyle name="Обычный" xfId="0" builtinId="0"/>
    <cellStyle name="Обычный 2" xfId="2"/>
    <cellStyle name="Обычный 2 2" xfId="6"/>
    <cellStyle name="Финансовый" xfId="8" builtinId="3"/>
  </cellStyles>
  <dxfs count="8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 defaultTableStyle="TableStyleMedium2" defaultPivotStyle="PivotStyleLight16">
    <tableStyle name="база-style" pivot="0" count="3">
      <tableStyleElement type="headerRow" dxfId="869"/>
      <tableStyleElement type="firstRowStripe" dxfId="868"/>
      <tableStyleElement type="secondRowStripe" dxfId="867"/>
    </tableStyle>
    <tableStyle name="Довідник ЗОЗ-style" pivot="0" count="3">
      <tableStyleElement type="headerRow" dxfId="866"/>
      <tableStyleElement type="firstRowStripe" dxfId="865"/>
      <tableStyleElement type="secondRowStripe" dxfId="86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44;&#1086;&#1085;&#1077;&#1094;&#1100;&#1082;&#1072;/+&#1050;&#1088;&#1072;&#1084;_&#1047;&#1074;&#1110;&#1090;_&#1047;&#1055;&#1058;__&#1086;&#1085;&#1086;&#1074;&#1083;&#1077;&#1085;&#1072;%20&#1086;&#1073;_&#1108;&#1076;.%20%20&#1078;&#1086;&#1074;&#1090;&#1077;&#1085;&#110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47;&#1072;&#1082;&#1072;&#1088;&#1087;&#1072;&#1090;&#1090;&#110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47;&#1072;&#1087;&#1086;&#1088;&#1110;&#1079;&#1100;&#1082;&#107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30;-&#106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50;&#1080;&#1111;&#1074;&#1089;&#1100;&#1082;&#1072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50;&#1110;&#1088;&#1086;&#1074;&#1086;&#1075;&#1088;&#1072;&#1076;&#1089;&#1100;&#1082;&#1072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52;&#1080;&#1082;&#1086;&#1083;&#1072;&#1111;&#1074;&#1089;&#1100;&#1082;&#1072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56;&#1110;&#1074;&#1085;&#1077;&#1085;&#1089;&#1100;&#1082;&#1072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57;&#1091;&#1084;&#1089;&#1100;&#1082;&#1072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61;&#1072;&#1088;&#1082;&#1110;&#1074;&#1089;&#1100;&#1082;&#1072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61;&#1084;&#1077;&#1083;&#1100;&#1085;&#1080;&#1094;&#110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2;&#1084;&#1110;&#1089;&#1085;&#1072;%20&#1087;&#1110;&#1090;&#1088;&#1080;&#1084;&#1091;&#1074;&#1072;&#1083;&#1100;&#1085;&#1072;%20&#1090;&#1077;&#1088;&#1072;&#1087;&#1110;&#1103;/&#1047;&#1055;&#1058;_&#1054;&#1058;&#1063;&#1045;&#1058;/2021/&#1047;&#1055;&#1058;_&#1054;&#1050;&#1058;&#1071;&#1041;&#1056;&#1068;_2021/&#1054;&#1076;&#1077;&#1089;&#1100;&#1082;&#1072;%20_&#1078;&#1086;&#1074;&#1090;&#1077;&#1085;&#110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63;&#1077;&#1088;&#1082;&#1072;&#1089;&#1100;&#1082;&#1072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50;&#1080;&#1111;&#1074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54;&#1076;&#1077;&#1089;&#1100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55;&#1086;&#1083;&#1090;&#1072;&#1074;&#1089;&#1100;&#1082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63;&#1077;&#1088;&#1085;&#1110;&#1075;&#1110;&#1074;&#1089;&#1100;&#1082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51;&#1100;&#1074;&#1110;&#1074;&#1089;&#1100;&#1082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42;&#1110;&#1085;&#1085;&#1080;&#1094;&#1100;&#1082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42;&#1086;&#1083;&#1080;&#1085;&#1089;&#1100;&#1082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44;&#1085;&#1110;&#1087;&#1088;&#1086;&#1087;&#1077;&#1090;&#1088;&#1086;&#1074;&#1089;&#1100;&#1082;&#10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03/Desktop/&#1057;&#1090;&#1072;&#1090;&#1080;&#1089;&#1090;&#1080;&#1082;&#1072;_&#1047;&#1055;&#1058;/&#1046;&#1086;&#1074;&#1090;&#1077;&#1085;&#1100;_22/&#1046;&#1080;&#1090;&#1086;&#1084;&#1080;&#1088;&#1089;&#110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F9">
            <v>25</v>
          </cell>
          <cell r="G9">
            <v>0</v>
          </cell>
          <cell r="L9">
            <v>25</v>
          </cell>
          <cell r="P9">
            <v>25</v>
          </cell>
          <cell r="R9">
            <v>25</v>
          </cell>
          <cell r="U9">
            <v>20</v>
          </cell>
          <cell r="V9">
            <v>5</v>
          </cell>
          <cell r="X9">
            <v>8</v>
          </cell>
          <cell r="Y9">
            <v>7</v>
          </cell>
          <cell r="AA9">
            <v>2</v>
          </cell>
          <cell r="AF9">
            <v>25</v>
          </cell>
          <cell r="AG9">
            <v>2</v>
          </cell>
          <cell r="AH9">
            <v>22</v>
          </cell>
          <cell r="AI9">
            <v>1</v>
          </cell>
          <cell r="AO9">
            <v>0</v>
          </cell>
        </row>
        <row r="10">
          <cell r="F10">
            <v>63</v>
          </cell>
          <cell r="G10">
            <v>5</v>
          </cell>
          <cell r="J10">
            <v>5</v>
          </cell>
          <cell r="L10">
            <v>68</v>
          </cell>
          <cell r="P10">
            <v>68</v>
          </cell>
          <cell r="R10">
            <v>68</v>
          </cell>
          <cell r="U10">
            <v>61</v>
          </cell>
          <cell r="V10">
            <v>7</v>
          </cell>
          <cell r="X10">
            <v>18</v>
          </cell>
          <cell r="Y10">
            <v>18</v>
          </cell>
          <cell r="AA10">
            <v>9</v>
          </cell>
          <cell r="AB10">
            <v>1</v>
          </cell>
          <cell r="AF10">
            <v>68</v>
          </cell>
          <cell r="AJ10">
            <v>2</v>
          </cell>
          <cell r="AK10">
            <v>8</v>
          </cell>
          <cell r="AL10">
            <v>58</v>
          </cell>
          <cell r="AO10">
            <v>0</v>
          </cell>
        </row>
        <row r="12">
          <cell r="F12">
            <v>0</v>
          </cell>
          <cell r="G12">
            <v>0</v>
          </cell>
          <cell r="L12">
            <v>0</v>
          </cell>
          <cell r="P12">
            <v>0</v>
          </cell>
          <cell r="AF12">
            <v>0</v>
          </cell>
        </row>
        <row r="13">
          <cell r="F13">
            <v>0</v>
          </cell>
          <cell r="G13">
            <v>0</v>
          </cell>
          <cell r="L13">
            <v>0</v>
          </cell>
          <cell r="P13">
            <v>0</v>
          </cell>
          <cell r="AF13">
            <v>0</v>
          </cell>
        </row>
        <row r="15">
          <cell r="F15">
            <v>0</v>
          </cell>
          <cell r="G15">
            <v>0</v>
          </cell>
          <cell r="L15">
            <v>0</v>
          </cell>
          <cell r="P15">
            <v>0</v>
          </cell>
          <cell r="R15">
            <v>0</v>
          </cell>
          <cell r="U15">
            <v>0</v>
          </cell>
          <cell r="V15">
            <v>0</v>
          </cell>
          <cell r="AA15">
            <v>0</v>
          </cell>
          <cell r="AF15">
            <v>0</v>
          </cell>
          <cell r="AG15">
            <v>0</v>
          </cell>
          <cell r="AH15">
            <v>0</v>
          </cell>
          <cell r="AO15">
            <v>0</v>
          </cell>
        </row>
        <row r="16">
          <cell r="F16">
            <v>36</v>
          </cell>
          <cell r="G16">
            <v>2</v>
          </cell>
          <cell r="J16">
            <v>2</v>
          </cell>
          <cell r="L16">
            <v>38</v>
          </cell>
          <cell r="P16">
            <v>38</v>
          </cell>
          <cell r="R16">
            <v>38</v>
          </cell>
          <cell r="U16">
            <v>34</v>
          </cell>
          <cell r="V16">
            <v>4</v>
          </cell>
          <cell r="X16">
            <v>12</v>
          </cell>
          <cell r="Y16">
            <v>12</v>
          </cell>
          <cell r="AA16">
            <v>5</v>
          </cell>
          <cell r="AF16">
            <v>38</v>
          </cell>
          <cell r="AJ16">
            <v>1</v>
          </cell>
          <cell r="AK16">
            <v>10</v>
          </cell>
          <cell r="AL16">
            <v>23</v>
          </cell>
          <cell r="AM16">
            <v>4</v>
          </cell>
          <cell r="AO16">
            <v>0</v>
          </cell>
        </row>
        <row r="21">
          <cell r="F21">
            <v>0</v>
          </cell>
          <cell r="L21">
            <v>0</v>
          </cell>
          <cell r="AF21">
            <v>0</v>
          </cell>
          <cell r="AO21">
            <v>0</v>
          </cell>
        </row>
        <row r="22">
          <cell r="F22">
            <v>30</v>
          </cell>
          <cell r="G22">
            <v>0</v>
          </cell>
          <cell r="L22">
            <v>28</v>
          </cell>
          <cell r="P22">
            <v>28</v>
          </cell>
          <cell r="Q22">
            <v>0</v>
          </cell>
          <cell r="R22">
            <v>28</v>
          </cell>
          <cell r="U22">
            <v>24</v>
          </cell>
          <cell r="V22">
            <v>4</v>
          </cell>
          <cell r="X22">
            <v>4</v>
          </cell>
          <cell r="Y22">
            <v>4</v>
          </cell>
          <cell r="Z22">
            <v>3</v>
          </cell>
          <cell r="AA22">
            <v>12</v>
          </cell>
          <cell r="AB22">
            <v>1</v>
          </cell>
          <cell r="AF22">
            <v>28</v>
          </cell>
          <cell r="AJ22">
            <v>2</v>
          </cell>
          <cell r="AK22">
            <v>1</v>
          </cell>
          <cell r="AL22">
            <v>14</v>
          </cell>
          <cell r="AM22">
            <v>11</v>
          </cell>
          <cell r="AO22">
            <v>2</v>
          </cell>
          <cell r="AQ22">
            <v>1</v>
          </cell>
          <cell r="AS22">
            <v>1</v>
          </cell>
        </row>
        <row r="24">
          <cell r="G24">
            <v>0</v>
          </cell>
          <cell r="L24">
            <v>0</v>
          </cell>
        </row>
        <row r="26">
          <cell r="G26">
            <v>0</v>
          </cell>
          <cell r="L26">
            <v>0</v>
          </cell>
        </row>
        <row r="27">
          <cell r="D27">
            <v>10</v>
          </cell>
          <cell r="E27">
            <v>5</v>
          </cell>
          <cell r="F27">
            <v>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</v>
          </cell>
          <cell r="M27">
            <v>0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5</v>
          </cell>
          <cell r="S27">
            <v>0</v>
          </cell>
          <cell r="T27">
            <v>0</v>
          </cell>
          <cell r="U27">
            <v>4</v>
          </cell>
          <cell r="V27">
            <v>1</v>
          </cell>
          <cell r="W27">
            <v>0</v>
          </cell>
          <cell r="X27">
            <v>2</v>
          </cell>
          <cell r="Y27">
            <v>2</v>
          </cell>
          <cell r="Z27">
            <v>0</v>
          </cell>
          <cell r="AA27">
            <v>2</v>
          </cell>
          <cell r="AB27">
            <v>0</v>
          </cell>
          <cell r="AF27">
            <v>5</v>
          </cell>
          <cell r="AG27">
            <v>2</v>
          </cell>
          <cell r="AH27">
            <v>3</v>
          </cell>
          <cell r="AI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D28">
            <v>50</v>
          </cell>
          <cell r="E28">
            <v>10</v>
          </cell>
          <cell r="F28">
            <v>40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39</v>
          </cell>
          <cell r="M28">
            <v>0</v>
          </cell>
          <cell r="N28">
            <v>0</v>
          </cell>
          <cell r="O28">
            <v>0</v>
          </cell>
          <cell r="P28">
            <v>39</v>
          </cell>
          <cell r="Q28">
            <v>8</v>
          </cell>
          <cell r="R28">
            <v>31</v>
          </cell>
          <cell r="S28">
            <v>0</v>
          </cell>
          <cell r="T28">
            <v>0</v>
          </cell>
          <cell r="U28">
            <v>34</v>
          </cell>
          <cell r="V28">
            <v>5</v>
          </cell>
          <cell r="W28">
            <v>0</v>
          </cell>
          <cell r="X28">
            <v>16</v>
          </cell>
          <cell r="Y28">
            <v>15</v>
          </cell>
          <cell r="Z28">
            <v>2</v>
          </cell>
          <cell r="AA28">
            <v>14</v>
          </cell>
          <cell r="AB28">
            <v>3</v>
          </cell>
          <cell r="AF28">
            <v>39</v>
          </cell>
          <cell r="AJ28">
            <v>16</v>
          </cell>
          <cell r="AK28">
            <v>13</v>
          </cell>
          <cell r="AL28">
            <v>9</v>
          </cell>
          <cell r="AM28">
            <v>1</v>
          </cell>
          <cell r="AN28">
            <v>0</v>
          </cell>
          <cell r="AO28">
            <v>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</row>
        <row r="29">
          <cell r="E29">
            <v>0</v>
          </cell>
          <cell r="G29">
            <v>0</v>
          </cell>
          <cell r="L29">
            <v>0</v>
          </cell>
          <cell r="AF29">
            <v>0</v>
          </cell>
          <cell r="AO29">
            <v>0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Довідник ЗОЗ"/>
      <sheetName val="DDLSettings"/>
    </sheetNames>
    <sheetDataSet>
      <sheetData sheetId="0" refreshError="1"/>
      <sheetData sheetId="1">
        <row r="9">
          <cell r="D9">
            <v>50</v>
          </cell>
          <cell r="E9">
            <v>22</v>
          </cell>
          <cell r="F9">
            <v>23</v>
          </cell>
          <cell r="G9">
            <v>0</v>
          </cell>
          <cell r="H9">
            <v>1</v>
          </cell>
          <cell r="L9">
            <v>28</v>
          </cell>
          <cell r="P9">
            <v>28</v>
          </cell>
          <cell r="Q9">
            <v>0</v>
          </cell>
          <cell r="R9">
            <v>28</v>
          </cell>
          <cell r="T9">
            <v>0</v>
          </cell>
          <cell r="U9">
            <v>27</v>
          </cell>
          <cell r="V9">
            <v>1</v>
          </cell>
          <cell r="X9">
            <v>3</v>
          </cell>
          <cell r="Y9">
            <v>3</v>
          </cell>
          <cell r="AA9">
            <v>25</v>
          </cell>
        </row>
        <row r="10">
          <cell r="D10">
            <v>50</v>
          </cell>
          <cell r="E10">
            <v>4</v>
          </cell>
          <cell r="F10">
            <v>20</v>
          </cell>
          <cell r="G10">
            <v>0</v>
          </cell>
          <cell r="J10">
            <v>2</v>
          </cell>
          <cell r="L10">
            <v>46</v>
          </cell>
          <cell r="P10">
            <v>46</v>
          </cell>
          <cell r="Q10">
            <v>0</v>
          </cell>
          <cell r="R10">
            <v>46</v>
          </cell>
          <cell r="S10">
            <v>0</v>
          </cell>
          <cell r="T10">
            <v>0</v>
          </cell>
          <cell r="U10">
            <v>40</v>
          </cell>
          <cell r="V10">
            <v>6</v>
          </cell>
          <cell r="X10">
            <v>3</v>
          </cell>
          <cell r="Y10">
            <v>3</v>
          </cell>
          <cell r="Z10">
            <v>1</v>
          </cell>
          <cell r="AA10">
            <v>43</v>
          </cell>
        </row>
        <row r="11">
          <cell r="E11">
            <v>0</v>
          </cell>
          <cell r="G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  <cell r="P12">
            <v>0</v>
          </cell>
          <cell r="U12">
            <v>0</v>
          </cell>
          <cell r="V12">
            <v>0</v>
          </cell>
        </row>
        <row r="13">
          <cell r="D13">
            <v>0</v>
          </cell>
          <cell r="E13">
            <v>-1</v>
          </cell>
          <cell r="F13">
            <v>0</v>
          </cell>
          <cell r="G13">
            <v>0</v>
          </cell>
          <cell r="L13">
            <v>1</v>
          </cell>
          <cell r="P13">
            <v>1</v>
          </cell>
          <cell r="S13">
            <v>1</v>
          </cell>
          <cell r="V13">
            <v>1</v>
          </cell>
          <cell r="AA13">
            <v>1</v>
          </cell>
        </row>
        <row r="14">
          <cell r="E14">
            <v>0</v>
          </cell>
          <cell r="G14">
            <v>0</v>
          </cell>
          <cell r="L14">
            <v>0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G9">
            <v>1</v>
          </cell>
          <cell r="H9">
            <v>1</v>
          </cell>
          <cell r="L9">
            <v>117</v>
          </cell>
          <cell r="M9">
            <v>0</v>
          </cell>
          <cell r="N9">
            <v>0</v>
          </cell>
          <cell r="O9">
            <v>0</v>
          </cell>
          <cell r="P9">
            <v>117</v>
          </cell>
          <cell r="Q9">
            <v>11</v>
          </cell>
          <cell r="R9">
            <v>100</v>
          </cell>
          <cell r="S9">
            <v>6</v>
          </cell>
          <cell r="T9">
            <v>0</v>
          </cell>
          <cell r="U9">
            <v>92</v>
          </cell>
          <cell r="V9">
            <v>25</v>
          </cell>
          <cell r="W9">
            <v>0</v>
          </cell>
          <cell r="X9">
            <v>27</v>
          </cell>
          <cell r="Y9">
            <v>27</v>
          </cell>
        </row>
        <row r="10">
          <cell r="G10">
            <v>15</v>
          </cell>
          <cell r="H10">
            <v>13</v>
          </cell>
          <cell r="I10">
            <v>0</v>
          </cell>
          <cell r="J10">
            <v>2</v>
          </cell>
          <cell r="L10">
            <v>671</v>
          </cell>
          <cell r="M10">
            <v>0</v>
          </cell>
          <cell r="N10">
            <v>0</v>
          </cell>
          <cell r="O10">
            <v>0</v>
          </cell>
          <cell r="P10">
            <v>671</v>
          </cell>
          <cell r="Q10">
            <v>104</v>
          </cell>
          <cell r="R10">
            <v>518</v>
          </cell>
          <cell r="S10">
            <v>49</v>
          </cell>
          <cell r="T10">
            <v>0</v>
          </cell>
          <cell r="U10">
            <v>561</v>
          </cell>
          <cell r="V10">
            <v>110</v>
          </cell>
          <cell r="W10">
            <v>0</v>
          </cell>
          <cell r="X10">
            <v>119</v>
          </cell>
          <cell r="Y10">
            <v>118</v>
          </cell>
        </row>
        <row r="11">
          <cell r="G11">
            <v>0</v>
          </cell>
          <cell r="L11">
            <v>0</v>
          </cell>
        </row>
        <row r="19">
          <cell r="G19">
            <v>0</v>
          </cell>
          <cell r="L19">
            <v>10</v>
          </cell>
          <cell r="P19">
            <v>10</v>
          </cell>
          <cell r="S19">
            <v>10</v>
          </cell>
          <cell r="U19">
            <v>7</v>
          </cell>
          <cell r="V19">
            <v>3</v>
          </cell>
          <cell r="X19">
            <v>3</v>
          </cell>
          <cell r="Y19">
            <v>3</v>
          </cell>
        </row>
        <row r="20">
          <cell r="G20">
            <v>0</v>
          </cell>
          <cell r="L20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137</v>
          </cell>
          <cell r="E9">
            <v>11</v>
          </cell>
          <cell r="F9">
            <v>128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126</v>
          </cell>
          <cell r="M9">
            <v>0</v>
          </cell>
          <cell r="N9">
            <v>0</v>
          </cell>
          <cell r="O9">
            <v>0</v>
          </cell>
          <cell r="P9">
            <v>126</v>
          </cell>
          <cell r="Q9">
            <v>7</v>
          </cell>
          <cell r="R9">
            <v>118</v>
          </cell>
          <cell r="S9">
            <v>1</v>
          </cell>
          <cell r="T9">
            <v>0</v>
          </cell>
          <cell r="U9">
            <v>113</v>
          </cell>
          <cell r="V9">
            <v>13</v>
          </cell>
          <cell r="W9">
            <v>0</v>
          </cell>
          <cell r="X9">
            <v>16</v>
          </cell>
          <cell r="Y9">
            <v>16</v>
          </cell>
          <cell r="Z9">
            <v>9</v>
          </cell>
          <cell r="AA9">
            <v>71</v>
          </cell>
          <cell r="AB9">
            <v>8</v>
          </cell>
        </row>
        <row r="10">
          <cell r="D10">
            <v>158</v>
          </cell>
          <cell r="E10">
            <v>2</v>
          </cell>
          <cell r="F10">
            <v>164</v>
          </cell>
          <cell r="G10">
            <v>3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156</v>
          </cell>
          <cell r="M10">
            <v>98</v>
          </cell>
          <cell r="N10">
            <v>0</v>
          </cell>
          <cell r="O10">
            <v>0</v>
          </cell>
          <cell r="P10">
            <v>58</v>
          </cell>
          <cell r="Q10">
            <v>4</v>
          </cell>
          <cell r="R10">
            <v>146</v>
          </cell>
          <cell r="S10">
            <v>6</v>
          </cell>
          <cell r="T10">
            <v>0</v>
          </cell>
          <cell r="U10">
            <v>137</v>
          </cell>
          <cell r="V10">
            <v>19</v>
          </cell>
          <cell r="W10">
            <v>0</v>
          </cell>
          <cell r="X10">
            <v>28</v>
          </cell>
          <cell r="Y10">
            <v>25</v>
          </cell>
          <cell r="Z10">
            <v>33</v>
          </cell>
          <cell r="AA10">
            <v>112</v>
          </cell>
          <cell r="AB10">
            <v>32</v>
          </cell>
        </row>
        <row r="11">
          <cell r="E11">
            <v>0</v>
          </cell>
          <cell r="G11">
            <v>0</v>
          </cell>
          <cell r="L11">
            <v>0</v>
          </cell>
        </row>
        <row r="12">
          <cell r="D12">
            <v>1</v>
          </cell>
          <cell r="E12">
            <v>1</v>
          </cell>
          <cell r="G12">
            <v>0</v>
          </cell>
          <cell r="L12">
            <v>0</v>
          </cell>
        </row>
        <row r="13">
          <cell r="D13">
            <v>14</v>
          </cell>
          <cell r="E13">
            <v>-1</v>
          </cell>
          <cell r="F13">
            <v>16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15</v>
          </cell>
          <cell r="M13">
            <v>11</v>
          </cell>
          <cell r="N13">
            <v>0</v>
          </cell>
          <cell r="O13">
            <v>0</v>
          </cell>
          <cell r="P13">
            <v>4</v>
          </cell>
          <cell r="Q13">
            <v>2</v>
          </cell>
          <cell r="R13">
            <v>13</v>
          </cell>
          <cell r="S13">
            <v>0</v>
          </cell>
          <cell r="T13">
            <v>0</v>
          </cell>
          <cell r="U13">
            <v>14</v>
          </cell>
          <cell r="V13">
            <v>1</v>
          </cell>
          <cell r="W13">
            <v>0</v>
          </cell>
          <cell r="X13">
            <v>5</v>
          </cell>
          <cell r="Y13">
            <v>5</v>
          </cell>
          <cell r="Z13">
            <v>3</v>
          </cell>
          <cell r="AA13">
            <v>9</v>
          </cell>
          <cell r="AB13">
            <v>3</v>
          </cell>
        </row>
        <row r="14">
          <cell r="E14">
            <v>0</v>
          </cell>
          <cell r="G14">
            <v>0</v>
          </cell>
          <cell r="L14">
            <v>0</v>
          </cell>
        </row>
        <row r="15">
          <cell r="D15">
            <v>10</v>
          </cell>
          <cell r="E15">
            <v>-1</v>
          </cell>
          <cell r="F15">
            <v>11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11</v>
          </cell>
          <cell r="Q15">
            <v>3</v>
          </cell>
          <cell r="R15">
            <v>8</v>
          </cell>
          <cell r="S15">
            <v>0</v>
          </cell>
          <cell r="T15">
            <v>0</v>
          </cell>
          <cell r="U15">
            <v>10</v>
          </cell>
          <cell r="V15">
            <v>1</v>
          </cell>
          <cell r="W15">
            <v>0</v>
          </cell>
          <cell r="X15">
            <v>4</v>
          </cell>
          <cell r="Y15">
            <v>4</v>
          </cell>
          <cell r="Z15">
            <v>1</v>
          </cell>
          <cell r="AA15">
            <v>8</v>
          </cell>
          <cell r="AB15">
            <v>0</v>
          </cell>
        </row>
        <row r="16">
          <cell r="D16">
            <v>11</v>
          </cell>
          <cell r="E16">
            <v>1</v>
          </cell>
          <cell r="F16">
            <v>10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10</v>
          </cell>
          <cell r="M16">
            <v>4</v>
          </cell>
          <cell r="N16">
            <v>0</v>
          </cell>
          <cell r="O16">
            <v>0</v>
          </cell>
          <cell r="P16">
            <v>6</v>
          </cell>
          <cell r="Q16">
            <v>1</v>
          </cell>
          <cell r="R16">
            <v>8</v>
          </cell>
          <cell r="S16">
            <v>1</v>
          </cell>
          <cell r="T16">
            <v>0</v>
          </cell>
          <cell r="U16">
            <v>9</v>
          </cell>
          <cell r="V16">
            <v>1</v>
          </cell>
          <cell r="W16">
            <v>0</v>
          </cell>
          <cell r="X16">
            <v>3</v>
          </cell>
          <cell r="Y16">
            <v>3</v>
          </cell>
          <cell r="Z16">
            <v>3</v>
          </cell>
          <cell r="AA16">
            <v>9</v>
          </cell>
          <cell r="AB16">
            <v>1</v>
          </cell>
        </row>
        <row r="17">
          <cell r="E17">
            <v>0</v>
          </cell>
          <cell r="G17">
            <v>0</v>
          </cell>
          <cell r="L17">
            <v>0</v>
          </cell>
        </row>
        <row r="18">
          <cell r="D18">
            <v>30</v>
          </cell>
          <cell r="E18">
            <v>0</v>
          </cell>
          <cell r="F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30</v>
          </cell>
          <cell r="M18">
            <v>0</v>
          </cell>
          <cell r="N18">
            <v>7</v>
          </cell>
          <cell r="O18">
            <v>0</v>
          </cell>
          <cell r="P18">
            <v>23</v>
          </cell>
          <cell r="Q18">
            <v>0</v>
          </cell>
          <cell r="R18">
            <v>21</v>
          </cell>
          <cell r="S18">
            <v>2</v>
          </cell>
          <cell r="T18">
            <v>7</v>
          </cell>
          <cell r="U18">
            <v>27</v>
          </cell>
          <cell r="V18">
            <v>3</v>
          </cell>
          <cell r="W18">
            <v>0</v>
          </cell>
          <cell r="X18">
            <v>3</v>
          </cell>
          <cell r="Y18">
            <v>2</v>
          </cell>
          <cell r="Z18">
            <v>11</v>
          </cell>
          <cell r="AA18">
            <v>11</v>
          </cell>
          <cell r="AB18">
            <v>0</v>
          </cell>
        </row>
        <row r="19">
          <cell r="D19">
            <v>50</v>
          </cell>
          <cell r="E19">
            <v>-8</v>
          </cell>
          <cell r="F19">
            <v>58</v>
          </cell>
          <cell r="G19">
            <v>1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58</v>
          </cell>
          <cell r="M19">
            <v>31</v>
          </cell>
          <cell r="N19">
            <v>0</v>
          </cell>
          <cell r="O19">
            <v>0</v>
          </cell>
          <cell r="P19">
            <v>27</v>
          </cell>
          <cell r="Q19">
            <v>0</v>
          </cell>
          <cell r="R19">
            <v>54</v>
          </cell>
          <cell r="S19">
            <v>4</v>
          </cell>
          <cell r="T19">
            <v>0</v>
          </cell>
          <cell r="U19">
            <v>54</v>
          </cell>
          <cell r="V19">
            <v>4</v>
          </cell>
          <cell r="W19">
            <v>0</v>
          </cell>
          <cell r="X19">
            <v>11</v>
          </cell>
          <cell r="Y19">
            <v>11</v>
          </cell>
          <cell r="Z19">
            <v>20</v>
          </cell>
          <cell r="AA19">
            <v>20</v>
          </cell>
          <cell r="AB19">
            <v>3</v>
          </cell>
        </row>
        <row r="20">
          <cell r="E20">
            <v>0</v>
          </cell>
          <cell r="G20">
            <v>0</v>
          </cell>
          <cell r="L20">
            <v>0</v>
          </cell>
        </row>
        <row r="21">
          <cell r="D21">
            <v>1</v>
          </cell>
          <cell r="E21">
            <v>1</v>
          </cell>
          <cell r="G21">
            <v>0</v>
          </cell>
          <cell r="L21">
            <v>0</v>
          </cell>
        </row>
        <row r="22">
          <cell r="D22">
            <v>6</v>
          </cell>
          <cell r="E22">
            <v>-1</v>
          </cell>
          <cell r="F22">
            <v>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</v>
          </cell>
          <cell r="M22">
            <v>5</v>
          </cell>
          <cell r="N22">
            <v>0</v>
          </cell>
          <cell r="O22">
            <v>0</v>
          </cell>
          <cell r="P22">
            <v>2</v>
          </cell>
          <cell r="Q22">
            <v>0</v>
          </cell>
          <cell r="R22">
            <v>7</v>
          </cell>
          <cell r="S22">
            <v>0</v>
          </cell>
          <cell r="T22">
            <v>0</v>
          </cell>
          <cell r="U22">
            <v>6</v>
          </cell>
          <cell r="V22">
            <v>1</v>
          </cell>
          <cell r="W22">
            <v>0</v>
          </cell>
          <cell r="X22">
            <v>5</v>
          </cell>
          <cell r="Y22">
            <v>5</v>
          </cell>
          <cell r="Z22">
            <v>4</v>
          </cell>
          <cell r="AA22">
            <v>7</v>
          </cell>
          <cell r="AB22">
            <v>0</v>
          </cell>
        </row>
        <row r="23">
          <cell r="E23">
            <v>0</v>
          </cell>
          <cell r="G23">
            <v>0</v>
          </cell>
          <cell r="L23">
            <v>0</v>
          </cell>
        </row>
        <row r="24">
          <cell r="D24">
            <v>10</v>
          </cell>
          <cell r="E24">
            <v>1</v>
          </cell>
          <cell r="F24">
            <v>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9</v>
          </cell>
          <cell r="M24">
            <v>0</v>
          </cell>
          <cell r="N24">
            <v>0</v>
          </cell>
          <cell r="O24">
            <v>0</v>
          </cell>
          <cell r="P24">
            <v>9</v>
          </cell>
          <cell r="Q24">
            <v>1</v>
          </cell>
          <cell r="R24">
            <v>7</v>
          </cell>
          <cell r="S24">
            <v>1</v>
          </cell>
          <cell r="T24">
            <v>0</v>
          </cell>
          <cell r="U24">
            <v>5</v>
          </cell>
          <cell r="V24">
            <v>4</v>
          </cell>
          <cell r="W24">
            <v>0</v>
          </cell>
          <cell r="X24">
            <v>9</v>
          </cell>
          <cell r="Y24">
            <v>9</v>
          </cell>
          <cell r="Z24">
            <v>9</v>
          </cell>
          <cell r="AA24">
            <v>9</v>
          </cell>
          <cell r="AB24">
            <v>0</v>
          </cell>
        </row>
        <row r="25">
          <cell r="D25">
            <v>40</v>
          </cell>
          <cell r="E25">
            <v>6</v>
          </cell>
          <cell r="F25">
            <v>34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34</v>
          </cell>
          <cell r="M25">
            <v>0</v>
          </cell>
          <cell r="N25">
            <v>0</v>
          </cell>
          <cell r="O25">
            <v>0</v>
          </cell>
          <cell r="P25">
            <v>34</v>
          </cell>
          <cell r="Q25">
            <v>4</v>
          </cell>
          <cell r="R25">
            <v>28</v>
          </cell>
          <cell r="S25">
            <v>2</v>
          </cell>
          <cell r="T25">
            <v>0</v>
          </cell>
          <cell r="U25">
            <v>32</v>
          </cell>
          <cell r="V25">
            <v>2</v>
          </cell>
          <cell r="W25">
            <v>0</v>
          </cell>
          <cell r="X25">
            <v>34</v>
          </cell>
          <cell r="Y25">
            <v>34</v>
          </cell>
          <cell r="Z25">
            <v>34</v>
          </cell>
          <cell r="AA25">
            <v>34</v>
          </cell>
          <cell r="AB25">
            <v>2</v>
          </cell>
        </row>
        <row r="26">
          <cell r="E26">
            <v>0</v>
          </cell>
          <cell r="G26">
            <v>0</v>
          </cell>
          <cell r="L26">
            <v>0</v>
          </cell>
        </row>
        <row r="27">
          <cell r="D27">
            <v>2</v>
          </cell>
          <cell r="E27">
            <v>1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1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</v>
          </cell>
          <cell r="AA27">
            <v>1</v>
          </cell>
          <cell r="AB27">
            <v>0</v>
          </cell>
        </row>
        <row r="28">
          <cell r="D28">
            <v>3</v>
          </cell>
          <cell r="E28">
            <v>0</v>
          </cell>
          <cell r="F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  <cell r="Q28">
            <v>0</v>
          </cell>
          <cell r="R28">
            <v>3</v>
          </cell>
          <cell r="S28">
            <v>0</v>
          </cell>
          <cell r="T28">
            <v>0</v>
          </cell>
          <cell r="U28">
            <v>2</v>
          </cell>
          <cell r="V28">
            <v>1</v>
          </cell>
          <cell r="W28">
            <v>0</v>
          </cell>
          <cell r="X28">
            <v>3</v>
          </cell>
          <cell r="Y28">
            <v>2</v>
          </cell>
          <cell r="Z28">
            <v>2</v>
          </cell>
          <cell r="AA28">
            <v>2</v>
          </cell>
          <cell r="AB28">
            <v>0</v>
          </cell>
        </row>
        <row r="29">
          <cell r="G29">
            <v>0</v>
          </cell>
          <cell r="L29">
            <v>0</v>
          </cell>
        </row>
        <row r="30">
          <cell r="D30">
            <v>3</v>
          </cell>
          <cell r="E30">
            <v>3</v>
          </cell>
          <cell r="G30">
            <v>0</v>
          </cell>
          <cell r="L30">
            <v>0</v>
          </cell>
        </row>
        <row r="31">
          <cell r="D31">
            <v>40</v>
          </cell>
          <cell r="E31">
            <v>0</v>
          </cell>
          <cell r="F31">
            <v>41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40</v>
          </cell>
          <cell r="M31">
            <v>16</v>
          </cell>
          <cell r="N31">
            <v>0</v>
          </cell>
          <cell r="O31">
            <v>0</v>
          </cell>
          <cell r="P31">
            <v>24</v>
          </cell>
          <cell r="Q31">
            <v>0</v>
          </cell>
          <cell r="R31">
            <v>40</v>
          </cell>
          <cell r="T31">
            <v>0</v>
          </cell>
          <cell r="U31">
            <v>40</v>
          </cell>
          <cell r="V31">
            <v>0</v>
          </cell>
          <cell r="W31">
            <v>0</v>
          </cell>
          <cell r="X31">
            <v>1</v>
          </cell>
          <cell r="Y31">
            <v>1</v>
          </cell>
          <cell r="Z31">
            <v>3</v>
          </cell>
          <cell r="AA31">
            <v>2</v>
          </cell>
          <cell r="AB31">
            <v>1</v>
          </cell>
        </row>
        <row r="32">
          <cell r="G32">
            <v>0</v>
          </cell>
          <cell r="L32">
            <v>0</v>
          </cell>
        </row>
        <row r="33">
          <cell r="D33">
            <v>1</v>
          </cell>
          <cell r="E33">
            <v>1</v>
          </cell>
          <cell r="G33">
            <v>0</v>
          </cell>
          <cell r="L33">
            <v>0</v>
          </cell>
        </row>
        <row r="34">
          <cell r="D34">
            <v>10</v>
          </cell>
          <cell r="E34">
            <v>2</v>
          </cell>
          <cell r="F34">
            <v>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8</v>
          </cell>
          <cell r="M34">
            <v>2</v>
          </cell>
          <cell r="N34">
            <v>0</v>
          </cell>
          <cell r="O34">
            <v>0</v>
          </cell>
          <cell r="P34">
            <v>6</v>
          </cell>
          <cell r="Q34">
            <v>0</v>
          </cell>
          <cell r="R34">
            <v>8</v>
          </cell>
          <cell r="S34">
            <v>0</v>
          </cell>
          <cell r="T34">
            <v>0</v>
          </cell>
          <cell r="U34">
            <v>7</v>
          </cell>
          <cell r="V34">
            <v>1</v>
          </cell>
          <cell r="W34">
            <v>0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1</v>
          </cell>
        </row>
        <row r="35">
          <cell r="G35">
            <v>0</v>
          </cell>
          <cell r="L35">
            <v>0</v>
          </cell>
        </row>
        <row r="36">
          <cell r="D36">
            <v>1</v>
          </cell>
          <cell r="E36">
            <v>1</v>
          </cell>
          <cell r="G36">
            <v>0</v>
          </cell>
          <cell r="L36">
            <v>0</v>
          </cell>
        </row>
        <row r="37">
          <cell r="D37">
            <v>2</v>
          </cell>
          <cell r="E37">
            <v>-1</v>
          </cell>
          <cell r="F37">
            <v>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3</v>
          </cell>
          <cell r="M37">
            <v>0</v>
          </cell>
          <cell r="N37">
            <v>0</v>
          </cell>
          <cell r="O37">
            <v>0</v>
          </cell>
          <cell r="P37">
            <v>3</v>
          </cell>
          <cell r="Q37">
            <v>0</v>
          </cell>
          <cell r="R37">
            <v>2</v>
          </cell>
          <cell r="S37">
            <v>1</v>
          </cell>
          <cell r="T37">
            <v>0</v>
          </cell>
          <cell r="U37">
            <v>3</v>
          </cell>
          <cell r="V37">
            <v>0</v>
          </cell>
          <cell r="W37">
            <v>0</v>
          </cell>
          <cell r="X37">
            <v>1</v>
          </cell>
          <cell r="Y37">
            <v>1</v>
          </cell>
          <cell r="Z37">
            <v>2</v>
          </cell>
          <cell r="AA37">
            <v>1</v>
          </cell>
          <cell r="AB37">
            <v>0</v>
          </cell>
        </row>
        <row r="38">
          <cell r="E38">
            <v>0</v>
          </cell>
          <cell r="G38">
            <v>0</v>
          </cell>
          <cell r="L38">
            <v>0</v>
          </cell>
        </row>
        <row r="39">
          <cell r="D39">
            <v>2</v>
          </cell>
          <cell r="E39">
            <v>2</v>
          </cell>
          <cell r="G39">
            <v>0</v>
          </cell>
          <cell r="L39">
            <v>0</v>
          </cell>
        </row>
        <row r="40">
          <cell r="D40">
            <v>2</v>
          </cell>
          <cell r="E40">
            <v>1</v>
          </cell>
          <cell r="F40">
            <v>1</v>
          </cell>
          <cell r="G40">
            <v>0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P40">
            <v>1</v>
          </cell>
          <cell r="Q40">
            <v>1</v>
          </cell>
          <cell r="U40">
            <v>1</v>
          </cell>
          <cell r="X40">
            <v>1</v>
          </cell>
          <cell r="Y40">
            <v>1</v>
          </cell>
          <cell r="Z40">
            <v>0</v>
          </cell>
          <cell r="AA40">
            <v>1</v>
          </cell>
          <cell r="AB40">
            <v>1</v>
          </cell>
        </row>
        <row r="41">
          <cell r="E41">
            <v>0</v>
          </cell>
          <cell r="G41">
            <v>0</v>
          </cell>
          <cell r="L41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іт"/>
      <sheetName val="Довідник ЗОЗ"/>
      <sheetName val="DDLSettings"/>
    </sheetNames>
    <sheetDataSet>
      <sheetData sheetId="0">
        <row r="9">
          <cell r="E9">
            <v>0</v>
          </cell>
          <cell r="G9">
            <v>0</v>
          </cell>
          <cell r="L9">
            <v>0</v>
          </cell>
        </row>
        <row r="10">
          <cell r="D10">
            <v>144</v>
          </cell>
          <cell r="E10">
            <v>8</v>
          </cell>
          <cell r="F10">
            <v>157</v>
          </cell>
          <cell r="L10">
            <v>157</v>
          </cell>
          <cell r="P10">
            <v>157</v>
          </cell>
          <cell r="R10">
            <v>157</v>
          </cell>
          <cell r="U10">
            <v>146</v>
          </cell>
          <cell r="V10">
            <v>11</v>
          </cell>
          <cell r="X10">
            <v>38</v>
          </cell>
          <cell r="Y10">
            <v>32</v>
          </cell>
          <cell r="Z10">
            <v>4</v>
          </cell>
          <cell r="AA10">
            <v>87</v>
          </cell>
          <cell r="AB10">
            <v>9</v>
          </cell>
        </row>
        <row r="11">
          <cell r="E11">
            <v>0</v>
          </cell>
          <cell r="G11">
            <v>0</v>
          </cell>
          <cell r="L11">
            <v>0</v>
          </cell>
        </row>
        <row r="12">
          <cell r="E12">
            <v>20</v>
          </cell>
          <cell r="F12">
            <v>30</v>
          </cell>
          <cell r="G12">
            <v>2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30</v>
          </cell>
          <cell r="M12">
            <v>0</v>
          </cell>
          <cell r="N12">
            <v>0</v>
          </cell>
          <cell r="O12">
            <v>0</v>
          </cell>
          <cell r="P12">
            <v>30</v>
          </cell>
          <cell r="Q12">
            <v>0</v>
          </cell>
          <cell r="R12">
            <v>30</v>
          </cell>
          <cell r="S12">
            <v>0</v>
          </cell>
          <cell r="T12">
            <v>0</v>
          </cell>
          <cell r="U12">
            <v>27</v>
          </cell>
          <cell r="V12">
            <v>3</v>
          </cell>
          <cell r="W12">
            <v>0</v>
          </cell>
          <cell r="X12">
            <v>14</v>
          </cell>
          <cell r="Y12">
            <v>14</v>
          </cell>
          <cell r="Z12">
            <v>3</v>
          </cell>
          <cell r="AA12">
            <v>16</v>
          </cell>
          <cell r="AB12">
            <v>4</v>
          </cell>
        </row>
        <row r="13">
          <cell r="D13">
            <v>240</v>
          </cell>
          <cell r="E13">
            <v>103</v>
          </cell>
          <cell r="F13">
            <v>137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137</v>
          </cell>
          <cell r="M13">
            <v>0</v>
          </cell>
          <cell r="N13">
            <v>0</v>
          </cell>
          <cell r="O13">
            <v>0</v>
          </cell>
          <cell r="P13">
            <v>137</v>
          </cell>
          <cell r="Q13">
            <v>0</v>
          </cell>
          <cell r="R13">
            <v>137</v>
          </cell>
          <cell r="S13">
            <v>0</v>
          </cell>
          <cell r="T13">
            <v>0</v>
          </cell>
          <cell r="U13">
            <v>121</v>
          </cell>
          <cell r="V13">
            <v>16</v>
          </cell>
          <cell r="W13">
            <v>0</v>
          </cell>
          <cell r="X13">
            <v>56</v>
          </cell>
          <cell r="Y13">
            <v>54</v>
          </cell>
          <cell r="Z13">
            <v>5</v>
          </cell>
          <cell r="AA13">
            <v>90</v>
          </cell>
          <cell r="AB13">
            <v>11</v>
          </cell>
        </row>
        <row r="15">
          <cell r="D15">
            <v>18</v>
          </cell>
          <cell r="E15">
            <v>18</v>
          </cell>
          <cell r="F15">
            <v>2</v>
          </cell>
          <cell r="G15">
            <v>1</v>
          </cell>
          <cell r="H15">
            <v>1</v>
          </cell>
          <cell r="L15">
            <v>2</v>
          </cell>
          <cell r="P15">
            <v>2</v>
          </cell>
          <cell r="R15">
            <v>1</v>
          </cell>
          <cell r="S15">
            <v>1</v>
          </cell>
          <cell r="U15">
            <v>2</v>
          </cell>
          <cell r="V15">
            <v>0</v>
          </cell>
          <cell r="X15">
            <v>1</v>
          </cell>
          <cell r="Y15">
            <v>1</v>
          </cell>
          <cell r="AA15">
            <v>1</v>
          </cell>
          <cell r="AB15">
            <v>1</v>
          </cell>
        </row>
        <row r="16">
          <cell r="D16">
            <v>120</v>
          </cell>
          <cell r="E16">
            <v>38</v>
          </cell>
          <cell r="F16">
            <v>161</v>
          </cell>
          <cell r="G16">
            <v>8</v>
          </cell>
          <cell r="H16">
            <v>8</v>
          </cell>
          <cell r="L16">
            <v>161</v>
          </cell>
          <cell r="P16">
            <v>161</v>
          </cell>
          <cell r="Q16">
            <v>2</v>
          </cell>
          <cell r="R16">
            <v>155</v>
          </cell>
          <cell r="S16">
            <v>4</v>
          </cell>
          <cell r="T16">
            <v>0</v>
          </cell>
          <cell r="U16">
            <v>134</v>
          </cell>
          <cell r="V16">
            <v>27</v>
          </cell>
          <cell r="W16">
            <v>0</v>
          </cell>
          <cell r="X16">
            <v>45</v>
          </cell>
          <cell r="Y16">
            <v>45</v>
          </cell>
          <cell r="Z16">
            <v>3</v>
          </cell>
          <cell r="AA16">
            <v>82</v>
          </cell>
          <cell r="AB16">
            <v>2</v>
          </cell>
        </row>
        <row r="17">
          <cell r="E17">
            <v>0</v>
          </cell>
          <cell r="G17">
            <v>0</v>
          </cell>
          <cell r="L17">
            <v>0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77</v>
          </cell>
          <cell r="E9">
            <v>35</v>
          </cell>
          <cell r="F9">
            <v>42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42</v>
          </cell>
          <cell r="P9">
            <v>42</v>
          </cell>
          <cell r="Q9">
            <v>6</v>
          </cell>
          <cell r="R9">
            <v>34</v>
          </cell>
          <cell r="S9">
            <v>2</v>
          </cell>
          <cell r="T9">
            <v>0</v>
          </cell>
          <cell r="U9">
            <v>41</v>
          </cell>
          <cell r="V9">
            <v>1</v>
          </cell>
          <cell r="X9">
            <v>7</v>
          </cell>
          <cell r="Y9">
            <v>7</v>
          </cell>
          <cell r="Z9">
            <v>4</v>
          </cell>
          <cell r="AA9">
            <v>38</v>
          </cell>
          <cell r="AB9">
            <v>4</v>
          </cell>
        </row>
        <row r="10">
          <cell r="D10">
            <v>350</v>
          </cell>
          <cell r="E10">
            <v>-33</v>
          </cell>
          <cell r="F10">
            <v>383</v>
          </cell>
          <cell r="I10">
            <v>0</v>
          </cell>
          <cell r="K10">
            <v>0</v>
          </cell>
          <cell r="S10">
            <v>8</v>
          </cell>
          <cell r="T10">
            <v>0</v>
          </cell>
        </row>
        <row r="13">
          <cell r="D13">
            <v>155</v>
          </cell>
          <cell r="E13">
            <v>-27</v>
          </cell>
          <cell r="F13">
            <v>182</v>
          </cell>
          <cell r="I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S13">
            <v>4</v>
          </cell>
          <cell r="T13">
            <v>0</v>
          </cell>
          <cell r="W13">
            <v>0</v>
          </cell>
        </row>
        <row r="16">
          <cell r="D16">
            <v>85</v>
          </cell>
          <cell r="E16">
            <v>4</v>
          </cell>
          <cell r="F16">
            <v>81</v>
          </cell>
          <cell r="I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S16">
            <v>0</v>
          </cell>
          <cell r="T16">
            <v>0</v>
          </cell>
          <cell r="W16">
            <v>0</v>
          </cell>
        </row>
        <row r="19">
          <cell r="D19">
            <v>40</v>
          </cell>
          <cell r="E19">
            <v>0</v>
          </cell>
          <cell r="F19">
            <v>40</v>
          </cell>
        </row>
        <row r="22">
          <cell r="D22">
            <v>30</v>
          </cell>
          <cell r="E22">
            <v>15</v>
          </cell>
          <cell r="F22">
            <v>15</v>
          </cell>
          <cell r="I22">
            <v>0</v>
          </cell>
          <cell r="K22">
            <v>0</v>
          </cell>
        </row>
        <row r="25">
          <cell r="D25">
            <v>15</v>
          </cell>
          <cell r="E25">
            <v>-126</v>
          </cell>
          <cell r="F25">
            <v>141</v>
          </cell>
          <cell r="I25">
            <v>0</v>
          </cell>
          <cell r="K25">
            <v>0</v>
          </cell>
          <cell r="S25">
            <v>0</v>
          </cell>
          <cell r="T2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70</v>
          </cell>
          <cell r="E9">
            <v>20</v>
          </cell>
          <cell r="F9">
            <v>50</v>
          </cell>
          <cell r="G9">
            <v>1</v>
          </cell>
          <cell r="H9">
            <v>1</v>
          </cell>
          <cell r="L9">
            <v>50</v>
          </cell>
          <cell r="N9">
            <v>1</v>
          </cell>
          <cell r="P9">
            <v>49</v>
          </cell>
          <cell r="R9">
            <v>49</v>
          </cell>
          <cell r="T9">
            <v>1</v>
          </cell>
          <cell r="U9">
            <v>40</v>
          </cell>
          <cell r="V9">
            <v>10</v>
          </cell>
          <cell r="X9">
            <v>24</v>
          </cell>
          <cell r="Y9">
            <v>22</v>
          </cell>
          <cell r="AA9">
            <v>3</v>
          </cell>
          <cell r="AB9">
            <v>1</v>
          </cell>
        </row>
        <row r="10">
          <cell r="D10">
            <v>392</v>
          </cell>
          <cell r="E10">
            <v>-1</v>
          </cell>
          <cell r="F10">
            <v>393</v>
          </cell>
        </row>
        <row r="11">
          <cell r="E11">
            <v>0</v>
          </cell>
          <cell r="G11">
            <v>0</v>
          </cell>
          <cell r="L11">
            <v>0</v>
          </cell>
        </row>
        <row r="12">
          <cell r="D12">
            <v>60</v>
          </cell>
          <cell r="E12">
            <v>53</v>
          </cell>
          <cell r="F12">
            <v>7</v>
          </cell>
          <cell r="G12">
            <v>0</v>
          </cell>
          <cell r="L12">
            <v>7</v>
          </cell>
          <cell r="P12">
            <v>7</v>
          </cell>
          <cell r="R12">
            <v>7</v>
          </cell>
          <cell r="U12">
            <v>6</v>
          </cell>
          <cell r="V12">
            <v>1</v>
          </cell>
          <cell r="X12">
            <v>2</v>
          </cell>
          <cell r="Y12">
            <v>2</v>
          </cell>
          <cell r="Z12">
            <v>1</v>
          </cell>
          <cell r="AA12">
            <v>3</v>
          </cell>
          <cell r="AB12">
            <v>1</v>
          </cell>
        </row>
        <row r="13">
          <cell r="D13">
            <v>129</v>
          </cell>
          <cell r="E13">
            <v>-2</v>
          </cell>
          <cell r="F13">
            <v>131</v>
          </cell>
        </row>
        <row r="14">
          <cell r="E14">
            <v>0</v>
          </cell>
          <cell r="G14">
            <v>0</v>
          </cell>
          <cell r="L14">
            <v>0</v>
          </cell>
        </row>
        <row r="15">
          <cell r="E15">
            <v>0</v>
          </cell>
          <cell r="G15">
            <v>0</v>
          </cell>
          <cell r="L15">
            <v>0</v>
          </cell>
        </row>
        <row r="16">
          <cell r="D16">
            <v>67</v>
          </cell>
          <cell r="E16">
            <v>11</v>
          </cell>
          <cell r="F16">
            <v>56</v>
          </cell>
        </row>
        <row r="17">
          <cell r="E17">
            <v>0</v>
          </cell>
          <cell r="G17">
            <v>0</v>
          </cell>
          <cell r="L17">
            <v>0</v>
          </cell>
        </row>
        <row r="18">
          <cell r="D18">
            <v>1</v>
          </cell>
          <cell r="E18">
            <v>1</v>
          </cell>
          <cell r="G18">
            <v>0</v>
          </cell>
          <cell r="L18">
            <v>0</v>
          </cell>
        </row>
        <row r="19">
          <cell r="D19">
            <v>7</v>
          </cell>
          <cell r="E19">
            <v>5</v>
          </cell>
          <cell r="F19">
            <v>2</v>
          </cell>
        </row>
        <row r="20">
          <cell r="E20">
            <v>0</v>
          </cell>
          <cell r="G20">
            <v>0</v>
          </cell>
          <cell r="L20">
            <v>0</v>
          </cell>
        </row>
        <row r="21">
          <cell r="E21">
            <v>0</v>
          </cell>
          <cell r="G21">
            <v>0</v>
          </cell>
          <cell r="L21">
            <v>0</v>
          </cell>
        </row>
        <row r="22">
          <cell r="D22">
            <v>34</v>
          </cell>
          <cell r="E22">
            <v>0</v>
          </cell>
          <cell r="F22">
            <v>34</v>
          </cell>
          <cell r="W22">
            <v>0</v>
          </cell>
        </row>
        <row r="23">
          <cell r="E23">
            <v>0</v>
          </cell>
          <cell r="G23">
            <v>0</v>
          </cell>
          <cell r="L23">
            <v>0</v>
          </cell>
        </row>
        <row r="24">
          <cell r="E24">
            <v>0</v>
          </cell>
          <cell r="G24">
            <v>0</v>
          </cell>
          <cell r="L24">
            <v>0</v>
          </cell>
        </row>
        <row r="25">
          <cell r="D25">
            <v>149</v>
          </cell>
          <cell r="E25">
            <v>-5</v>
          </cell>
          <cell r="F25">
            <v>154</v>
          </cell>
        </row>
        <row r="26">
          <cell r="E26">
            <v>0</v>
          </cell>
          <cell r="G26">
            <v>0</v>
          </cell>
          <cell r="L26">
            <v>0</v>
          </cell>
        </row>
        <row r="27">
          <cell r="E27">
            <v>0</v>
          </cell>
          <cell r="G27">
            <v>0</v>
          </cell>
          <cell r="L27">
            <v>0</v>
          </cell>
        </row>
        <row r="28">
          <cell r="D28">
            <v>111</v>
          </cell>
          <cell r="E28">
            <v>-2</v>
          </cell>
          <cell r="F28">
            <v>113</v>
          </cell>
        </row>
        <row r="29">
          <cell r="E29">
            <v>0</v>
          </cell>
          <cell r="G29">
            <v>0</v>
          </cell>
          <cell r="L29">
            <v>0</v>
          </cell>
        </row>
        <row r="30">
          <cell r="E30">
            <v>0</v>
          </cell>
          <cell r="G30">
            <v>0</v>
          </cell>
          <cell r="L30">
            <v>0</v>
          </cell>
        </row>
        <row r="31">
          <cell r="D31">
            <v>60</v>
          </cell>
          <cell r="E31">
            <v>-1</v>
          </cell>
          <cell r="F31">
            <v>61</v>
          </cell>
        </row>
        <row r="32">
          <cell r="E32">
            <v>0</v>
          </cell>
          <cell r="G32">
            <v>0</v>
          </cell>
          <cell r="L32">
            <v>0</v>
          </cell>
        </row>
        <row r="33">
          <cell r="E33">
            <v>0</v>
          </cell>
          <cell r="G33">
            <v>0</v>
          </cell>
          <cell r="L33">
            <v>0</v>
          </cell>
        </row>
        <row r="34">
          <cell r="D34">
            <v>48</v>
          </cell>
          <cell r="E34">
            <v>-1</v>
          </cell>
          <cell r="F34">
            <v>49</v>
          </cell>
          <cell r="S34">
            <v>0</v>
          </cell>
          <cell r="W34">
            <v>0</v>
          </cell>
        </row>
        <row r="35">
          <cell r="E35">
            <v>0</v>
          </cell>
          <cell r="G35">
            <v>0</v>
          </cell>
          <cell r="L35">
            <v>0</v>
          </cell>
        </row>
        <row r="36">
          <cell r="E36">
            <v>0</v>
          </cell>
          <cell r="G36">
            <v>0</v>
          </cell>
          <cell r="L36">
            <v>0</v>
          </cell>
        </row>
        <row r="37">
          <cell r="D37">
            <v>88</v>
          </cell>
          <cell r="E37">
            <v>5</v>
          </cell>
          <cell r="F37">
            <v>83</v>
          </cell>
        </row>
        <row r="38">
          <cell r="E38">
            <v>0</v>
          </cell>
          <cell r="G38">
            <v>0</v>
          </cell>
          <cell r="L38">
            <v>0</v>
          </cell>
        </row>
        <row r="39">
          <cell r="E39">
            <v>0</v>
          </cell>
          <cell r="G39">
            <v>0</v>
          </cell>
          <cell r="L39">
            <v>0</v>
          </cell>
        </row>
        <row r="40">
          <cell r="D40">
            <v>37</v>
          </cell>
          <cell r="E40">
            <v>0</v>
          </cell>
          <cell r="F40">
            <v>37</v>
          </cell>
        </row>
        <row r="41">
          <cell r="E41">
            <v>0</v>
          </cell>
          <cell r="G41">
            <v>0</v>
          </cell>
          <cell r="L41">
            <v>0</v>
          </cell>
        </row>
        <row r="42">
          <cell r="E42">
            <v>0</v>
          </cell>
          <cell r="G42">
            <v>0</v>
          </cell>
          <cell r="L42">
            <v>0</v>
          </cell>
        </row>
        <row r="43">
          <cell r="D43">
            <v>20</v>
          </cell>
          <cell r="E43">
            <v>-1</v>
          </cell>
          <cell r="F43">
            <v>21</v>
          </cell>
        </row>
        <row r="44">
          <cell r="E44">
            <v>0</v>
          </cell>
          <cell r="G44">
            <v>0</v>
          </cell>
          <cell r="L44">
            <v>0</v>
          </cell>
        </row>
        <row r="45">
          <cell r="E45">
            <v>0</v>
          </cell>
          <cell r="G45">
            <v>0</v>
          </cell>
          <cell r="L45">
            <v>0</v>
          </cell>
        </row>
        <row r="46">
          <cell r="D46">
            <v>24</v>
          </cell>
          <cell r="E46">
            <v>2</v>
          </cell>
          <cell r="F46">
            <v>22</v>
          </cell>
        </row>
        <row r="47">
          <cell r="E47">
            <v>0</v>
          </cell>
          <cell r="G47">
            <v>0</v>
          </cell>
          <cell r="L47">
            <v>0</v>
          </cell>
        </row>
        <row r="48">
          <cell r="E48">
            <v>0</v>
          </cell>
          <cell r="G48">
            <v>0</v>
          </cell>
          <cell r="L48">
            <v>0</v>
          </cell>
        </row>
        <row r="49">
          <cell r="D49">
            <v>13</v>
          </cell>
          <cell r="E49">
            <v>-1</v>
          </cell>
          <cell r="F49">
            <v>14</v>
          </cell>
        </row>
        <row r="50">
          <cell r="E50">
            <v>0</v>
          </cell>
          <cell r="G50">
            <v>0</v>
          </cell>
          <cell r="L50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39</v>
          </cell>
          <cell r="E9">
            <v>-1</v>
          </cell>
          <cell r="F9">
            <v>40</v>
          </cell>
          <cell r="G9">
            <v>0</v>
          </cell>
          <cell r="L9">
            <v>40</v>
          </cell>
          <cell r="P9">
            <v>40</v>
          </cell>
          <cell r="U9">
            <v>37</v>
          </cell>
          <cell r="V9">
            <v>3</v>
          </cell>
          <cell r="X9">
            <v>13</v>
          </cell>
          <cell r="Y9">
            <v>13</v>
          </cell>
          <cell r="Z9">
            <v>2</v>
          </cell>
          <cell r="AA9">
            <v>25</v>
          </cell>
          <cell r="AB9">
            <v>2</v>
          </cell>
        </row>
        <row r="10">
          <cell r="D10">
            <v>149</v>
          </cell>
          <cell r="E10">
            <v>-5</v>
          </cell>
          <cell r="F10">
            <v>146</v>
          </cell>
          <cell r="G10">
            <v>5</v>
          </cell>
          <cell r="I10">
            <v>5</v>
          </cell>
          <cell r="L10">
            <v>146</v>
          </cell>
          <cell r="P10">
            <v>146</v>
          </cell>
          <cell r="Q10">
            <v>14</v>
          </cell>
          <cell r="R10">
            <v>131</v>
          </cell>
          <cell r="S10">
            <v>1</v>
          </cell>
          <cell r="U10">
            <v>125</v>
          </cell>
          <cell r="V10">
            <v>21</v>
          </cell>
          <cell r="X10">
            <v>42</v>
          </cell>
          <cell r="Y10">
            <v>42</v>
          </cell>
          <cell r="Z10">
            <v>7</v>
          </cell>
          <cell r="AA10">
            <v>65</v>
          </cell>
          <cell r="AB10">
            <v>7</v>
          </cell>
        </row>
        <row r="11">
          <cell r="E11">
            <v>0</v>
          </cell>
          <cell r="G11">
            <v>0</v>
          </cell>
          <cell r="L11">
            <v>0</v>
          </cell>
        </row>
        <row r="12">
          <cell r="E12">
            <v>0</v>
          </cell>
          <cell r="G12">
            <v>0</v>
          </cell>
          <cell r="L12">
            <v>0</v>
          </cell>
        </row>
        <row r="13">
          <cell r="D13">
            <v>25</v>
          </cell>
          <cell r="E13">
            <v>5</v>
          </cell>
          <cell r="F13">
            <v>20</v>
          </cell>
          <cell r="G13">
            <v>0</v>
          </cell>
          <cell r="L13">
            <v>20</v>
          </cell>
          <cell r="P13">
            <v>20</v>
          </cell>
          <cell r="Q13">
            <v>1</v>
          </cell>
          <cell r="R13">
            <v>19</v>
          </cell>
          <cell r="U13">
            <v>17</v>
          </cell>
          <cell r="V13">
            <v>3</v>
          </cell>
          <cell r="X13">
            <v>6</v>
          </cell>
          <cell r="Y13">
            <v>6</v>
          </cell>
          <cell r="AA13">
            <v>15</v>
          </cell>
          <cell r="AB13">
            <v>4</v>
          </cell>
        </row>
        <row r="14">
          <cell r="E14">
            <v>0</v>
          </cell>
        </row>
        <row r="15">
          <cell r="E15">
            <v>0</v>
          </cell>
          <cell r="G15">
            <v>0</v>
          </cell>
          <cell r="L15">
            <v>0</v>
          </cell>
        </row>
        <row r="16">
          <cell r="D16">
            <v>35</v>
          </cell>
          <cell r="E16">
            <v>1</v>
          </cell>
          <cell r="F16">
            <v>34</v>
          </cell>
          <cell r="G16">
            <v>1</v>
          </cell>
          <cell r="I16">
            <v>1</v>
          </cell>
          <cell r="L16">
            <v>34</v>
          </cell>
          <cell r="P16">
            <v>34</v>
          </cell>
          <cell r="Q16">
            <v>5</v>
          </cell>
          <cell r="R16">
            <v>29</v>
          </cell>
          <cell r="U16">
            <v>34</v>
          </cell>
          <cell r="X16">
            <v>12</v>
          </cell>
          <cell r="Y16">
            <v>12</v>
          </cell>
          <cell r="Z16">
            <v>5</v>
          </cell>
          <cell r="AA16">
            <v>33</v>
          </cell>
          <cell r="AB16">
            <v>1</v>
          </cell>
        </row>
        <row r="17">
          <cell r="E17">
            <v>0</v>
          </cell>
        </row>
        <row r="18">
          <cell r="E18">
            <v>0</v>
          </cell>
          <cell r="G18">
            <v>0</v>
          </cell>
          <cell r="L18">
            <v>0</v>
          </cell>
        </row>
        <row r="19">
          <cell r="D19">
            <v>50</v>
          </cell>
          <cell r="E19">
            <v>-1</v>
          </cell>
          <cell r="F19">
            <v>51</v>
          </cell>
          <cell r="G19">
            <v>0</v>
          </cell>
          <cell r="L19">
            <v>51</v>
          </cell>
          <cell r="P19">
            <v>51</v>
          </cell>
          <cell r="R19">
            <v>51</v>
          </cell>
          <cell r="U19">
            <v>43</v>
          </cell>
          <cell r="V19">
            <v>8</v>
          </cell>
          <cell r="X19">
            <v>33</v>
          </cell>
          <cell r="Y19">
            <v>33</v>
          </cell>
          <cell r="AA19">
            <v>4</v>
          </cell>
        </row>
        <row r="20">
          <cell r="E20">
            <v>0</v>
          </cell>
          <cell r="G20">
            <v>0</v>
          </cell>
          <cell r="L20">
            <v>0</v>
          </cell>
        </row>
        <row r="21">
          <cell r="E21">
            <v>0</v>
          </cell>
          <cell r="G21">
            <v>0</v>
          </cell>
          <cell r="L21">
            <v>0</v>
          </cell>
        </row>
        <row r="22">
          <cell r="D22">
            <v>60</v>
          </cell>
          <cell r="E22">
            <v>7</v>
          </cell>
          <cell r="F22">
            <v>54</v>
          </cell>
          <cell r="G22">
            <v>1</v>
          </cell>
          <cell r="J22">
            <v>1</v>
          </cell>
          <cell r="L22">
            <v>53</v>
          </cell>
          <cell r="P22">
            <v>53</v>
          </cell>
          <cell r="Q22">
            <v>1</v>
          </cell>
          <cell r="R22">
            <v>52</v>
          </cell>
          <cell r="U22">
            <v>46</v>
          </cell>
          <cell r="V22">
            <v>7</v>
          </cell>
          <cell r="X22">
            <v>18</v>
          </cell>
          <cell r="Y22">
            <v>17</v>
          </cell>
          <cell r="Z22">
            <v>6</v>
          </cell>
          <cell r="AA22">
            <v>42</v>
          </cell>
        </row>
        <row r="23">
          <cell r="E23">
            <v>0</v>
          </cell>
          <cell r="G23">
            <v>0</v>
          </cell>
          <cell r="L23">
            <v>0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93</v>
          </cell>
          <cell r="E9">
            <v>26</v>
          </cell>
          <cell r="F9">
            <v>68</v>
          </cell>
          <cell r="G9">
            <v>1</v>
          </cell>
          <cell r="I9">
            <v>1</v>
          </cell>
          <cell r="L9">
            <v>67</v>
          </cell>
          <cell r="P9">
            <v>67</v>
          </cell>
          <cell r="Q9">
            <v>11</v>
          </cell>
          <cell r="R9">
            <v>56</v>
          </cell>
          <cell r="U9">
            <v>59</v>
          </cell>
          <cell r="V9">
            <v>8</v>
          </cell>
          <cell r="X9">
            <v>23</v>
          </cell>
          <cell r="Y9">
            <v>22</v>
          </cell>
          <cell r="Z9">
            <v>3</v>
          </cell>
          <cell r="AA9">
            <v>53</v>
          </cell>
          <cell r="AB9">
            <v>4</v>
          </cell>
        </row>
        <row r="10">
          <cell r="D10">
            <v>505</v>
          </cell>
          <cell r="E10">
            <v>191</v>
          </cell>
          <cell r="F10">
            <v>320</v>
          </cell>
          <cell r="G10">
            <v>3</v>
          </cell>
          <cell r="I10">
            <v>2</v>
          </cell>
          <cell r="J10">
            <v>1</v>
          </cell>
          <cell r="Q10">
            <v>26</v>
          </cell>
          <cell r="X10">
            <v>47</v>
          </cell>
          <cell r="Y10">
            <v>46</v>
          </cell>
          <cell r="Z10">
            <v>32</v>
          </cell>
          <cell r="AB10">
            <v>25</v>
          </cell>
        </row>
        <row r="11">
          <cell r="E11">
            <v>0</v>
          </cell>
          <cell r="G11">
            <v>0</v>
          </cell>
          <cell r="L11">
            <v>0</v>
          </cell>
        </row>
        <row r="12">
          <cell r="E12">
            <v>0</v>
          </cell>
          <cell r="G12">
            <v>0</v>
          </cell>
          <cell r="L12">
            <v>0</v>
          </cell>
        </row>
        <row r="13">
          <cell r="D13">
            <v>160</v>
          </cell>
          <cell r="E13">
            <v>13</v>
          </cell>
          <cell r="F13">
            <v>151</v>
          </cell>
          <cell r="G13">
            <v>2</v>
          </cell>
          <cell r="H13">
            <v>1</v>
          </cell>
          <cell r="J13">
            <v>1</v>
          </cell>
          <cell r="Q13">
            <v>35</v>
          </cell>
          <cell r="X13">
            <v>24</v>
          </cell>
          <cell r="Y13">
            <v>23</v>
          </cell>
          <cell r="Z13">
            <v>16</v>
          </cell>
          <cell r="AB13">
            <v>1</v>
          </cell>
        </row>
        <row r="14">
          <cell r="E14">
            <v>0</v>
          </cell>
          <cell r="G14">
            <v>0</v>
          </cell>
          <cell r="L14">
            <v>0</v>
          </cell>
        </row>
        <row r="15">
          <cell r="E15">
            <v>0</v>
          </cell>
          <cell r="G15">
            <v>0</v>
          </cell>
          <cell r="L15">
            <v>0</v>
          </cell>
        </row>
        <row r="16">
          <cell r="D16">
            <v>125</v>
          </cell>
          <cell r="E16">
            <v>1</v>
          </cell>
          <cell r="F16">
            <v>124</v>
          </cell>
          <cell r="G16">
            <v>3</v>
          </cell>
          <cell r="I16">
            <v>2</v>
          </cell>
          <cell r="J16">
            <v>1</v>
          </cell>
          <cell r="Q16">
            <v>13</v>
          </cell>
          <cell r="S16">
            <v>1</v>
          </cell>
          <cell r="X16">
            <v>25</v>
          </cell>
          <cell r="Y16">
            <v>25</v>
          </cell>
          <cell r="Z16">
            <v>5</v>
          </cell>
          <cell r="AB16">
            <v>3</v>
          </cell>
        </row>
        <row r="17">
          <cell r="E17">
            <v>0</v>
          </cell>
        </row>
        <row r="18">
          <cell r="E18">
            <v>0</v>
          </cell>
          <cell r="G18">
            <v>0</v>
          </cell>
          <cell r="L18">
            <v>0</v>
          </cell>
        </row>
        <row r="19">
          <cell r="D19">
            <v>55</v>
          </cell>
          <cell r="E19">
            <v>1</v>
          </cell>
          <cell r="F19">
            <v>54</v>
          </cell>
          <cell r="G19">
            <v>0</v>
          </cell>
          <cell r="Q19">
            <v>18</v>
          </cell>
          <cell r="S19">
            <v>4</v>
          </cell>
          <cell r="X19">
            <v>11</v>
          </cell>
          <cell r="Y19">
            <v>9</v>
          </cell>
          <cell r="Z19">
            <v>8</v>
          </cell>
          <cell r="AB19">
            <v>11</v>
          </cell>
        </row>
        <row r="20">
          <cell r="E20">
            <v>0</v>
          </cell>
          <cell r="G20">
            <v>0</v>
          </cell>
          <cell r="L20">
            <v>0</v>
          </cell>
        </row>
        <row r="21">
          <cell r="E21">
            <v>0</v>
          </cell>
          <cell r="G21">
            <v>0</v>
          </cell>
          <cell r="L21">
            <v>0</v>
          </cell>
        </row>
        <row r="22">
          <cell r="D22">
            <v>47</v>
          </cell>
          <cell r="E22">
            <v>4</v>
          </cell>
          <cell r="F22">
            <v>43</v>
          </cell>
          <cell r="G22">
            <v>2</v>
          </cell>
          <cell r="K22">
            <v>2</v>
          </cell>
          <cell r="Q22">
            <v>7</v>
          </cell>
          <cell r="X22">
            <v>2</v>
          </cell>
          <cell r="Y22">
            <v>2</v>
          </cell>
          <cell r="Z22">
            <v>4</v>
          </cell>
          <cell r="AB22">
            <v>1</v>
          </cell>
        </row>
        <row r="23">
          <cell r="E23">
            <v>0</v>
          </cell>
          <cell r="G23">
            <v>0</v>
          </cell>
          <cell r="L23">
            <v>0</v>
          </cell>
        </row>
        <row r="24">
          <cell r="E24">
            <v>0</v>
          </cell>
        </row>
        <row r="25">
          <cell r="D25">
            <v>1</v>
          </cell>
          <cell r="E25">
            <v>0</v>
          </cell>
          <cell r="F25">
            <v>1</v>
          </cell>
          <cell r="G25">
            <v>0</v>
          </cell>
        </row>
        <row r="26">
          <cell r="E26">
            <v>0</v>
          </cell>
        </row>
        <row r="27">
          <cell r="E27">
            <v>0</v>
          </cell>
          <cell r="G27">
            <v>0</v>
          </cell>
          <cell r="L27">
            <v>0</v>
          </cell>
        </row>
        <row r="28">
          <cell r="D28">
            <v>10</v>
          </cell>
          <cell r="E28">
            <v>2</v>
          </cell>
          <cell r="F28">
            <v>8</v>
          </cell>
        </row>
        <row r="29">
          <cell r="E29">
            <v>0</v>
          </cell>
        </row>
        <row r="30">
          <cell r="E30">
            <v>0</v>
          </cell>
          <cell r="G30">
            <v>0</v>
          </cell>
          <cell r="L30">
            <v>0</v>
          </cell>
        </row>
        <row r="31">
          <cell r="D31">
            <v>15</v>
          </cell>
          <cell r="E31">
            <v>0</v>
          </cell>
          <cell r="F31">
            <v>15</v>
          </cell>
          <cell r="G31">
            <v>0</v>
          </cell>
          <cell r="S31">
            <v>1</v>
          </cell>
        </row>
        <row r="32">
          <cell r="E32">
            <v>0</v>
          </cell>
        </row>
        <row r="33">
          <cell r="E33">
            <v>0</v>
          </cell>
          <cell r="G33">
            <v>0</v>
          </cell>
          <cell r="L33">
            <v>0</v>
          </cell>
        </row>
        <row r="34">
          <cell r="D34">
            <v>6</v>
          </cell>
          <cell r="E34">
            <v>0</v>
          </cell>
          <cell r="F34">
            <v>6</v>
          </cell>
          <cell r="G34">
            <v>1</v>
          </cell>
          <cell r="H34">
            <v>1</v>
          </cell>
          <cell r="S34">
            <v>6</v>
          </cell>
          <cell r="X34">
            <v>4</v>
          </cell>
          <cell r="Y34">
            <v>4</v>
          </cell>
          <cell r="AB34">
            <v>2</v>
          </cell>
        </row>
        <row r="35">
          <cell r="E35">
            <v>0</v>
          </cell>
          <cell r="G35">
            <v>0</v>
          </cell>
          <cell r="L35">
            <v>0</v>
          </cell>
        </row>
        <row r="36">
          <cell r="E36">
            <v>0</v>
          </cell>
          <cell r="G36">
            <v>0</v>
          </cell>
          <cell r="L36">
            <v>0</v>
          </cell>
        </row>
        <row r="37">
          <cell r="D37">
            <v>5</v>
          </cell>
          <cell r="E37">
            <v>3</v>
          </cell>
          <cell r="F37">
            <v>2</v>
          </cell>
          <cell r="G37">
            <v>0</v>
          </cell>
          <cell r="Q37">
            <v>1</v>
          </cell>
          <cell r="AB37">
            <v>1</v>
          </cell>
        </row>
        <row r="38">
          <cell r="E38">
            <v>0</v>
          </cell>
          <cell r="G38">
            <v>0</v>
          </cell>
          <cell r="L38">
            <v>0</v>
          </cell>
        </row>
      </sheetData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D10">
            <v>10</v>
          </cell>
          <cell r="E10">
            <v>2</v>
          </cell>
          <cell r="F10">
            <v>8</v>
          </cell>
          <cell r="H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T10">
            <v>8</v>
          </cell>
          <cell r="W10">
            <v>0</v>
          </cell>
        </row>
        <row r="12">
          <cell r="D12">
            <v>15</v>
          </cell>
          <cell r="E12">
            <v>3</v>
          </cell>
          <cell r="F12">
            <v>12</v>
          </cell>
          <cell r="G12">
            <v>2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12</v>
          </cell>
          <cell r="Q12">
            <v>0</v>
          </cell>
          <cell r="R12">
            <v>12</v>
          </cell>
          <cell r="S12">
            <v>0</v>
          </cell>
          <cell r="T12">
            <v>0</v>
          </cell>
          <cell r="U12">
            <v>12</v>
          </cell>
          <cell r="V12">
            <v>0</v>
          </cell>
          <cell r="W12">
            <v>0</v>
          </cell>
          <cell r="X12">
            <v>9</v>
          </cell>
          <cell r="Y12">
            <v>9</v>
          </cell>
          <cell r="Z12">
            <v>2</v>
          </cell>
          <cell r="AA12">
            <v>9</v>
          </cell>
          <cell r="AB12">
            <v>0</v>
          </cell>
        </row>
        <row r="13">
          <cell r="D13">
            <v>105</v>
          </cell>
          <cell r="E13">
            <v>0</v>
          </cell>
          <cell r="F13">
            <v>106</v>
          </cell>
          <cell r="H13">
            <v>2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T13">
            <v>0</v>
          </cell>
          <cell r="W13">
            <v>0</v>
          </cell>
        </row>
        <row r="15">
          <cell r="D15">
            <v>40</v>
          </cell>
          <cell r="E15">
            <v>10</v>
          </cell>
          <cell r="F15">
            <v>30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30</v>
          </cell>
          <cell r="Q15">
            <v>1</v>
          </cell>
          <cell r="R15">
            <v>28</v>
          </cell>
          <cell r="S15">
            <v>1</v>
          </cell>
          <cell r="T15">
            <v>0</v>
          </cell>
          <cell r="U15">
            <v>25</v>
          </cell>
          <cell r="V15">
            <v>5</v>
          </cell>
          <cell r="W15">
            <v>0</v>
          </cell>
          <cell r="X15">
            <v>2</v>
          </cell>
          <cell r="Y15">
            <v>2</v>
          </cell>
          <cell r="Z15">
            <v>1</v>
          </cell>
          <cell r="AA15">
            <v>18</v>
          </cell>
          <cell r="AB15">
            <v>0</v>
          </cell>
        </row>
        <row r="16">
          <cell r="D16">
            <v>360</v>
          </cell>
          <cell r="E16">
            <v>59</v>
          </cell>
          <cell r="F16">
            <v>311</v>
          </cell>
        </row>
        <row r="18">
          <cell r="D18">
            <v>10</v>
          </cell>
          <cell r="E18">
            <v>6</v>
          </cell>
          <cell r="F18">
            <v>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4</v>
          </cell>
          <cell r="Q18">
            <v>0</v>
          </cell>
          <cell r="R18">
            <v>4</v>
          </cell>
          <cell r="S18">
            <v>0</v>
          </cell>
          <cell r="T18">
            <v>0</v>
          </cell>
          <cell r="U18">
            <v>4</v>
          </cell>
          <cell r="V18">
            <v>0</v>
          </cell>
          <cell r="W18">
            <v>0</v>
          </cell>
          <cell r="X18">
            <v>2</v>
          </cell>
          <cell r="Y18">
            <v>2</v>
          </cell>
          <cell r="Z18">
            <v>0</v>
          </cell>
          <cell r="AA18">
            <v>4</v>
          </cell>
          <cell r="AB18">
            <v>0</v>
          </cell>
        </row>
        <row r="19">
          <cell r="D19">
            <v>10</v>
          </cell>
          <cell r="E19">
            <v>5</v>
          </cell>
          <cell r="F19">
            <v>16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D22">
            <v>14</v>
          </cell>
          <cell r="F22">
            <v>2</v>
          </cell>
          <cell r="H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Q22">
            <v>2</v>
          </cell>
          <cell r="W22">
            <v>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58</v>
          </cell>
          <cell r="E9">
            <v>44</v>
          </cell>
          <cell r="F9">
            <v>15</v>
          </cell>
          <cell r="G9">
            <v>0</v>
          </cell>
          <cell r="L9">
            <v>14</v>
          </cell>
          <cell r="P9">
            <v>14</v>
          </cell>
          <cell r="Q9">
            <v>1</v>
          </cell>
          <cell r="R9">
            <v>13</v>
          </cell>
          <cell r="U9">
            <v>12</v>
          </cell>
          <cell r="V9">
            <v>2</v>
          </cell>
          <cell r="X9">
            <v>8</v>
          </cell>
          <cell r="Y9">
            <v>7</v>
          </cell>
          <cell r="Z9">
            <v>4</v>
          </cell>
          <cell r="AA9">
            <v>5</v>
          </cell>
          <cell r="AB9">
            <v>1</v>
          </cell>
        </row>
        <row r="10">
          <cell r="D10">
            <v>347</v>
          </cell>
          <cell r="E10">
            <v>60</v>
          </cell>
          <cell r="F10">
            <v>297</v>
          </cell>
          <cell r="G10">
            <v>3</v>
          </cell>
          <cell r="H10">
            <v>3</v>
          </cell>
          <cell r="L10">
            <v>287</v>
          </cell>
          <cell r="P10">
            <v>287</v>
          </cell>
          <cell r="Q10">
            <v>20</v>
          </cell>
          <cell r="R10">
            <v>267</v>
          </cell>
          <cell r="U10">
            <v>241</v>
          </cell>
          <cell r="V10">
            <v>46</v>
          </cell>
          <cell r="X10">
            <v>88</v>
          </cell>
          <cell r="Y10">
            <v>85</v>
          </cell>
          <cell r="Z10">
            <v>39</v>
          </cell>
          <cell r="AA10">
            <v>82</v>
          </cell>
          <cell r="AB10">
            <v>19</v>
          </cell>
        </row>
        <row r="11">
          <cell r="E11">
            <v>0</v>
          </cell>
          <cell r="G11">
            <v>0</v>
          </cell>
          <cell r="L11">
            <v>0</v>
          </cell>
        </row>
        <row r="12">
          <cell r="E12">
            <v>0</v>
          </cell>
          <cell r="G12">
            <v>0</v>
          </cell>
          <cell r="L12">
            <v>0</v>
          </cell>
        </row>
        <row r="13">
          <cell r="D13">
            <v>12</v>
          </cell>
          <cell r="E13">
            <v>0</v>
          </cell>
          <cell r="F13">
            <v>12</v>
          </cell>
          <cell r="G13">
            <v>0</v>
          </cell>
          <cell r="L13">
            <v>12</v>
          </cell>
          <cell r="P13">
            <v>12</v>
          </cell>
          <cell r="R13">
            <v>12</v>
          </cell>
          <cell r="U13">
            <v>12</v>
          </cell>
          <cell r="X13">
            <v>2</v>
          </cell>
          <cell r="Y13">
            <v>2</v>
          </cell>
          <cell r="AA13">
            <v>3</v>
          </cell>
          <cell r="AB13">
            <v>2</v>
          </cell>
        </row>
        <row r="14">
          <cell r="E14">
            <v>0</v>
          </cell>
          <cell r="G14">
            <v>0</v>
          </cell>
          <cell r="L14">
            <v>0</v>
          </cell>
        </row>
        <row r="15">
          <cell r="E15">
            <v>0</v>
          </cell>
          <cell r="G15">
            <v>0</v>
          </cell>
          <cell r="L15">
            <v>0</v>
          </cell>
        </row>
        <row r="16">
          <cell r="D16">
            <v>2</v>
          </cell>
          <cell r="E16">
            <v>-2</v>
          </cell>
          <cell r="F16">
            <v>4</v>
          </cell>
          <cell r="G16">
            <v>0</v>
          </cell>
          <cell r="L16">
            <v>4</v>
          </cell>
          <cell r="P16">
            <v>4</v>
          </cell>
          <cell r="Q16">
            <v>2</v>
          </cell>
          <cell r="R16">
            <v>2</v>
          </cell>
          <cell r="U16">
            <v>2</v>
          </cell>
          <cell r="V16">
            <v>2</v>
          </cell>
          <cell r="X16">
            <v>2</v>
          </cell>
          <cell r="Y16">
            <v>1</v>
          </cell>
          <cell r="AA16">
            <v>2</v>
          </cell>
          <cell r="AB16">
            <v>1</v>
          </cell>
        </row>
        <row r="17">
          <cell r="E17">
            <v>0</v>
          </cell>
          <cell r="G17">
            <v>0</v>
          </cell>
          <cell r="L17">
            <v>0</v>
          </cell>
        </row>
        <row r="18">
          <cell r="E18">
            <v>0</v>
          </cell>
          <cell r="G18">
            <v>0</v>
          </cell>
          <cell r="L18">
            <v>0</v>
          </cell>
        </row>
        <row r="19">
          <cell r="D19">
            <v>5</v>
          </cell>
          <cell r="E19">
            <v>0</v>
          </cell>
          <cell r="F19">
            <v>5</v>
          </cell>
          <cell r="G19">
            <v>0</v>
          </cell>
          <cell r="L19">
            <v>5</v>
          </cell>
          <cell r="P19">
            <v>5</v>
          </cell>
          <cell r="R19">
            <v>5</v>
          </cell>
          <cell r="U19">
            <v>4</v>
          </cell>
          <cell r="V19">
            <v>1</v>
          </cell>
          <cell r="X19">
            <v>1</v>
          </cell>
          <cell r="Y19">
            <v>1</v>
          </cell>
        </row>
        <row r="20">
          <cell r="E20">
            <v>0</v>
          </cell>
          <cell r="G20">
            <v>0</v>
          </cell>
          <cell r="L20">
            <v>0</v>
          </cell>
        </row>
        <row r="21">
          <cell r="E21">
            <v>0</v>
          </cell>
          <cell r="G21">
            <v>0</v>
          </cell>
          <cell r="L21">
            <v>0</v>
          </cell>
        </row>
        <row r="22">
          <cell r="D22">
            <v>30</v>
          </cell>
          <cell r="E22">
            <v>12</v>
          </cell>
          <cell r="F22">
            <v>18</v>
          </cell>
          <cell r="G22">
            <v>1</v>
          </cell>
          <cell r="H22">
            <v>1</v>
          </cell>
          <cell r="L22">
            <v>18</v>
          </cell>
          <cell r="P22">
            <v>18</v>
          </cell>
          <cell r="Q22">
            <v>2</v>
          </cell>
          <cell r="R22">
            <v>16</v>
          </cell>
          <cell r="U22">
            <v>16</v>
          </cell>
          <cell r="V22">
            <v>2</v>
          </cell>
          <cell r="X22">
            <v>2</v>
          </cell>
          <cell r="Y22">
            <v>2</v>
          </cell>
          <cell r="AA22">
            <v>5</v>
          </cell>
          <cell r="AB22">
            <v>1</v>
          </cell>
        </row>
        <row r="23">
          <cell r="E23">
            <v>0</v>
          </cell>
          <cell r="G23">
            <v>0</v>
          </cell>
          <cell r="L23">
            <v>0</v>
          </cell>
        </row>
        <row r="24">
          <cell r="E24">
            <v>0</v>
          </cell>
          <cell r="G24">
            <v>0</v>
          </cell>
          <cell r="L24">
            <v>0</v>
          </cell>
        </row>
        <row r="25">
          <cell r="D25">
            <v>35</v>
          </cell>
          <cell r="E25">
            <v>18</v>
          </cell>
          <cell r="F25">
            <v>17</v>
          </cell>
          <cell r="G25">
            <v>0</v>
          </cell>
          <cell r="L25">
            <v>17</v>
          </cell>
          <cell r="P25">
            <v>17</v>
          </cell>
          <cell r="Q25">
            <v>3</v>
          </cell>
          <cell r="R25">
            <v>14</v>
          </cell>
          <cell r="U25">
            <v>13</v>
          </cell>
          <cell r="V25">
            <v>4</v>
          </cell>
          <cell r="X25">
            <v>4</v>
          </cell>
          <cell r="Y25">
            <v>4</v>
          </cell>
          <cell r="Z25">
            <v>3</v>
          </cell>
          <cell r="AA25">
            <v>5</v>
          </cell>
          <cell r="AB25">
            <v>3</v>
          </cell>
        </row>
        <row r="26">
          <cell r="E26">
            <v>0</v>
          </cell>
          <cell r="G26">
            <v>0</v>
          </cell>
          <cell r="L26">
            <v>0</v>
          </cell>
        </row>
        <row r="27">
          <cell r="E27">
            <v>0</v>
          </cell>
          <cell r="G27">
            <v>0</v>
          </cell>
          <cell r="L27">
            <v>0</v>
          </cell>
        </row>
        <row r="28">
          <cell r="D28">
            <v>35</v>
          </cell>
          <cell r="E28">
            <v>0</v>
          </cell>
          <cell r="F28">
            <v>35</v>
          </cell>
          <cell r="G28">
            <v>1</v>
          </cell>
          <cell r="H28">
            <v>1</v>
          </cell>
          <cell r="L28">
            <v>35</v>
          </cell>
          <cell r="P28">
            <v>35</v>
          </cell>
          <cell r="Q28">
            <v>4</v>
          </cell>
          <cell r="R28">
            <v>31</v>
          </cell>
          <cell r="U28">
            <v>31</v>
          </cell>
          <cell r="V28">
            <v>4</v>
          </cell>
          <cell r="X28">
            <v>7</v>
          </cell>
          <cell r="Y28">
            <v>7</v>
          </cell>
          <cell r="AA28">
            <v>31</v>
          </cell>
          <cell r="AB28">
            <v>2</v>
          </cell>
        </row>
        <row r="29">
          <cell r="E29">
            <v>0</v>
          </cell>
          <cell r="G29">
            <v>0</v>
          </cell>
          <cell r="L29">
            <v>0</v>
          </cell>
        </row>
        <row r="30">
          <cell r="E30">
            <v>0</v>
          </cell>
          <cell r="G30">
            <v>0</v>
          </cell>
          <cell r="L30">
            <v>0</v>
          </cell>
        </row>
        <row r="31">
          <cell r="D31">
            <v>9</v>
          </cell>
          <cell r="E31">
            <v>3</v>
          </cell>
          <cell r="F31">
            <v>6</v>
          </cell>
          <cell r="G31">
            <v>0</v>
          </cell>
          <cell r="L31">
            <v>6</v>
          </cell>
          <cell r="P31">
            <v>6</v>
          </cell>
          <cell r="R31">
            <v>6</v>
          </cell>
          <cell r="U31">
            <v>5</v>
          </cell>
          <cell r="V31">
            <v>1</v>
          </cell>
          <cell r="X31">
            <v>2</v>
          </cell>
          <cell r="Y31">
            <v>2</v>
          </cell>
          <cell r="Z31">
            <v>2</v>
          </cell>
          <cell r="AA31">
            <v>3</v>
          </cell>
          <cell r="AB31">
            <v>1</v>
          </cell>
        </row>
        <row r="32">
          <cell r="E32">
            <v>0</v>
          </cell>
          <cell r="G32">
            <v>0</v>
          </cell>
          <cell r="L32">
            <v>0</v>
          </cell>
        </row>
        <row r="33">
          <cell r="E33">
            <v>0</v>
          </cell>
          <cell r="G33">
            <v>0</v>
          </cell>
          <cell r="L33">
            <v>0</v>
          </cell>
        </row>
        <row r="34">
          <cell r="D34">
            <v>12</v>
          </cell>
          <cell r="E34">
            <v>4</v>
          </cell>
          <cell r="F34">
            <v>9</v>
          </cell>
          <cell r="G34">
            <v>0</v>
          </cell>
          <cell r="L34">
            <v>8</v>
          </cell>
          <cell r="P34">
            <v>8</v>
          </cell>
          <cell r="R34">
            <v>8</v>
          </cell>
          <cell r="U34">
            <v>8</v>
          </cell>
          <cell r="X34">
            <v>6</v>
          </cell>
          <cell r="Y34">
            <v>6</v>
          </cell>
          <cell r="Z34">
            <v>3</v>
          </cell>
          <cell r="AA34">
            <v>4</v>
          </cell>
          <cell r="AB34">
            <v>2</v>
          </cell>
        </row>
        <row r="35">
          <cell r="E35">
            <v>0</v>
          </cell>
          <cell r="G35">
            <v>0</v>
          </cell>
          <cell r="L35">
            <v>0</v>
          </cell>
        </row>
        <row r="36">
          <cell r="E36">
            <v>0</v>
          </cell>
          <cell r="G36">
            <v>0</v>
          </cell>
          <cell r="L36">
            <v>0</v>
          </cell>
        </row>
        <row r="37">
          <cell r="D37">
            <v>30</v>
          </cell>
          <cell r="E37">
            <v>9</v>
          </cell>
          <cell r="F37">
            <v>23</v>
          </cell>
          <cell r="G37">
            <v>0</v>
          </cell>
          <cell r="L37">
            <v>21</v>
          </cell>
          <cell r="P37">
            <v>21</v>
          </cell>
          <cell r="Q37">
            <v>2</v>
          </cell>
          <cell r="R37">
            <v>19</v>
          </cell>
          <cell r="U37">
            <v>20</v>
          </cell>
          <cell r="V37">
            <v>1</v>
          </cell>
          <cell r="X37">
            <v>5</v>
          </cell>
          <cell r="Y37">
            <v>5</v>
          </cell>
          <cell r="Z37">
            <v>3</v>
          </cell>
          <cell r="AA37">
            <v>7</v>
          </cell>
        </row>
        <row r="38">
          <cell r="E38">
            <v>0</v>
          </cell>
          <cell r="G38">
            <v>0</v>
          </cell>
          <cell r="L38">
            <v>0</v>
          </cell>
        </row>
        <row r="39">
          <cell r="E39">
            <v>0</v>
          </cell>
          <cell r="G39">
            <v>0</v>
          </cell>
          <cell r="L39">
            <v>0</v>
          </cell>
        </row>
        <row r="40">
          <cell r="D40">
            <v>12</v>
          </cell>
          <cell r="E40">
            <v>11</v>
          </cell>
          <cell r="F40">
            <v>2</v>
          </cell>
          <cell r="G40">
            <v>0</v>
          </cell>
          <cell r="L40">
            <v>1</v>
          </cell>
          <cell r="P40">
            <v>1</v>
          </cell>
          <cell r="Q40">
            <v>1</v>
          </cell>
          <cell r="V40">
            <v>1</v>
          </cell>
          <cell r="AB40">
            <v>1</v>
          </cell>
        </row>
        <row r="41">
          <cell r="E41">
            <v>0</v>
          </cell>
          <cell r="G41">
            <v>0</v>
          </cell>
          <cell r="L41">
            <v>0</v>
          </cell>
        </row>
        <row r="42">
          <cell r="E42">
            <v>0</v>
          </cell>
          <cell r="G42">
            <v>0</v>
          </cell>
          <cell r="L42">
            <v>0</v>
          </cell>
        </row>
        <row r="43">
          <cell r="D43">
            <v>5</v>
          </cell>
          <cell r="E43">
            <v>3</v>
          </cell>
          <cell r="F43">
            <v>2</v>
          </cell>
          <cell r="G43">
            <v>0</v>
          </cell>
          <cell r="L43">
            <v>2</v>
          </cell>
          <cell r="P43">
            <v>2</v>
          </cell>
          <cell r="Q43">
            <v>2</v>
          </cell>
          <cell r="U43">
            <v>2</v>
          </cell>
        </row>
        <row r="44">
          <cell r="E44">
            <v>0</v>
          </cell>
          <cell r="G44">
            <v>0</v>
          </cell>
          <cell r="L44">
            <v>0</v>
          </cell>
        </row>
        <row r="45">
          <cell r="E45">
            <v>0</v>
          </cell>
          <cell r="G45">
            <v>0</v>
          </cell>
          <cell r="L45">
            <v>0</v>
          </cell>
        </row>
        <row r="46">
          <cell r="D46">
            <v>26</v>
          </cell>
          <cell r="E46">
            <v>0</v>
          </cell>
          <cell r="F46">
            <v>26</v>
          </cell>
          <cell r="G46">
            <v>1</v>
          </cell>
          <cell r="H46">
            <v>1</v>
          </cell>
          <cell r="L46">
            <v>26</v>
          </cell>
          <cell r="P46">
            <v>26</v>
          </cell>
          <cell r="Q46">
            <v>2</v>
          </cell>
          <cell r="R46">
            <v>24</v>
          </cell>
          <cell r="U46">
            <v>24</v>
          </cell>
          <cell r="V46">
            <v>2</v>
          </cell>
          <cell r="X46">
            <v>4</v>
          </cell>
          <cell r="Y46">
            <v>3</v>
          </cell>
          <cell r="Z46">
            <v>3</v>
          </cell>
          <cell r="AA46">
            <v>10</v>
          </cell>
          <cell r="AB46">
            <v>5</v>
          </cell>
        </row>
        <row r="47">
          <cell r="E47">
            <v>0</v>
          </cell>
          <cell r="G47">
            <v>0</v>
          </cell>
          <cell r="L47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іт"/>
      <sheetName val="Довідник ЗОЗ"/>
      <sheetName val="DDLSettings"/>
    </sheetNames>
    <sheetDataSet>
      <sheetData sheetId="0" refreshError="1">
        <row r="9">
          <cell r="B9">
            <v>25430078</v>
          </cell>
        </row>
        <row r="10">
          <cell r="B10">
            <v>25430078</v>
          </cell>
        </row>
        <row r="15">
          <cell r="B15">
            <v>41973328</v>
          </cell>
        </row>
        <row r="17">
          <cell r="B17">
            <v>41973328</v>
          </cell>
        </row>
        <row r="21">
          <cell r="B21">
            <v>39027648</v>
          </cell>
        </row>
        <row r="23">
          <cell r="B23">
            <v>39027648</v>
          </cell>
        </row>
        <row r="24">
          <cell r="B24">
            <v>2774556</v>
          </cell>
        </row>
        <row r="26">
          <cell r="B26">
            <v>2774556</v>
          </cell>
        </row>
      </sheetData>
      <sheetData sheetId="1" refreshError="1">
        <row r="2">
          <cell r="A2" t="str">
            <v>КНП «Міський протитуберкульозний диспансер»</v>
          </cell>
          <cell r="B2">
            <v>2008327</v>
          </cell>
        </row>
        <row r="3">
          <cell r="A3" t="str">
            <v>КНП «Одеський міський  центр  профілактики та боротьби з ВІЛ-інфекцією/СНІДом»</v>
          </cell>
          <cell r="B3">
            <v>25430078</v>
          </cell>
        </row>
        <row r="4">
          <cell r="A4" t="str">
            <v>КНП «Міський психіатричний диспансер» м. Одеса</v>
          </cell>
          <cell r="B4">
            <v>42489785</v>
          </cell>
        </row>
        <row r="5">
          <cell r="A5" t="str">
            <v>КНП   «Одеський обласний центр соціально значущих хвороб Одеської Обласної Ради»</v>
          </cell>
          <cell r="B5">
            <v>41973328</v>
          </cell>
        </row>
        <row r="6">
          <cell r="A6" t="str">
            <v>КНП   «Ізмаїльська міська центральна лікарня»  Ізмаїльської Міської Ради</v>
          </cell>
          <cell r="B6">
            <v>1998667</v>
          </cell>
        </row>
        <row r="7">
          <cell r="A7" t="str">
            <v>КНП  "Березівська центральна районна лікарня" Березівської районної ради Одеської області</v>
          </cell>
          <cell r="B7">
            <v>39027648</v>
          </cell>
        </row>
        <row r="8">
          <cell r="A8" t="str">
            <v>КНП  «Білгород-Дністровська міська багатопрофільна лікарня»  Білгород-Дністровської Міської Ради</v>
          </cell>
          <cell r="B8">
            <v>2774556</v>
          </cell>
        </row>
        <row r="9">
          <cell r="A9" t="str">
            <v>КНП  «Центр первинної медико-санітарної допомоги        № 3» Одеської Міської Ради</v>
          </cell>
          <cell r="B9">
            <v>1998644</v>
          </cell>
        </row>
        <row r="10">
          <cell r="A10" t="str">
            <v>КНП  «Центр первинної медико-санітарної допомоги          № 18» Одеської Міської Ради</v>
          </cell>
          <cell r="B10">
            <v>2063387</v>
          </cell>
        </row>
        <row r="11">
          <cell r="A11" t="str">
            <v>КНП "БАЛТСЬКА БАГАТОПРОФІЛЬНА ЛІКАРНЯ" БАЛТСЬКОЇ МІСЬКОЇ РАДИ ОДЕСЬКОЇ ОБЛАСТІ</v>
          </cell>
          <cell r="B11">
            <v>1998704</v>
          </cell>
        </row>
        <row r="12">
          <cell r="A12" t="str">
            <v>КНП  "ТЕПЛОДАРСЬКА ЦЕНТРАЛЬНА МІСЬКА ЛІКАРНЯ" ТЕПЛОДАРСЬКОЇ МІСЬКОЇ РАДИ</v>
          </cell>
          <cell r="B12">
            <v>1998710</v>
          </cell>
        </row>
        <row r="13">
          <cell r="A13" t="str">
            <v>КНП  БІЛЯЇВСЬКОЇ РАЙОННОЇ РАДИ "БІЛЯЇВСЬКА ЦЕНТРАЛЬНА РАЙОННА ЛІКАРНЯ"</v>
          </cell>
          <cell r="B13">
            <v>1998822</v>
          </cell>
        </row>
        <row r="14">
          <cell r="A14" t="str">
            <v>КНП  "БОЛГРАДСЬКА ЦЕНТРАЛЬНА РАЙОННА ЛІКАРНЯ" БОЛГРАДСЬКОЇ РАЙОННОЇ РАДИ ОДЕСЬКОЇ ОБЛАСТІ</v>
          </cell>
          <cell r="B14">
            <v>1999276</v>
          </cell>
        </row>
        <row r="15">
          <cell r="A15" t="str">
            <v>КНП  "ЛЮБАШІВСЬКА ЦЕНТРАЛЬНА РАЙОННА ЛІКАРНЯ" ЛЮБАШІВСЬКОЇ РАЙОННОЇ РАДИ В ОДЕСЬКІЙ ОБЛАСТІ</v>
          </cell>
          <cell r="B15">
            <v>1999359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40</v>
          </cell>
          <cell r="E9">
            <v>8</v>
          </cell>
          <cell r="F9">
            <v>34</v>
          </cell>
          <cell r="G9">
            <v>1</v>
          </cell>
          <cell r="H9">
            <v>1</v>
          </cell>
          <cell r="Q9">
            <v>4</v>
          </cell>
          <cell r="AB9">
            <v>5</v>
          </cell>
        </row>
        <row r="10">
          <cell r="D10">
            <v>210</v>
          </cell>
          <cell r="E10">
            <v>-4</v>
          </cell>
          <cell r="F10">
            <v>222</v>
          </cell>
          <cell r="G10">
            <v>6</v>
          </cell>
          <cell r="H10">
            <v>6</v>
          </cell>
          <cell r="L10">
            <v>214</v>
          </cell>
          <cell r="P10">
            <v>214</v>
          </cell>
          <cell r="Q10">
            <v>41</v>
          </cell>
          <cell r="R10">
            <v>158</v>
          </cell>
          <cell r="S10">
            <v>15</v>
          </cell>
          <cell r="U10">
            <v>185</v>
          </cell>
          <cell r="V10">
            <v>29</v>
          </cell>
          <cell r="X10">
            <v>104</v>
          </cell>
          <cell r="Y10">
            <v>104</v>
          </cell>
          <cell r="Z10">
            <v>5</v>
          </cell>
          <cell r="AA10">
            <v>124</v>
          </cell>
          <cell r="AB10">
            <v>56</v>
          </cell>
        </row>
        <row r="11">
          <cell r="E11">
            <v>0</v>
          </cell>
          <cell r="G11">
            <v>0</v>
          </cell>
          <cell r="L11">
            <v>0</v>
          </cell>
        </row>
        <row r="12">
          <cell r="E12">
            <v>0</v>
          </cell>
          <cell r="G12">
            <v>0</v>
          </cell>
        </row>
        <row r="13">
          <cell r="D13">
            <v>33</v>
          </cell>
          <cell r="E13">
            <v>27</v>
          </cell>
          <cell r="F13">
            <v>6</v>
          </cell>
          <cell r="G13">
            <v>4</v>
          </cell>
          <cell r="H13">
            <v>2</v>
          </cell>
          <cell r="J13">
            <v>2</v>
          </cell>
          <cell r="L13">
            <v>6</v>
          </cell>
          <cell r="P13">
            <v>6</v>
          </cell>
          <cell r="Q13">
            <v>6</v>
          </cell>
          <cell r="U13">
            <v>5</v>
          </cell>
          <cell r="V13">
            <v>1</v>
          </cell>
          <cell r="X13">
            <v>4</v>
          </cell>
          <cell r="Y13">
            <v>4</v>
          </cell>
          <cell r="Z13">
            <v>6</v>
          </cell>
          <cell r="AA13">
            <v>6</v>
          </cell>
          <cell r="AB13">
            <v>6</v>
          </cell>
        </row>
        <row r="14">
          <cell r="E14">
            <v>0</v>
          </cell>
          <cell r="G14">
            <v>0</v>
          </cell>
          <cell r="L14">
            <v>0</v>
          </cell>
        </row>
        <row r="15">
          <cell r="E15">
            <v>-21</v>
          </cell>
          <cell r="F15">
            <v>21</v>
          </cell>
          <cell r="G15">
            <v>1</v>
          </cell>
          <cell r="H15">
            <v>1</v>
          </cell>
          <cell r="Z15">
            <v>1</v>
          </cell>
          <cell r="AB15">
            <v>1</v>
          </cell>
        </row>
        <row r="16">
          <cell r="E16">
            <v>-229</v>
          </cell>
          <cell r="F16">
            <v>229</v>
          </cell>
          <cell r="G16">
            <v>1</v>
          </cell>
          <cell r="H16">
            <v>1</v>
          </cell>
          <cell r="L16">
            <v>229</v>
          </cell>
          <cell r="P16">
            <v>229</v>
          </cell>
          <cell r="R16">
            <v>228</v>
          </cell>
          <cell r="S16">
            <v>1</v>
          </cell>
          <cell r="U16">
            <v>204</v>
          </cell>
          <cell r="V16">
            <v>25</v>
          </cell>
          <cell r="X16">
            <v>41</v>
          </cell>
          <cell r="Y16">
            <v>36</v>
          </cell>
          <cell r="Z16">
            <v>4</v>
          </cell>
          <cell r="AA16">
            <v>53</v>
          </cell>
          <cell r="AB16">
            <v>11</v>
          </cell>
        </row>
        <row r="17">
          <cell r="E17">
            <v>0</v>
          </cell>
          <cell r="G17">
            <v>0</v>
          </cell>
          <cell r="L17">
            <v>0</v>
          </cell>
        </row>
        <row r="18">
          <cell r="E18">
            <v>0</v>
          </cell>
          <cell r="G18">
            <v>0</v>
          </cell>
        </row>
        <row r="19">
          <cell r="E19">
            <v>-65</v>
          </cell>
          <cell r="F19">
            <v>65</v>
          </cell>
          <cell r="G19">
            <v>0</v>
          </cell>
          <cell r="L19">
            <v>65</v>
          </cell>
          <cell r="P19">
            <v>65</v>
          </cell>
          <cell r="R19">
            <v>61</v>
          </cell>
          <cell r="S19">
            <v>4</v>
          </cell>
          <cell r="U19">
            <v>57</v>
          </cell>
          <cell r="V19">
            <v>8</v>
          </cell>
          <cell r="X19">
            <v>23</v>
          </cell>
          <cell r="Y19">
            <v>23</v>
          </cell>
          <cell r="Z19">
            <v>8</v>
          </cell>
          <cell r="AA19">
            <v>50</v>
          </cell>
        </row>
        <row r="20">
          <cell r="E20">
            <v>0</v>
          </cell>
          <cell r="G20">
            <v>0</v>
          </cell>
          <cell r="L20">
            <v>0</v>
          </cell>
        </row>
        <row r="21">
          <cell r="D21">
            <v>10</v>
          </cell>
          <cell r="E21">
            <v>4</v>
          </cell>
          <cell r="F21">
            <v>6</v>
          </cell>
          <cell r="G21">
            <v>0</v>
          </cell>
        </row>
        <row r="22">
          <cell r="G22">
            <v>1</v>
          </cell>
          <cell r="H22">
            <v>1</v>
          </cell>
          <cell r="L22">
            <v>18</v>
          </cell>
          <cell r="P22">
            <v>18</v>
          </cell>
          <cell r="R22">
            <v>14</v>
          </cell>
          <cell r="S22">
            <v>4</v>
          </cell>
          <cell r="U22">
            <v>15</v>
          </cell>
          <cell r="V22">
            <v>3</v>
          </cell>
          <cell r="X22">
            <v>12</v>
          </cell>
          <cell r="Y22">
            <v>11</v>
          </cell>
          <cell r="AA22">
            <v>18</v>
          </cell>
          <cell r="AB22">
            <v>5</v>
          </cell>
        </row>
        <row r="23">
          <cell r="E23">
            <v>0</v>
          </cell>
          <cell r="G23">
            <v>0</v>
          </cell>
          <cell r="L23">
            <v>0</v>
          </cell>
        </row>
        <row r="24">
          <cell r="E24">
            <v>0</v>
          </cell>
          <cell r="G24">
            <v>0</v>
          </cell>
        </row>
        <row r="25">
          <cell r="D25">
            <v>6</v>
          </cell>
          <cell r="E25">
            <v>-11</v>
          </cell>
          <cell r="F25">
            <v>17</v>
          </cell>
          <cell r="G25">
            <v>0</v>
          </cell>
          <cell r="L25">
            <v>17</v>
          </cell>
          <cell r="P25">
            <v>17</v>
          </cell>
          <cell r="Q25">
            <v>2</v>
          </cell>
          <cell r="R25">
            <v>15</v>
          </cell>
          <cell r="U25">
            <v>16</v>
          </cell>
          <cell r="V25">
            <v>1</v>
          </cell>
          <cell r="X25">
            <v>4</v>
          </cell>
          <cell r="Y25">
            <v>4</v>
          </cell>
          <cell r="Z25">
            <v>1</v>
          </cell>
          <cell r="AA25">
            <v>5</v>
          </cell>
        </row>
        <row r="26">
          <cell r="E26">
            <v>0</v>
          </cell>
          <cell r="G26">
            <v>0</v>
          </cell>
          <cell r="L26">
            <v>0</v>
          </cell>
        </row>
        <row r="27">
          <cell r="E27">
            <v>0</v>
          </cell>
          <cell r="G27">
            <v>0</v>
          </cell>
        </row>
        <row r="28">
          <cell r="D28">
            <v>12</v>
          </cell>
          <cell r="E28">
            <v>0</v>
          </cell>
          <cell r="F28">
            <v>12</v>
          </cell>
          <cell r="G28">
            <v>2</v>
          </cell>
          <cell r="H28">
            <v>2</v>
          </cell>
          <cell r="L28">
            <v>12</v>
          </cell>
          <cell r="P28">
            <v>12</v>
          </cell>
          <cell r="Q28">
            <v>3</v>
          </cell>
          <cell r="R28">
            <v>9</v>
          </cell>
          <cell r="U28">
            <v>10</v>
          </cell>
          <cell r="V28">
            <v>2</v>
          </cell>
          <cell r="X28">
            <v>3</v>
          </cell>
          <cell r="Y28">
            <v>3</v>
          </cell>
          <cell r="AA28">
            <v>5</v>
          </cell>
          <cell r="AB28">
            <v>1</v>
          </cell>
        </row>
        <row r="29">
          <cell r="E29">
            <v>0</v>
          </cell>
          <cell r="G29">
            <v>0</v>
          </cell>
          <cell r="L29">
            <v>0</v>
          </cell>
        </row>
        <row r="30">
          <cell r="E30">
            <v>0</v>
          </cell>
          <cell r="G30">
            <v>0</v>
          </cell>
        </row>
        <row r="31">
          <cell r="D31">
            <v>13</v>
          </cell>
          <cell r="E31">
            <v>-3</v>
          </cell>
          <cell r="F31">
            <v>16</v>
          </cell>
          <cell r="G31">
            <v>0</v>
          </cell>
          <cell r="L31">
            <v>16</v>
          </cell>
          <cell r="P31">
            <v>16</v>
          </cell>
          <cell r="Q31">
            <v>2</v>
          </cell>
          <cell r="R31">
            <v>14</v>
          </cell>
          <cell r="U31">
            <v>16</v>
          </cell>
          <cell r="V31">
            <v>0</v>
          </cell>
          <cell r="X31">
            <v>8</v>
          </cell>
          <cell r="Y31">
            <v>8</v>
          </cell>
          <cell r="Z31">
            <v>3</v>
          </cell>
          <cell r="AA31">
            <v>7</v>
          </cell>
        </row>
        <row r="32">
          <cell r="E32">
            <v>0</v>
          </cell>
          <cell r="G32">
            <v>0</v>
          </cell>
          <cell r="L32">
            <v>0</v>
          </cell>
        </row>
        <row r="33">
          <cell r="E33">
            <v>0</v>
          </cell>
          <cell r="G33">
            <v>0</v>
          </cell>
        </row>
        <row r="34">
          <cell r="D34">
            <v>25</v>
          </cell>
          <cell r="E34">
            <v>-13</v>
          </cell>
          <cell r="F34">
            <v>37</v>
          </cell>
          <cell r="G34">
            <v>2</v>
          </cell>
          <cell r="H34">
            <v>2</v>
          </cell>
          <cell r="L34">
            <v>38</v>
          </cell>
          <cell r="P34">
            <v>38</v>
          </cell>
          <cell r="R34">
            <v>24</v>
          </cell>
          <cell r="S34">
            <v>14</v>
          </cell>
          <cell r="U34">
            <v>35</v>
          </cell>
          <cell r="V34">
            <v>3</v>
          </cell>
          <cell r="X34">
            <v>17</v>
          </cell>
          <cell r="Y34">
            <v>17</v>
          </cell>
          <cell r="Z34">
            <v>3</v>
          </cell>
          <cell r="AA34">
            <v>27</v>
          </cell>
          <cell r="AB34">
            <v>11</v>
          </cell>
        </row>
        <row r="35">
          <cell r="E35">
            <v>0</v>
          </cell>
          <cell r="G35">
            <v>0</v>
          </cell>
          <cell r="L35">
            <v>0</v>
          </cell>
        </row>
        <row r="36">
          <cell r="D36">
            <v>1</v>
          </cell>
          <cell r="E36">
            <v>-5</v>
          </cell>
          <cell r="F36">
            <v>6</v>
          </cell>
          <cell r="G36">
            <v>0</v>
          </cell>
          <cell r="Z36">
            <v>3</v>
          </cell>
        </row>
        <row r="37">
          <cell r="D37">
            <v>27</v>
          </cell>
          <cell r="E37">
            <v>-20</v>
          </cell>
          <cell r="F37">
            <v>47</v>
          </cell>
          <cell r="G37">
            <v>6</v>
          </cell>
          <cell r="H37">
            <v>6</v>
          </cell>
          <cell r="L37">
            <v>47</v>
          </cell>
          <cell r="P37">
            <v>47</v>
          </cell>
          <cell r="Q37">
            <v>12</v>
          </cell>
          <cell r="R37">
            <v>35</v>
          </cell>
          <cell r="U37">
            <v>40</v>
          </cell>
          <cell r="V37">
            <v>7</v>
          </cell>
          <cell r="X37">
            <v>6</v>
          </cell>
          <cell r="Y37">
            <v>3</v>
          </cell>
          <cell r="Z37">
            <v>4</v>
          </cell>
          <cell r="AA37">
            <v>26</v>
          </cell>
          <cell r="AB37">
            <v>5</v>
          </cell>
        </row>
        <row r="38">
          <cell r="E38">
            <v>0</v>
          </cell>
          <cell r="G38">
            <v>0</v>
          </cell>
          <cell r="L38">
            <v>0</v>
          </cell>
        </row>
        <row r="39">
          <cell r="E39">
            <v>0</v>
          </cell>
          <cell r="G39">
            <v>0</v>
          </cell>
        </row>
        <row r="40">
          <cell r="D40">
            <v>10</v>
          </cell>
          <cell r="E40">
            <v>3</v>
          </cell>
          <cell r="F40">
            <v>8</v>
          </cell>
          <cell r="G40">
            <v>7</v>
          </cell>
          <cell r="H40">
            <v>7</v>
          </cell>
          <cell r="L40">
            <v>7</v>
          </cell>
          <cell r="P40">
            <v>7</v>
          </cell>
          <cell r="R40">
            <v>7</v>
          </cell>
          <cell r="U40">
            <v>7</v>
          </cell>
        </row>
        <row r="41">
          <cell r="E41">
            <v>0</v>
          </cell>
          <cell r="G41">
            <v>0</v>
          </cell>
          <cell r="L41">
            <v>0</v>
          </cell>
        </row>
        <row r="42">
          <cell r="E42">
            <v>-1</v>
          </cell>
          <cell r="F42">
            <v>1</v>
          </cell>
          <cell r="G42">
            <v>0</v>
          </cell>
        </row>
        <row r="43">
          <cell r="D43">
            <v>20</v>
          </cell>
          <cell r="E43">
            <v>-17</v>
          </cell>
          <cell r="F43">
            <v>37</v>
          </cell>
          <cell r="G43">
            <v>0</v>
          </cell>
          <cell r="L43">
            <v>37</v>
          </cell>
          <cell r="P43">
            <v>37</v>
          </cell>
          <cell r="Q43">
            <v>6</v>
          </cell>
          <cell r="R43">
            <v>21</v>
          </cell>
          <cell r="S43">
            <v>10</v>
          </cell>
          <cell r="U43">
            <v>31</v>
          </cell>
          <cell r="V43">
            <v>6</v>
          </cell>
          <cell r="X43">
            <v>21</v>
          </cell>
          <cell r="Y43">
            <v>21</v>
          </cell>
          <cell r="AA43">
            <v>22</v>
          </cell>
          <cell r="AB43">
            <v>8</v>
          </cell>
        </row>
        <row r="44">
          <cell r="E44">
            <v>0</v>
          </cell>
          <cell r="G44">
            <v>0</v>
          </cell>
          <cell r="L44">
            <v>0</v>
          </cell>
        </row>
        <row r="45">
          <cell r="E45">
            <v>0</v>
          </cell>
          <cell r="G45">
            <v>0</v>
          </cell>
        </row>
        <row r="46">
          <cell r="D46">
            <v>12</v>
          </cell>
          <cell r="E46">
            <v>2</v>
          </cell>
          <cell r="F46">
            <v>10</v>
          </cell>
          <cell r="G46">
            <v>0</v>
          </cell>
          <cell r="L46">
            <v>10</v>
          </cell>
          <cell r="P46">
            <v>10</v>
          </cell>
          <cell r="R46">
            <v>10</v>
          </cell>
          <cell r="U46">
            <v>8</v>
          </cell>
          <cell r="V46">
            <v>2</v>
          </cell>
          <cell r="W46">
            <v>1</v>
          </cell>
          <cell r="X46">
            <v>4</v>
          </cell>
          <cell r="Y46">
            <v>4</v>
          </cell>
          <cell r="Z46">
            <v>1</v>
          </cell>
          <cell r="AA46">
            <v>8</v>
          </cell>
        </row>
        <row r="47">
          <cell r="E47">
            <v>0</v>
          </cell>
          <cell r="G47">
            <v>0</v>
          </cell>
          <cell r="L47">
            <v>0</v>
          </cell>
        </row>
        <row r="48">
          <cell r="E48">
            <v>0</v>
          </cell>
          <cell r="G48">
            <v>0</v>
          </cell>
        </row>
        <row r="49">
          <cell r="D49">
            <v>25</v>
          </cell>
          <cell r="E49">
            <v>-4</v>
          </cell>
          <cell r="F49">
            <v>29</v>
          </cell>
          <cell r="G49">
            <v>1</v>
          </cell>
          <cell r="H49">
            <v>1</v>
          </cell>
          <cell r="L49">
            <v>29</v>
          </cell>
          <cell r="P49">
            <v>29</v>
          </cell>
          <cell r="Q49">
            <v>8</v>
          </cell>
          <cell r="R49">
            <v>21</v>
          </cell>
          <cell r="U49">
            <v>28</v>
          </cell>
          <cell r="V49">
            <v>1</v>
          </cell>
          <cell r="X49">
            <v>9</v>
          </cell>
          <cell r="Y49">
            <v>9</v>
          </cell>
          <cell r="Z49">
            <v>1</v>
          </cell>
          <cell r="AA49">
            <v>25</v>
          </cell>
          <cell r="AB49">
            <v>4</v>
          </cell>
        </row>
        <row r="50">
          <cell r="E50">
            <v>0</v>
          </cell>
          <cell r="G50">
            <v>0</v>
          </cell>
          <cell r="L50">
            <v>0</v>
          </cell>
        </row>
        <row r="51">
          <cell r="E51">
            <v>0</v>
          </cell>
          <cell r="G51">
            <v>0</v>
          </cell>
        </row>
        <row r="52">
          <cell r="D52">
            <v>2</v>
          </cell>
          <cell r="E52">
            <v>-4</v>
          </cell>
          <cell r="F52">
            <v>6</v>
          </cell>
          <cell r="G52">
            <v>0</v>
          </cell>
          <cell r="L52">
            <v>6</v>
          </cell>
          <cell r="P52">
            <v>6</v>
          </cell>
          <cell r="R52">
            <v>6</v>
          </cell>
          <cell r="U52">
            <v>5</v>
          </cell>
          <cell r="V52">
            <v>1</v>
          </cell>
          <cell r="X52">
            <v>1</v>
          </cell>
          <cell r="Y52">
            <v>1</v>
          </cell>
          <cell r="AA52">
            <v>2</v>
          </cell>
          <cell r="AB52">
            <v>3</v>
          </cell>
        </row>
        <row r="53">
          <cell r="E53">
            <v>0</v>
          </cell>
          <cell r="G53">
            <v>0</v>
          </cell>
          <cell r="L53">
            <v>0</v>
          </cell>
        </row>
        <row r="54">
          <cell r="E54">
            <v>0</v>
          </cell>
        </row>
        <row r="55">
          <cell r="D55">
            <v>4</v>
          </cell>
          <cell r="E55">
            <v>-6</v>
          </cell>
          <cell r="F55">
            <v>10</v>
          </cell>
          <cell r="G55">
            <v>1</v>
          </cell>
          <cell r="H55">
            <v>1</v>
          </cell>
          <cell r="L55">
            <v>10</v>
          </cell>
          <cell r="P55">
            <v>10</v>
          </cell>
          <cell r="Q55">
            <v>3</v>
          </cell>
          <cell r="R55">
            <v>7</v>
          </cell>
          <cell r="U55">
            <v>10</v>
          </cell>
          <cell r="X55">
            <v>8</v>
          </cell>
          <cell r="Y55">
            <v>8</v>
          </cell>
          <cell r="AA55">
            <v>8</v>
          </cell>
          <cell r="AB55">
            <v>1</v>
          </cell>
        </row>
        <row r="56">
          <cell r="E56">
            <v>0</v>
          </cell>
          <cell r="G56">
            <v>0</v>
          </cell>
          <cell r="L56">
            <v>0</v>
          </cell>
        </row>
        <row r="57">
          <cell r="E57">
            <v>0</v>
          </cell>
        </row>
        <row r="58">
          <cell r="D58">
            <v>10</v>
          </cell>
          <cell r="E58">
            <v>2</v>
          </cell>
          <cell r="F58">
            <v>8</v>
          </cell>
          <cell r="G58">
            <v>2</v>
          </cell>
          <cell r="H58">
            <v>2</v>
          </cell>
          <cell r="L58">
            <v>8</v>
          </cell>
          <cell r="P58">
            <v>8</v>
          </cell>
          <cell r="Q58">
            <v>8</v>
          </cell>
          <cell r="U58">
            <v>7</v>
          </cell>
          <cell r="V58">
            <v>1</v>
          </cell>
          <cell r="X58">
            <v>4</v>
          </cell>
          <cell r="Y58">
            <v>4</v>
          </cell>
          <cell r="Z58">
            <v>4</v>
          </cell>
          <cell r="AA58">
            <v>8</v>
          </cell>
          <cell r="AB58">
            <v>3</v>
          </cell>
        </row>
        <row r="59">
          <cell r="E59">
            <v>0</v>
          </cell>
          <cell r="G59">
            <v>0</v>
          </cell>
          <cell r="L59">
            <v>0</v>
          </cell>
        </row>
        <row r="60">
          <cell r="E60">
            <v>-2</v>
          </cell>
          <cell r="F60">
            <v>2</v>
          </cell>
        </row>
        <row r="61">
          <cell r="D61">
            <v>12</v>
          </cell>
          <cell r="E61">
            <v>-11</v>
          </cell>
          <cell r="F61">
            <v>23</v>
          </cell>
          <cell r="G61">
            <v>3</v>
          </cell>
          <cell r="H61">
            <v>3</v>
          </cell>
          <cell r="L61">
            <v>23</v>
          </cell>
          <cell r="P61">
            <v>23</v>
          </cell>
          <cell r="Q61">
            <v>9</v>
          </cell>
          <cell r="R61">
            <v>14</v>
          </cell>
          <cell r="U61">
            <v>22</v>
          </cell>
          <cell r="V61">
            <v>1</v>
          </cell>
          <cell r="X61">
            <v>2</v>
          </cell>
          <cell r="Y61">
            <v>2</v>
          </cell>
          <cell r="AA61">
            <v>5</v>
          </cell>
        </row>
        <row r="62">
          <cell r="E62">
            <v>0</v>
          </cell>
          <cell r="G62">
            <v>0</v>
          </cell>
          <cell r="L62">
            <v>0</v>
          </cell>
        </row>
        <row r="63">
          <cell r="E63">
            <v>0</v>
          </cell>
        </row>
        <row r="64">
          <cell r="D64">
            <v>15</v>
          </cell>
          <cell r="E64">
            <v>-5</v>
          </cell>
          <cell r="F64">
            <v>20</v>
          </cell>
          <cell r="G64">
            <v>0</v>
          </cell>
          <cell r="L64">
            <v>20</v>
          </cell>
          <cell r="P64">
            <v>20</v>
          </cell>
          <cell r="Q64">
            <v>2</v>
          </cell>
          <cell r="R64">
            <v>18</v>
          </cell>
          <cell r="U64">
            <v>18</v>
          </cell>
          <cell r="V64">
            <v>2</v>
          </cell>
          <cell r="X64">
            <v>10</v>
          </cell>
          <cell r="Y64">
            <v>9</v>
          </cell>
          <cell r="Z64">
            <v>1</v>
          </cell>
          <cell r="AA64">
            <v>10</v>
          </cell>
          <cell r="AB64">
            <v>2</v>
          </cell>
        </row>
        <row r="65">
          <cell r="E65">
            <v>0</v>
          </cell>
          <cell r="G65">
            <v>0</v>
          </cell>
          <cell r="L65">
            <v>0</v>
          </cell>
        </row>
        <row r="66">
          <cell r="E66">
            <v>0</v>
          </cell>
          <cell r="G66">
            <v>0</v>
          </cell>
        </row>
        <row r="67">
          <cell r="E67">
            <v>-6</v>
          </cell>
          <cell r="F67">
            <v>6</v>
          </cell>
          <cell r="G67">
            <v>0</v>
          </cell>
          <cell r="L67">
            <v>6</v>
          </cell>
          <cell r="P67">
            <v>6</v>
          </cell>
          <cell r="R67">
            <v>5</v>
          </cell>
          <cell r="S67">
            <v>1</v>
          </cell>
          <cell r="U67">
            <v>6</v>
          </cell>
          <cell r="X67">
            <v>3</v>
          </cell>
          <cell r="Y67">
            <v>3</v>
          </cell>
          <cell r="AA67">
            <v>6</v>
          </cell>
        </row>
        <row r="68">
          <cell r="E68">
            <v>0</v>
          </cell>
          <cell r="G68">
            <v>0</v>
          </cell>
          <cell r="L68">
            <v>0</v>
          </cell>
        </row>
        <row r="69">
          <cell r="E69">
            <v>0</v>
          </cell>
          <cell r="G69">
            <v>0</v>
          </cell>
        </row>
        <row r="70">
          <cell r="D70">
            <v>21</v>
          </cell>
          <cell r="E70">
            <v>4</v>
          </cell>
          <cell r="F70">
            <v>17</v>
          </cell>
          <cell r="G70">
            <v>1</v>
          </cell>
          <cell r="H70">
            <v>1</v>
          </cell>
          <cell r="L70">
            <v>17</v>
          </cell>
          <cell r="P70">
            <v>17</v>
          </cell>
          <cell r="Q70">
            <v>2</v>
          </cell>
          <cell r="R70">
            <v>15</v>
          </cell>
          <cell r="U70">
            <v>17</v>
          </cell>
          <cell r="X70">
            <v>3</v>
          </cell>
          <cell r="AA70">
            <v>12</v>
          </cell>
          <cell r="AB70">
            <v>1</v>
          </cell>
        </row>
        <row r="71">
          <cell r="E71">
            <v>0</v>
          </cell>
          <cell r="G71">
            <v>0</v>
          </cell>
          <cell r="L71">
            <v>0</v>
          </cell>
        </row>
        <row r="72">
          <cell r="E72">
            <v>-1</v>
          </cell>
          <cell r="F72">
            <v>1</v>
          </cell>
          <cell r="G72">
            <v>1</v>
          </cell>
          <cell r="J72">
            <v>1</v>
          </cell>
          <cell r="Z72">
            <v>1</v>
          </cell>
        </row>
        <row r="73">
          <cell r="D73">
            <v>6</v>
          </cell>
          <cell r="E73">
            <v>-2</v>
          </cell>
          <cell r="F73">
            <v>8</v>
          </cell>
          <cell r="G73">
            <v>1</v>
          </cell>
          <cell r="J73">
            <v>1</v>
          </cell>
          <cell r="L73">
            <v>8</v>
          </cell>
          <cell r="P73">
            <v>8</v>
          </cell>
          <cell r="Q73">
            <v>1</v>
          </cell>
          <cell r="R73">
            <v>6</v>
          </cell>
          <cell r="S73">
            <v>1</v>
          </cell>
          <cell r="U73">
            <v>8</v>
          </cell>
          <cell r="X73">
            <v>4</v>
          </cell>
          <cell r="Y73">
            <v>4</v>
          </cell>
          <cell r="AA73">
            <v>3</v>
          </cell>
        </row>
        <row r="74">
          <cell r="E74">
            <v>0</v>
          </cell>
          <cell r="G74">
            <v>0</v>
          </cell>
          <cell r="L74">
            <v>0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E9">
            <v>-455</v>
          </cell>
          <cell r="F9">
            <v>469</v>
          </cell>
          <cell r="G9">
            <v>26</v>
          </cell>
          <cell r="H9">
            <v>20</v>
          </cell>
          <cell r="I9">
            <v>2</v>
          </cell>
          <cell r="J9">
            <v>4</v>
          </cell>
          <cell r="L9">
            <v>455</v>
          </cell>
          <cell r="P9">
            <v>455</v>
          </cell>
          <cell r="Q9">
            <v>19</v>
          </cell>
          <cell r="R9">
            <v>435</v>
          </cell>
          <cell r="S9">
            <v>1</v>
          </cell>
          <cell r="U9">
            <v>390</v>
          </cell>
          <cell r="V9">
            <v>65</v>
          </cell>
          <cell r="X9">
            <v>101</v>
          </cell>
          <cell r="Y9">
            <v>100</v>
          </cell>
          <cell r="Z9">
            <v>19</v>
          </cell>
          <cell r="AA9">
            <v>209</v>
          </cell>
          <cell r="AB9">
            <v>11</v>
          </cell>
        </row>
        <row r="10">
          <cell r="E10">
            <v>-2049</v>
          </cell>
          <cell r="F10">
            <v>2103</v>
          </cell>
          <cell r="G10">
            <v>105</v>
          </cell>
          <cell r="H10">
            <v>76</v>
          </cell>
          <cell r="I10">
            <v>17</v>
          </cell>
          <cell r="J10">
            <v>12</v>
          </cell>
          <cell r="L10">
            <v>2049</v>
          </cell>
          <cell r="P10">
            <v>2049</v>
          </cell>
          <cell r="Q10">
            <v>120</v>
          </cell>
          <cell r="R10">
            <v>1879</v>
          </cell>
          <cell r="S10">
            <v>50</v>
          </cell>
          <cell r="U10">
            <v>1705</v>
          </cell>
          <cell r="V10">
            <v>344</v>
          </cell>
          <cell r="X10">
            <v>496</v>
          </cell>
          <cell r="Y10">
            <v>481</v>
          </cell>
          <cell r="Z10">
            <v>161</v>
          </cell>
          <cell r="AA10">
            <v>1004</v>
          </cell>
          <cell r="AB10">
            <v>75</v>
          </cell>
        </row>
        <row r="11">
          <cell r="E11">
            <v>0</v>
          </cell>
          <cell r="G11">
            <v>0</v>
          </cell>
          <cell r="L11">
            <v>0</v>
          </cell>
        </row>
        <row r="12">
          <cell r="D12">
            <v>84</v>
          </cell>
          <cell r="E12">
            <v>35</v>
          </cell>
          <cell r="F12">
            <v>49</v>
          </cell>
          <cell r="G12">
            <v>0</v>
          </cell>
          <cell r="L12">
            <v>49</v>
          </cell>
          <cell r="P12">
            <v>49</v>
          </cell>
          <cell r="Q12">
            <v>0</v>
          </cell>
          <cell r="R12">
            <v>49</v>
          </cell>
          <cell r="U12">
            <v>38</v>
          </cell>
          <cell r="V12">
            <v>11</v>
          </cell>
          <cell r="X12">
            <v>36</v>
          </cell>
          <cell r="Y12">
            <v>36</v>
          </cell>
          <cell r="Z12">
            <v>3</v>
          </cell>
          <cell r="AA12">
            <v>27</v>
          </cell>
          <cell r="AB12">
            <v>0</v>
          </cell>
        </row>
        <row r="13">
          <cell r="D13">
            <v>166</v>
          </cell>
          <cell r="E13">
            <v>-40</v>
          </cell>
          <cell r="F13">
            <v>206</v>
          </cell>
          <cell r="G13">
            <v>0</v>
          </cell>
          <cell r="L13">
            <v>206</v>
          </cell>
          <cell r="O13">
            <v>206</v>
          </cell>
          <cell r="R13">
            <v>206</v>
          </cell>
          <cell r="U13">
            <v>168</v>
          </cell>
          <cell r="V13">
            <v>38</v>
          </cell>
          <cell r="X13">
            <v>114</v>
          </cell>
          <cell r="Y13">
            <v>114</v>
          </cell>
          <cell r="Z13">
            <v>7</v>
          </cell>
          <cell r="AA13">
            <v>127</v>
          </cell>
          <cell r="AB13">
            <v>0</v>
          </cell>
        </row>
        <row r="14">
          <cell r="E14">
            <v>0</v>
          </cell>
          <cell r="G14">
            <v>0</v>
          </cell>
          <cell r="L14">
            <v>0</v>
          </cell>
        </row>
        <row r="15">
          <cell r="E15">
            <v>0</v>
          </cell>
          <cell r="G15">
            <v>0</v>
          </cell>
          <cell r="L15">
            <v>0</v>
          </cell>
        </row>
        <row r="16">
          <cell r="D16">
            <v>60</v>
          </cell>
          <cell r="E16">
            <v>38</v>
          </cell>
          <cell r="F16">
            <v>22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22</v>
          </cell>
          <cell r="M16">
            <v>0</v>
          </cell>
          <cell r="N16">
            <v>0</v>
          </cell>
          <cell r="O16">
            <v>22</v>
          </cell>
          <cell r="P16">
            <v>0</v>
          </cell>
          <cell r="Q16">
            <v>0</v>
          </cell>
          <cell r="R16">
            <v>22</v>
          </cell>
          <cell r="S16">
            <v>0</v>
          </cell>
          <cell r="T16">
            <v>0</v>
          </cell>
          <cell r="U16">
            <v>17</v>
          </cell>
          <cell r="V16">
            <v>5</v>
          </cell>
          <cell r="W16">
            <v>0</v>
          </cell>
          <cell r="X16">
            <v>7</v>
          </cell>
          <cell r="Y16">
            <v>7</v>
          </cell>
          <cell r="Z16">
            <v>6</v>
          </cell>
          <cell r="AA16">
            <v>12</v>
          </cell>
          <cell r="AB16">
            <v>6</v>
          </cell>
        </row>
        <row r="17">
          <cell r="E17">
            <v>0</v>
          </cell>
          <cell r="G17">
            <v>0</v>
          </cell>
          <cell r="L17">
            <v>0</v>
          </cell>
        </row>
        <row r="18">
          <cell r="E18">
            <v>0</v>
          </cell>
          <cell r="G18">
            <v>0</v>
          </cell>
          <cell r="L18">
            <v>0</v>
          </cell>
        </row>
        <row r="19">
          <cell r="D19">
            <v>15</v>
          </cell>
          <cell r="E19">
            <v>0</v>
          </cell>
          <cell r="F19">
            <v>15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15</v>
          </cell>
          <cell r="M19">
            <v>0</v>
          </cell>
          <cell r="N19">
            <v>0</v>
          </cell>
          <cell r="O19">
            <v>15</v>
          </cell>
          <cell r="P19">
            <v>0</v>
          </cell>
          <cell r="Q19">
            <v>0</v>
          </cell>
          <cell r="R19">
            <v>15</v>
          </cell>
          <cell r="S19">
            <v>0</v>
          </cell>
          <cell r="T19">
            <v>0</v>
          </cell>
          <cell r="U19">
            <v>13</v>
          </cell>
          <cell r="V19">
            <v>2</v>
          </cell>
          <cell r="X19">
            <v>3</v>
          </cell>
          <cell r="Z19">
            <v>2</v>
          </cell>
          <cell r="AA19">
            <v>2</v>
          </cell>
          <cell r="AB19">
            <v>1</v>
          </cell>
        </row>
        <row r="20">
          <cell r="E20">
            <v>0</v>
          </cell>
          <cell r="G20">
            <v>0</v>
          </cell>
          <cell r="L20">
            <v>0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E9">
            <v>-122</v>
          </cell>
          <cell r="F9">
            <v>126</v>
          </cell>
        </row>
        <row r="10">
          <cell r="D10">
            <v>434</v>
          </cell>
          <cell r="E10">
            <v>42</v>
          </cell>
          <cell r="F10">
            <v>404</v>
          </cell>
        </row>
        <row r="11">
          <cell r="E11">
            <v>0</v>
          </cell>
        </row>
        <row r="12">
          <cell r="E12">
            <v>0</v>
          </cell>
        </row>
        <row r="13">
          <cell r="D13">
            <v>190</v>
          </cell>
          <cell r="E13">
            <v>-23</v>
          </cell>
          <cell r="F13">
            <v>213</v>
          </cell>
        </row>
        <row r="14">
          <cell r="E14">
            <v>0</v>
          </cell>
        </row>
        <row r="15">
          <cell r="E15">
            <v>0</v>
          </cell>
        </row>
        <row r="16">
          <cell r="D16">
            <v>60</v>
          </cell>
          <cell r="E16">
            <v>42</v>
          </cell>
          <cell r="F16">
            <v>19</v>
          </cell>
        </row>
        <row r="17">
          <cell r="E17">
            <v>0</v>
          </cell>
        </row>
        <row r="18">
          <cell r="E18">
            <v>0</v>
          </cell>
        </row>
        <row r="19">
          <cell r="D19">
            <v>80</v>
          </cell>
          <cell r="E19">
            <v>-2</v>
          </cell>
          <cell r="F19">
            <v>83</v>
          </cell>
        </row>
        <row r="20">
          <cell r="E20">
            <v>0</v>
          </cell>
        </row>
        <row r="21">
          <cell r="E21">
            <v>0</v>
          </cell>
        </row>
        <row r="22">
          <cell r="D22">
            <v>10</v>
          </cell>
          <cell r="E22">
            <v>2</v>
          </cell>
          <cell r="F22">
            <v>8</v>
          </cell>
        </row>
        <row r="24">
          <cell r="E24">
            <v>0</v>
          </cell>
        </row>
        <row r="25">
          <cell r="D25">
            <v>21</v>
          </cell>
          <cell r="E25">
            <v>-25</v>
          </cell>
          <cell r="F25">
            <v>46</v>
          </cell>
        </row>
        <row r="26">
          <cell r="E26">
            <v>0</v>
          </cell>
        </row>
        <row r="27">
          <cell r="E27">
            <v>0</v>
          </cell>
        </row>
        <row r="28">
          <cell r="D28">
            <v>40</v>
          </cell>
          <cell r="E28">
            <v>8</v>
          </cell>
          <cell r="F28">
            <v>32</v>
          </cell>
        </row>
        <row r="30">
          <cell r="E30">
            <v>0</v>
          </cell>
        </row>
        <row r="31">
          <cell r="D31">
            <v>10</v>
          </cell>
          <cell r="E31">
            <v>30</v>
          </cell>
          <cell r="F31">
            <v>10</v>
          </cell>
        </row>
        <row r="32">
          <cell r="E32">
            <v>0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72</v>
          </cell>
          <cell r="F9">
            <v>74</v>
          </cell>
          <cell r="G9">
            <v>1</v>
          </cell>
          <cell r="L9">
            <v>72</v>
          </cell>
          <cell r="P9">
            <v>72</v>
          </cell>
          <cell r="Q9">
            <v>2</v>
          </cell>
          <cell r="R9">
            <v>57</v>
          </cell>
          <cell r="S9">
            <v>13</v>
          </cell>
          <cell r="U9">
            <v>55</v>
          </cell>
          <cell r="V9">
            <v>17</v>
          </cell>
          <cell r="X9">
            <v>28</v>
          </cell>
          <cell r="Y9">
            <v>28</v>
          </cell>
          <cell r="Z9">
            <v>1</v>
          </cell>
          <cell r="AA9">
            <v>44</v>
          </cell>
          <cell r="AB9">
            <v>14</v>
          </cell>
          <cell r="AF9">
            <v>73</v>
          </cell>
          <cell r="AG9">
            <v>7</v>
          </cell>
          <cell r="AH9">
            <v>65</v>
          </cell>
          <cell r="AO9">
            <v>1</v>
          </cell>
          <cell r="AQ9">
            <v>1</v>
          </cell>
        </row>
        <row r="10">
          <cell r="D10">
            <v>438</v>
          </cell>
          <cell r="E10">
            <v>-44</v>
          </cell>
          <cell r="F10">
            <v>498</v>
          </cell>
          <cell r="G10">
            <v>19</v>
          </cell>
          <cell r="L10">
            <v>481</v>
          </cell>
          <cell r="P10">
            <v>481</v>
          </cell>
          <cell r="Q10">
            <v>90</v>
          </cell>
          <cell r="R10">
            <v>265</v>
          </cell>
          <cell r="S10">
            <v>126</v>
          </cell>
          <cell r="U10">
            <v>391</v>
          </cell>
          <cell r="V10">
            <v>90</v>
          </cell>
          <cell r="X10">
            <v>153</v>
          </cell>
          <cell r="Y10">
            <v>146</v>
          </cell>
          <cell r="Z10">
            <v>3</v>
          </cell>
          <cell r="AA10">
            <v>316</v>
          </cell>
          <cell r="AB10">
            <v>76</v>
          </cell>
          <cell r="AF10">
            <v>481</v>
          </cell>
          <cell r="AJ10">
            <v>117</v>
          </cell>
          <cell r="AK10">
            <v>171</v>
          </cell>
          <cell r="AL10">
            <v>176</v>
          </cell>
          <cell r="AM10">
            <v>15</v>
          </cell>
          <cell r="AN10">
            <v>2</v>
          </cell>
          <cell r="AO10">
            <v>16</v>
          </cell>
          <cell r="AQ10">
            <v>3</v>
          </cell>
          <cell r="AS10">
            <v>1</v>
          </cell>
          <cell r="AT10">
            <v>5</v>
          </cell>
          <cell r="AV10">
            <v>2</v>
          </cell>
          <cell r="AW10">
            <v>5</v>
          </cell>
        </row>
        <row r="13">
          <cell r="D13">
            <v>33</v>
          </cell>
          <cell r="F13">
            <v>42</v>
          </cell>
          <cell r="G13">
            <v>2</v>
          </cell>
          <cell r="H13">
            <v>2</v>
          </cell>
          <cell r="L13">
            <v>41</v>
          </cell>
          <cell r="P13">
            <v>41</v>
          </cell>
          <cell r="Q13">
            <v>26</v>
          </cell>
          <cell r="R13">
            <v>15</v>
          </cell>
          <cell r="U13">
            <v>33</v>
          </cell>
          <cell r="V13">
            <v>8</v>
          </cell>
          <cell r="X13">
            <v>12</v>
          </cell>
          <cell r="Y13">
            <v>12</v>
          </cell>
          <cell r="AA13">
            <v>39</v>
          </cell>
          <cell r="AB13">
            <v>2</v>
          </cell>
        </row>
        <row r="16">
          <cell r="D16">
            <v>17</v>
          </cell>
          <cell r="F16">
            <v>15</v>
          </cell>
          <cell r="G16">
            <v>1</v>
          </cell>
          <cell r="L16">
            <v>15</v>
          </cell>
          <cell r="P16">
            <v>15</v>
          </cell>
          <cell r="Q16">
            <v>2</v>
          </cell>
          <cell r="R16">
            <v>13</v>
          </cell>
          <cell r="U16">
            <v>12</v>
          </cell>
          <cell r="V16">
            <v>3</v>
          </cell>
          <cell r="X16">
            <v>5</v>
          </cell>
          <cell r="Y16">
            <v>5</v>
          </cell>
          <cell r="AA16">
            <v>13</v>
          </cell>
        </row>
        <row r="19">
          <cell r="D19">
            <v>120</v>
          </cell>
          <cell r="E19">
            <v>13</v>
          </cell>
          <cell r="F19">
            <v>111</v>
          </cell>
          <cell r="G19">
            <v>0</v>
          </cell>
          <cell r="L19">
            <v>107</v>
          </cell>
          <cell r="P19">
            <v>107</v>
          </cell>
          <cell r="Q19">
            <v>37</v>
          </cell>
          <cell r="R19">
            <v>43</v>
          </cell>
          <cell r="S19">
            <v>27</v>
          </cell>
          <cell r="U19">
            <v>91</v>
          </cell>
          <cell r="V19">
            <v>16</v>
          </cell>
          <cell r="X19">
            <v>21</v>
          </cell>
          <cell r="Y19">
            <v>21</v>
          </cell>
          <cell r="AA19">
            <v>97</v>
          </cell>
          <cell r="AB19">
            <v>8</v>
          </cell>
          <cell r="AF19">
            <v>107</v>
          </cell>
          <cell r="AJ19">
            <v>13</v>
          </cell>
          <cell r="AK19">
            <v>17</v>
          </cell>
          <cell r="AL19">
            <v>46</v>
          </cell>
          <cell r="AM19">
            <v>23</v>
          </cell>
          <cell r="AN19">
            <v>7</v>
          </cell>
          <cell r="AO19">
            <v>4</v>
          </cell>
          <cell r="AR19">
            <v>1</v>
          </cell>
          <cell r="AT19">
            <v>1</v>
          </cell>
          <cell r="AV19">
            <v>1</v>
          </cell>
          <cell r="AW19">
            <v>1</v>
          </cell>
        </row>
        <row r="22">
          <cell r="D22">
            <v>42</v>
          </cell>
          <cell r="E22">
            <v>-3</v>
          </cell>
          <cell r="F22">
            <v>45</v>
          </cell>
          <cell r="G22">
            <v>0</v>
          </cell>
          <cell r="L22">
            <v>45</v>
          </cell>
          <cell r="P22">
            <v>45</v>
          </cell>
          <cell r="Q22">
            <v>7</v>
          </cell>
          <cell r="R22">
            <v>17</v>
          </cell>
          <cell r="S22">
            <v>21</v>
          </cell>
          <cell r="U22">
            <v>37</v>
          </cell>
          <cell r="V22">
            <v>8</v>
          </cell>
          <cell r="X22">
            <v>6</v>
          </cell>
          <cell r="Y22">
            <v>6</v>
          </cell>
          <cell r="Z22">
            <v>1</v>
          </cell>
          <cell r="AA22">
            <v>23</v>
          </cell>
          <cell r="AB22">
            <v>7</v>
          </cell>
        </row>
        <row r="25">
          <cell r="D25">
            <v>15</v>
          </cell>
          <cell r="F25">
            <v>26</v>
          </cell>
          <cell r="L25">
            <v>26</v>
          </cell>
          <cell r="P25">
            <v>26</v>
          </cell>
          <cell r="R25">
            <v>17</v>
          </cell>
          <cell r="S25">
            <v>8</v>
          </cell>
          <cell r="T25">
            <v>1</v>
          </cell>
          <cell r="U25">
            <v>22</v>
          </cell>
          <cell r="V25">
            <v>4</v>
          </cell>
          <cell r="X25">
            <v>7</v>
          </cell>
          <cell r="Y25">
            <v>7</v>
          </cell>
          <cell r="AA25">
            <v>11</v>
          </cell>
          <cell r="AB25">
            <v>2</v>
          </cell>
        </row>
        <row r="28">
          <cell r="D28">
            <v>20</v>
          </cell>
          <cell r="F28">
            <v>24</v>
          </cell>
          <cell r="L28">
            <v>24</v>
          </cell>
          <cell r="P28">
            <v>24</v>
          </cell>
          <cell r="R28">
            <v>24</v>
          </cell>
          <cell r="U28">
            <v>22</v>
          </cell>
          <cell r="V28">
            <v>2</v>
          </cell>
          <cell r="X28">
            <v>6</v>
          </cell>
          <cell r="Y28">
            <v>6</v>
          </cell>
          <cell r="AA28">
            <v>14</v>
          </cell>
          <cell r="AB28">
            <v>4</v>
          </cell>
        </row>
        <row r="31">
          <cell r="D31">
            <v>15</v>
          </cell>
          <cell r="E31">
            <v>3</v>
          </cell>
          <cell r="F31">
            <v>12</v>
          </cell>
          <cell r="L31">
            <v>12</v>
          </cell>
          <cell r="P31">
            <v>12</v>
          </cell>
          <cell r="R31">
            <v>12</v>
          </cell>
          <cell r="U31">
            <v>11</v>
          </cell>
          <cell r="V31">
            <v>1</v>
          </cell>
          <cell r="X31">
            <v>2</v>
          </cell>
          <cell r="Y31">
            <v>2</v>
          </cell>
          <cell r="AA31">
            <v>7</v>
          </cell>
          <cell r="AB31">
            <v>3</v>
          </cell>
        </row>
        <row r="34">
          <cell r="D34">
            <v>11</v>
          </cell>
          <cell r="E34">
            <v>-4</v>
          </cell>
          <cell r="F34">
            <v>15</v>
          </cell>
          <cell r="L34">
            <v>15</v>
          </cell>
          <cell r="P34">
            <v>15</v>
          </cell>
          <cell r="Q34">
            <v>1</v>
          </cell>
          <cell r="R34">
            <v>14</v>
          </cell>
          <cell r="U34">
            <v>12</v>
          </cell>
          <cell r="V34">
            <v>3</v>
          </cell>
          <cell r="Z34">
            <v>2</v>
          </cell>
          <cell r="AA34">
            <v>2</v>
          </cell>
        </row>
        <row r="37">
          <cell r="D37">
            <v>15</v>
          </cell>
          <cell r="F37">
            <v>21</v>
          </cell>
          <cell r="G37">
            <v>2</v>
          </cell>
          <cell r="J37">
            <v>1</v>
          </cell>
          <cell r="L37">
            <v>18</v>
          </cell>
          <cell r="P37">
            <v>18</v>
          </cell>
          <cell r="Q37">
            <v>7</v>
          </cell>
          <cell r="R37">
            <v>11</v>
          </cell>
          <cell r="U37">
            <v>16</v>
          </cell>
          <cell r="V37">
            <v>2</v>
          </cell>
          <cell r="X37">
            <v>11</v>
          </cell>
          <cell r="Y37">
            <v>11</v>
          </cell>
          <cell r="Z37">
            <v>1</v>
          </cell>
          <cell r="AA37">
            <v>8</v>
          </cell>
          <cell r="AB37">
            <v>9</v>
          </cell>
        </row>
        <row r="39">
          <cell r="D39">
            <v>25</v>
          </cell>
          <cell r="E39">
            <v>6</v>
          </cell>
          <cell r="F39">
            <v>20</v>
          </cell>
          <cell r="G39">
            <v>2</v>
          </cell>
          <cell r="I39">
            <v>1</v>
          </cell>
          <cell r="L39">
            <v>19</v>
          </cell>
          <cell r="P39">
            <v>19</v>
          </cell>
          <cell r="Q39">
            <v>5</v>
          </cell>
          <cell r="R39">
            <v>14</v>
          </cell>
          <cell r="U39">
            <v>15</v>
          </cell>
          <cell r="V39">
            <v>4</v>
          </cell>
          <cell r="X39">
            <v>1</v>
          </cell>
          <cell r="Y39">
            <v>1</v>
          </cell>
          <cell r="AA39">
            <v>12</v>
          </cell>
          <cell r="AF39">
            <v>0</v>
          </cell>
          <cell r="AG39">
            <v>3</v>
          </cell>
          <cell r="AH39">
            <v>16</v>
          </cell>
          <cell r="AO39">
            <v>1</v>
          </cell>
          <cell r="AT39">
            <v>1</v>
          </cell>
        </row>
        <row r="40">
          <cell r="D40">
            <v>175</v>
          </cell>
          <cell r="E40">
            <v>9</v>
          </cell>
          <cell r="F40">
            <v>171</v>
          </cell>
          <cell r="G40">
            <v>5</v>
          </cell>
          <cell r="H40">
            <v>6</v>
          </cell>
          <cell r="L40">
            <v>166</v>
          </cell>
          <cell r="P40">
            <v>166</v>
          </cell>
          <cell r="Q40">
            <v>43</v>
          </cell>
          <cell r="R40">
            <v>121</v>
          </cell>
          <cell r="S40">
            <v>2</v>
          </cell>
          <cell r="U40">
            <v>138</v>
          </cell>
          <cell r="V40">
            <v>28</v>
          </cell>
          <cell r="X40">
            <v>40</v>
          </cell>
          <cell r="Y40">
            <v>40</v>
          </cell>
          <cell r="AA40">
            <v>97</v>
          </cell>
          <cell r="AF40">
            <v>5</v>
          </cell>
          <cell r="AJ40">
            <v>54</v>
          </cell>
          <cell r="AK40">
            <v>56</v>
          </cell>
          <cell r="AL40">
            <v>51</v>
          </cell>
          <cell r="AM40">
            <v>5</v>
          </cell>
          <cell r="AO40">
            <v>5</v>
          </cell>
          <cell r="AQ40">
            <v>2</v>
          </cell>
          <cell r="AR40">
            <v>1</v>
          </cell>
          <cell r="AT40">
            <v>2</v>
          </cell>
        </row>
        <row r="43">
          <cell r="D43">
            <v>15</v>
          </cell>
          <cell r="F43">
            <v>32</v>
          </cell>
          <cell r="L43">
            <v>32</v>
          </cell>
          <cell r="P43">
            <v>32</v>
          </cell>
          <cell r="Q43">
            <v>4</v>
          </cell>
          <cell r="S43">
            <v>28</v>
          </cell>
          <cell r="U43">
            <v>27</v>
          </cell>
          <cell r="V43">
            <v>5</v>
          </cell>
          <cell r="X43">
            <v>9</v>
          </cell>
          <cell r="Y43">
            <v>9</v>
          </cell>
          <cell r="AA43">
            <v>21</v>
          </cell>
        </row>
        <row r="46">
          <cell r="D46">
            <v>80</v>
          </cell>
          <cell r="E46">
            <v>0</v>
          </cell>
          <cell r="F46">
            <v>81</v>
          </cell>
          <cell r="G46">
            <v>0</v>
          </cell>
          <cell r="L46">
            <v>81</v>
          </cell>
          <cell r="P46">
            <v>81</v>
          </cell>
          <cell r="Q46">
            <v>2</v>
          </cell>
          <cell r="R46">
            <v>74</v>
          </cell>
          <cell r="S46">
            <v>5</v>
          </cell>
          <cell r="U46">
            <v>63</v>
          </cell>
          <cell r="V46">
            <v>18</v>
          </cell>
          <cell r="X46">
            <v>12</v>
          </cell>
          <cell r="Y46">
            <v>10</v>
          </cell>
          <cell r="Z46">
            <v>7</v>
          </cell>
          <cell r="AA46">
            <v>76</v>
          </cell>
          <cell r="AB46">
            <v>9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35</v>
          </cell>
          <cell r="E9">
            <v>1</v>
          </cell>
          <cell r="F9">
            <v>34</v>
          </cell>
          <cell r="G9">
            <v>0</v>
          </cell>
          <cell r="L9">
            <v>34</v>
          </cell>
          <cell r="P9">
            <v>34</v>
          </cell>
          <cell r="Q9">
            <v>2</v>
          </cell>
          <cell r="R9">
            <v>24</v>
          </cell>
          <cell r="S9">
            <v>8</v>
          </cell>
          <cell r="U9">
            <v>26</v>
          </cell>
          <cell r="V9">
            <v>8</v>
          </cell>
          <cell r="X9">
            <v>18</v>
          </cell>
          <cell r="Y9">
            <v>17</v>
          </cell>
          <cell r="Z9">
            <v>5</v>
          </cell>
          <cell r="AA9">
            <v>26</v>
          </cell>
          <cell r="AF9">
            <v>34</v>
          </cell>
          <cell r="AG9">
            <v>5</v>
          </cell>
          <cell r="AH9">
            <v>28</v>
          </cell>
          <cell r="AI9">
            <v>1</v>
          </cell>
          <cell r="AO9">
            <v>0</v>
          </cell>
        </row>
        <row r="10">
          <cell r="D10">
            <v>174</v>
          </cell>
          <cell r="E10">
            <v>-114</v>
          </cell>
          <cell r="F10">
            <v>294</v>
          </cell>
          <cell r="G10">
            <v>18</v>
          </cell>
          <cell r="H10">
            <v>14</v>
          </cell>
          <cell r="I10">
            <v>1</v>
          </cell>
          <cell r="J10">
            <v>3</v>
          </cell>
          <cell r="L10">
            <v>288</v>
          </cell>
          <cell r="P10">
            <v>288</v>
          </cell>
          <cell r="Q10">
            <v>11</v>
          </cell>
          <cell r="R10">
            <v>201</v>
          </cell>
          <cell r="S10">
            <v>76</v>
          </cell>
          <cell r="U10">
            <v>244</v>
          </cell>
          <cell r="V10">
            <v>44</v>
          </cell>
          <cell r="X10">
            <v>150</v>
          </cell>
          <cell r="Y10">
            <v>145</v>
          </cell>
          <cell r="Z10">
            <v>17</v>
          </cell>
          <cell r="AA10">
            <v>214</v>
          </cell>
          <cell r="AB10">
            <v>16</v>
          </cell>
          <cell r="AF10">
            <v>288</v>
          </cell>
          <cell r="AJ10">
            <v>15</v>
          </cell>
          <cell r="AK10">
            <v>46</v>
          </cell>
          <cell r="AL10">
            <v>151</v>
          </cell>
          <cell r="AM10">
            <v>74</v>
          </cell>
          <cell r="AN10">
            <v>2</v>
          </cell>
          <cell r="AO10">
            <v>6</v>
          </cell>
          <cell r="AR10">
            <v>1</v>
          </cell>
          <cell r="AW10">
            <v>1</v>
          </cell>
          <cell r="AX10">
            <v>4</v>
          </cell>
        </row>
        <row r="11">
          <cell r="E11">
            <v>0</v>
          </cell>
          <cell r="G11">
            <v>0</v>
          </cell>
          <cell r="L11">
            <v>0</v>
          </cell>
          <cell r="AF11">
            <v>0</v>
          </cell>
          <cell r="AO11">
            <v>0</v>
          </cell>
        </row>
        <row r="12">
          <cell r="D12">
            <v>5</v>
          </cell>
          <cell r="E12">
            <v>3</v>
          </cell>
          <cell r="F12">
            <v>2</v>
          </cell>
          <cell r="G12">
            <v>0</v>
          </cell>
          <cell r="L12">
            <v>2</v>
          </cell>
          <cell r="P12">
            <v>2</v>
          </cell>
          <cell r="R12">
            <v>1</v>
          </cell>
          <cell r="S12">
            <v>1</v>
          </cell>
          <cell r="U12">
            <v>1</v>
          </cell>
          <cell r="V12">
            <v>1</v>
          </cell>
          <cell r="X12">
            <v>1</v>
          </cell>
          <cell r="AA12">
            <v>2</v>
          </cell>
          <cell r="AF12">
            <v>2</v>
          </cell>
          <cell r="AH12">
            <v>2</v>
          </cell>
          <cell r="AO12">
            <v>0</v>
          </cell>
        </row>
        <row r="13">
          <cell r="D13">
            <v>45</v>
          </cell>
          <cell r="E13">
            <v>-14</v>
          </cell>
          <cell r="F13">
            <v>61</v>
          </cell>
          <cell r="G13">
            <v>3</v>
          </cell>
          <cell r="H13">
            <v>1</v>
          </cell>
          <cell r="J13">
            <v>2</v>
          </cell>
          <cell r="L13">
            <v>59</v>
          </cell>
          <cell r="P13">
            <v>59</v>
          </cell>
          <cell r="Q13">
            <v>19</v>
          </cell>
          <cell r="R13">
            <v>37</v>
          </cell>
          <cell r="S13">
            <v>3</v>
          </cell>
          <cell r="U13">
            <v>55</v>
          </cell>
          <cell r="V13">
            <v>4</v>
          </cell>
          <cell r="X13">
            <v>21</v>
          </cell>
          <cell r="Y13">
            <v>20</v>
          </cell>
          <cell r="Z13">
            <v>7</v>
          </cell>
          <cell r="AA13">
            <v>36</v>
          </cell>
          <cell r="AB13">
            <v>9</v>
          </cell>
          <cell r="AF13">
            <v>59</v>
          </cell>
          <cell r="AJ13">
            <v>1</v>
          </cell>
          <cell r="AK13">
            <v>3</v>
          </cell>
          <cell r="AL13">
            <v>39</v>
          </cell>
          <cell r="AM13">
            <v>16</v>
          </cell>
          <cell r="AO13">
            <v>2</v>
          </cell>
          <cell r="AW13">
            <v>2</v>
          </cell>
        </row>
        <row r="14">
          <cell r="E14">
            <v>0</v>
          </cell>
          <cell r="G14">
            <v>0</v>
          </cell>
          <cell r="L14">
            <v>0</v>
          </cell>
          <cell r="AF14">
            <v>0</v>
          </cell>
          <cell r="AO14">
            <v>0</v>
          </cell>
        </row>
        <row r="15">
          <cell r="D15">
            <v>10</v>
          </cell>
          <cell r="E15">
            <v>10</v>
          </cell>
          <cell r="F15">
            <v>3</v>
          </cell>
          <cell r="G15">
            <v>0</v>
          </cell>
          <cell r="L15">
            <v>3</v>
          </cell>
          <cell r="P15">
            <v>3</v>
          </cell>
          <cell r="Q15">
            <v>1</v>
          </cell>
          <cell r="S15">
            <v>2</v>
          </cell>
          <cell r="U15">
            <v>3</v>
          </cell>
          <cell r="X15">
            <v>2</v>
          </cell>
          <cell r="Y15">
            <v>2</v>
          </cell>
          <cell r="AA15">
            <v>2</v>
          </cell>
          <cell r="AB15">
            <v>1</v>
          </cell>
          <cell r="AF15">
            <v>3</v>
          </cell>
          <cell r="AG15">
            <v>2</v>
          </cell>
          <cell r="AH15">
            <v>1</v>
          </cell>
          <cell r="AO15">
            <v>0</v>
          </cell>
        </row>
        <row r="16">
          <cell r="D16">
            <v>90</v>
          </cell>
          <cell r="E16">
            <v>-28</v>
          </cell>
          <cell r="F16">
            <v>120</v>
          </cell>
          <cell r="G16">
            <v>1</v>
          </cell>
          <cell r="H16">
            <v>1</v>
          </cell>
          <cell r="L16">
            <v>118</v>
          </cell>
          <cell r="P16">
            <v>118</v>
          </cell>
          <cell r="Q16">
            <v>43</v>
          </cell>
          <cell r="R16">
            <v>61</v>
          </cell>
          <cell r="S16">
            <v>14</v>
          </cell>
          <cell r="U16">
            <v>100</v>
          </cell>
          <cell r="V16">
            <v>18</v>
          </cell>
          <cell r="X16">
            <v>52</v>
          </cell>
          <cell r="Y16">
            <v>52</v>
          </cell>
          <cell r="Z16">
            <v>1</v>
          </cell>
          <cell r="AA16">
            <v>41</v>
          </cell>
          <cell r="AB16">
            <v>15</v>
          </cell>
          <cell r="AF16">
            <v>118</v>
          </cell>
          <cell r="AJ16">
            <v>15</v>
          </cell>
          <cell r="AK16">
            <v>30</v>
          </cell>
          <cell r="AL16">
            <v>49</v>
          </cell>
          <cell r="AM16">
            <v>23</v>
          </cell>
          <cell r="AN16">
            <v>1</v>
          </cell>
          <cell r="AO16">
            <v>2</v>
          </cell>
          <cell r="AR16">
            <v>1</v>
          </cell>
          <cell r="AV16">
            <v>1</v>
          </cell>
        </row>
        <row r="17">
          <cell r="E17">
            <v>0</v>
          </cell>
          <cell r="G17">
            <v>0</v>
          </cell>
          <cell r="L17">
            <v>0</v>
          </cell>
          <cell r="AF17">
            <v>0</v>
          </cell>
          <cell r="AO17">
            <v>0</v>
          </cell>
        </row>
        <row r="18">
          <cell r="E18">
            <v>0</v>
          </cell>
          <cell r="G18">
            <v>0</v>
          </cell>
          <cell r="L18">
            <v>0</v>
          </cell>
        </row>
        <row r="19">
          <cell r="D19">
            <v>12</v>
          </cell>
          <cell r="E19">
            <v>2</v>
          </cell>
          <cell r="F19">
            <v>10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</v>
          </cell>
          <cell r="M19">
            <v>0</v>
          </cell>
          <cell r="N19">
            <v>0</v>
          </cell>
          <cell r="O19">
            <v>0</v>
          </cell>
          <cell r="P19">
            <v>10</v>
          </cell>
          <cell r="Q19">
            <v>0</v>
          </cell>
          <cell r="R19">
            <v>10</v>
          </cell>
          <cell r="S19">
            <v>0</v>
          </cell>
          <cell r="T19">
            <v>0</v>
          </cell>
          <cell r="U19">
            <v>8</v>
          </cell>
          <cell r="V19">
            <v>2</v>
          </cell>
          <cell r="W19">
            <v>0</v>
          </cell>
          <cell r="X19">
            <v>5</v>
          </cell>
          <cell r="Y19">
            <v>5</v>
          </cell>
          <cell r="Z19">
            <v>0</v>
          </cell>
          <cell r="AA19">
            <v>9</v>
          </cell>
          <cell r="AB19">
            <v>1</v>
          </cell>
        </row>
        <row r="20">
          <cell r="E20">
            <v>0</v>
          </cell>
        </row>
        <row r="21">
          <cell r="E21">
            <v>0</v>
          </cell>
          <cell r="G21">
            <v>0</v>
          </cell>
          <cell r="L21">
            <v>0</v>
          </cell>
        </row>
        <row r="22">
          <cell r="D22">
            <v>15</v>
          </cell>
          <cell r="E22">
            <v>-3</v>
          </cell>
          <cell r="F22">
            <v>18</v>
          </cell>
          <cell r="G22">
            <v>1</v>
          </cell>
          <cell r="H22">
            <v>1</v>
          </cell>
          <cell r="L22">
            <v>18</v>
          </cell>
          <cell r="P22">
            <v>18</v>
          </cell>
          <cell r="Q22">
            <v>1</v>
          </cell>
          <cell r="R22">
            <v>17</v>
          </cell>
          <cell r="U22">
            <v>17</v>
          </cell>
          <cell r="V22">
            <v>1</v>
          </cell>
          <cell r="X22">
            <v>1</v>
          </cell>
          <cell r="AA22">
            <v>4</v>
          </cell>
        </row>
        <row r="23">
          <cell r="E23">
            <v>0</v>
          </cell>
          <cell r="G23">
            <v>0</v>
          </cell>
          <cell r="L23">
            <v>0</v>
          </cell>
        </row>
        <row r="24">
          <cell r="E24">
            <v>0</v>
          </cell>
          <cell r="G24">
            <v>0</v>
          </cell>
          <cell r="L24">
            <v>0</v>
          </cell>
        </row>
        <row r="25">
          <cell r="D25">
            <v>25</v>
          </cell>
          <cell r="E25">
            <v>14</v>
          </cell>
          <cell r="F25">
            <v>11</v>
          </cell>
          <cell r="G25">
            <v>0</v>
          </cell>
          <cell r="L25">
            <v>11</v>
          </cell>
          <cell r="P25">
            <v>11</v>
          </cell>
          <cell r="Q25">
            <v>1</v>
          </cell>
          <cell r="R25">
            <v>10</v>
          </cell>
          <cell r="U25">
            <v>9</v>
          </cell>
          <cell r="V25">
            <v>2</v>
          </cell>
          <cell r="X25">
            <v>4</v>
          </cell>
          <cell r="Y25">
            <v>4</v>
          </cell>
          <cell r="Z25">
            <v>4</v>
          </cell>
          <cell r="AA25">
            <v>7</v>
          </cell>
          <cell r="AB25">
            <v>2</v>
          </cell>
        </row>
        <row r="26">
          <cell r="E26">
            <v>0</v>
          </cell>
          <cell r="G26">
            <v>0</v>
          </cell>
          <cell r="L26">
            <v>0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34</v>
          </cell>
          <cell r="E9">
            <v>-41</v>
          </cell>
          <cell r="F9">
            <v>75</v>
          </cell>
          <cell r="N9">
            <v>8</v>
          </cell>
          <cell r="T9">
            <v>8</v>
          </cell>
          <cell r="W9">
            <v>0</v>
          </cell>
          <cell r="X9">
            <v>13</v>
          </cell>
          <cell r="Y9">
            <v>9</v>
          </cell>
          <cell r="Z9">
            <v>5</v>
          </cell>
          <cell r="AB9">
            <v>8</v>
          </cell>
          <cell r="AF9">
            <v>75</v>
          </cell>
          <cell r="AG9">
            <v>17</v>
          </cell>
          <cell r="AH9">
            <v>58</v>
          </cell>
          <cell r="AI9">
            <v>0</v>
          </cell>
        </row>
        <row r="10">
          <cell r="D10">
            <v>77</v>
          </cell>
          <cell r="E10">
            <v>-159</v>
          </cell>
          <cell r="F10">
            <v>236</v>
          </cell>
          <cell r="N10">
            <v>13</v>
          </cell>
          <cell r="S10">
            <v>8</v>
          </cell>
          <cell r="T10">
            <v>13</v>
          </cell>
          <cell r="W10">
            <v>0</v>
          </cell>
          <cell r="AF10">
            <v>236</v>
          </cell>
          <cell r="AJ10">
            <v>16</v>
          </cell>
          <cell r="AK10">
            <v>51</v>
          </cell>
          <cell r="AL10">
            <v>167</v>
          </cell>
          <cell r="AM10">
            <v>2</v>
          </cell>
          <cell r="AN10">
            <v>0</v>
          </cell>
        </row>
        <row r="11">
          <cell r="E11">
            <v>0</v>
          </cell>
          <cell r="G11">
            <v>0</v>
          </cell>
          <cell r="L11">
            <v>0</v>
          </cell>
          <cell r="AF11">
            <v>0</v>
          </cell>
        </row>
        <row r="12">
          <cell r="D12">
            <v>45</v>
          </cell>
          <cell r="E12">
            <v>-52</v>
          </cell>
          <cell r="F12">
            <v>97</v>
          </cell>
          <cell r="N12">
            <v>1</v>
          </cell>
          <cell r="T12">
            <v>1</v>
          </cell>
          <cell r="X12">
            <v>11</v>
          </cell>
          <cell r="Y12">
            <v>11</v>
          </cell>
          <cell r="Z12">
            <v>8</v>
          </cell>
          <cell r="AB12">
            <v>10</v>
          </cell>
          <cell r="AF12">
            <v>97</v>
          </cell>
          <cell r="AG12">
            <v>22</v>
          </cell>
          <cell r="AH12">
            <v>75</v>
          </cell>
        </row>
        <row r="13">
          <cell r="D13">
            <v>92</v>
          </cell>
          <cell r="E13">
            <v>-201</v>
          </cell>
          <cell r="F13">
            <v>293</v>
          </cell>
          <cell r="N13">
            <v>10</v>
          </cell>
          <cell r="T13">
            <v>10</v>
          </cell>
          <cell r="AF13">
            <v>293</v>
          </cell>
          <cell r="AJ13">
            <v>9</v>
          </cell>
          <cell r="AK13">
            <v>38</v>
          </cell>
          <cell r="AL13">
            <v>232</v>
          </cell>
          <cell r="AM13">
            <v>14</v>
          </cell>
        </row>
        <row r="15">
          <cell r="E15">
            <v>0</v>
          </cell>
          <cell r="F15">
            <v>0</v>
          </cell>
          <cell r="M15">
            <v>0</v>
          </cell>
          <cell r="N15">
            <v>0</v>
          </cell>
          <cell r="O15">
            <v>0</v>
          </cell>
          <cell r="T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0</v>
          </cell>
        </row>
        <row r="16">
          <cell r="D16">
            <v>95</v>
          </cell>
          <cell r="E16">
            <v>1</v>
          </cell>
          <cell r="F16">
            <v>96</v>
          </cell>
          <cell r="I16">
            <v>0</v>
          </cell>
          <cell r="J16">
            <v>2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S16">
            <v>1</v>
          </cell>
          <cell r="T16">
            <v>0</v>
          </cell>
          <cell r="W16">
            <v>0</v>
          </cell>
        </row>
        <row r="18">
          <cell r="E18">
            <v>0</v>
          </cell>
        </row>
        <row r="19">
          <cell r="D19">
            <v>23</v>
          </cell>
          <cell r="E19">
            <v>-30</v>
          </cell>
          <cell r="F19">
            <v>53</v>
          </cell>
        </row>
        <row r="21">
          <cell r="D21">
            <v>10</v>
          </cell>
          <cell r="E21">
            <v>4</v>
          </cell>
          <cell r="F21">
            <v>6</v>
          </cell>
          <cell r="I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T21">
            <v>0</v>
          </cell>
          <cell r="W21">
            <v>0</v>
          </cell>
          <cell r="X21">
            <v>3</v>
          </cell>
          <cell r="Y21">
            <v>2</v>
          </cell>
          <cell r="Z21">
            <v>0</v>
          </cell>
          <cell r="AB21">
            <v>1</v>
          </cell>
        </row>
        <row r="22">
          <cell r="E22">
            <v>0</v>
          </cell>
        </row>
        <row r="24">
          <cell r="E24">
            <v>0</v>
          </cell>
        </row>
        <row r="25">
          <cell r="D25">
            <v>60</v>
          </cell>
          <cell r="E25">
            <v>-5</v>
          </cell>
          <cell r="F25">
            <v>65</v>
          </cell>
          <cell r="S25">
            <v>5</v>
          </cell>
        </row>
        <row r="27">
          <cell r="D27">
            <v>1</v>
          </cell>
          <cell r="E27">
            <v>-3</v>
          </cell>
          <cell r="F27">
            <v>4</v>
          </cell>
        </row>
        <row r="28">
          <cell r="D28">
            <v>2</v>
          </cell>
          <cell r="E28">
            <v>-2</v>
          </cell>
          <cell r="F28">
            <v>5</v>
          </cell>
        </row>
        <row r="30">
          <cell r="D30">
            <v>1</v>
          </cell>
          <cell r="E30">
            <v>-2</v>
          </cell>
          <cell r="F30">
            <v>3</v>
          </cell>
        </row>
        <row r="31">
          <cell r="D31">
            <v>7</v>
          </cell>
          <cell r="E31">
            <v>-15</v>
          </cell>
          <cell r="F31">
            <v>22</v>
          </cell>
        </row>
        <row r="33">
          <cell r="E33">
            <v>-4</v>
          </cell>
          <cell r="F33">
            <v>4</v>
          </cell>
        </row>
        <row r="34">
          <cell r="D34">
            <v>60</v>
          </cell>
          <cell r="E34">
            <v>-17</v>
          </cell>
          <cell r="F34">
            <v>78</v>
          </cell>
        </row>
        <row r="36">
          <cell r="E36">
            <v>0</v>
          </cell>
        </row>
        <row r="37">
          <cell r="D37">
            <v>105</v>
          </cell>
          <cell r="E37">
            <v>-25</v>
          </cell>
          <cell r="F37">
            <v>126</v>
          </cell>
        </row>
        <row r="39">
          <cell r="E39">
            <v>-7</v>
          </cell>
          <cell r="F39">
            <v>7</v>
          </cell>
        </row>
        <row r="40">
          <cell r="E40">
            <v>-23</v>
          </cell>
          <cell r="F40">
            <v>23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80</v>
          </cell>
          <cell r="E9">
            <v>10</v>
          </cell>
          <cell r="F9">
            <v>70</v>
          </cell>
          <cell r="G9">
            <v>1</v>
          </cell>
          <cell r="H9">
            <v>1</v>
          </cell>
          <cell r="L9">
            <v>69</v>
          </cell>
          <cell r="N9">
            <v>6</v>
          </cell>
          <cell r="P9">
            <v>63</v>
          </cell>
          <cell r="R9">
            <v>54</v>
          </cell>
          <cell r="S9">
            <v>9</v>
          </cell>
          <cell r="T9">
            <v>6</v>
          </cell>
          <cell r="U9">
            <v>62</v>
          </cell>
          <cell r="V9">
            <v>7</v>
          </cell>
          <cell r="X9">
            <v>12</v>
          </cell>
          <cell r="Y9">
            <v>12</v>
          </cell>
          <cell r="Z9">
            <v>2</v>
          </cell>
          <cell r="AA9">
            <v>57</v>
          </cell>
        </row>
        <row r="10">
          <cell r="D10">
            <v>252</v>
          </cell>
          <cell r="E10">
            <v>-5</v>
          </cell>
          <cell r="F10">
            <v>257</v>
          </cell>
          <cell r="G10">
            <v>4</v>
          </cell>
          <cell r="H10">
            <v>2</v>
          </cell>
          <cell r="J10">
            <v>2</v>
          </cell>
          <cell r="L10">
            <v>255</v>
          </cell>
          <cell r="P10">
            <v>255</v>
          </cell>
          <cell r="R10">
            <v>198</v>
          </cell>
          <cell r="S10">
            <v>57</v>
          </cell>
          <cell r="U10">
            <v>227</v>
          </cell>
          <cell r="V10">
            <v>28</v>
          </cell>
          <cell r="X10">
            <v>39</v>
          </cell>
          <cell r="Y10">
            <v>37</v>
          </cell>
          <cell r="Z10">
            <v>11</v>
          </cell>
          <cell r="AA10">
            <v>186</v>
          </cell>
          <cell r="AB10">
            <v>6</v>
          </cell>
        </row>
        <row r="11">
          <cell r="E11">
            <v>0</v>
          </cell>
          <cell r="G11">
            <v>0</v>
          </cell>
          <cell r="L11">
            <v>0</v>
          </cell>
        </row>
        <row r="12">
          <cell r="D12">
            <v>5</v>
          </cell>
          <cell r="E12">
            <v>1</v>
          </cell>
          <cell r="F12">
            <v>4</v>
          </cell>
          <cell r="G12">
            <v>0</v>
          </cell>
          <cell r="L12">
            <v>4</v>
          </cell>
          <cell r="P12">
            <v>4</v>
          </cell>
          <cell r="R12">
            <v>4</v>
          </cell>
          <cell r="U12">
            <v>3</v>
          </cell>
          <cell r="V12">
            <v>1</v>
          </cell>
          <cell r="X12">
            <v>2</v>
          </cell>
          <cell r="Y12">
            <v>2</v>
          </cell>
          <cell r="AA12">
            <v>2</v>
          </cell>
        </row>
        <row r="13">
          <cell r="D13">
            <v>7</v>
          </cell>
          <cell r="E13">
            <v>0</v>
          </cell>
          <cell r="F13">
            <v>6</v>
          </cell>
          <cell r="G13">
            <v>0</v>
          </cell>
          <cell r="L13">
            <v>6</v>
          </cell>
          <cell r="P13">
            <v>6</v>
          </cell>
          <cell r="R13">
            <v>6</v>
          </cell>
          <cell r="U13">
            <v>6</v>
          </cell>
          <cell r="X13">
            <v>4</v>
          </cell>
          <cell r="Y13">
            <v>4</v>
          </cell>
          <cell r="AA13">
            <v>4</v>
          </cell>
        </row>
        <row r="14">
          <cell r="E14">
            <v>0</v>
          </cell>
          <cell r="G14">
            <v>0</v>
          </cell>
          <cell r="L14">
            <v>0</v>
          </cell>
        </row>
        <row r="15">
          <cell r="E15">
            <v>0</v>
          </cell>
          <cell r="G15">
            <v>0</v>
          </cell>
          <cell r="L15">
            <v>0</v>
          </cell>
        </row>
        <row r="16">
          <cell r="D16">
            <v>5</v>
          </cell>
          <cell r="E16">
            <v>5</v>
          </cell>
          <cell r="F16">
            <v>1</v>
          </cell>
          <cell r="G16">
            <v>0</v>
          </cell>
          <cell r="L16">
            <v>0</v>
          </cell>
        </row>
        <row r="17">
          <cell r="E17">
            <v>0</v>
          </cell>
          <cell r="G17">
            <v>0</v>
          </cell>
          <cell r="L17">
            <v>0</v>
          </cell>
        </row>
        <row r="18">
          <cell r="E18">
            <v>0</v>
          </cell>
          <cell r="G18">
            <v>0</v>
          </cell>
          <cell r="L18">
            <v>0</v>
          </cell>
        </row>
        <row r="19">
          <cell r="D19">
            <v>27</v>
          </cell>
          <cell r="E19">
            <v>7</v>
          </cell>
          <cell r="F19">
            <v>20</v>
          </cell>
          <cell r="G19">
            <v>0</v>
          </cell>
          <cell r="L19">
            <v>20</v>
          </cell>
          <cell r="P19">
            <v>20</v>
          </cell>
          <cell r="Q19">
            <v>2</v>
          </cell>
          <cell r="R19">
            <v>18</v>
          </cell>
          <cell r="U19">
            <v>16</v>
          </cell>
          <cell r="V19">
            <v>4</v>
          </cell>
          <cell r="X19">
            <v>10</v>
          </cell>
          <cell r="Y19">
            <v>10</v>
          </cell>
          <cell r="AA19">
            <v>17</v>
          </cell>
        </row>
        <row r="20">
          <cell r="E20">
            <v>0</v>
          </cell>
          <cell r="G20">
            <v>0</v>
          </cell>
          <cell r="L20">
            <v>0</v>
          </cell>
        </row>
        <row r="21">
          <cell r="E21">
            <v>0</v>
          </cell>
          <cell r="G21">
            <v>0</v>
          </cell>
          <cell r="L21">
            <v>0</v>
          </cell>
        </row>
        <row r="22">
          <cell r="D22">
            <v>25</v>
          </cell>
          <cell r="E22">
            <v>3</v>
          </cell>
          <cell r="F22">
            <v>22</v>
          </cell>
          <cell r="G22">
            <v>1</v>
          </cell>
          <cell r="H22">
            <v>1</v>
          </cell>
          <cell r="L22">
            <v>22</v>
          </cell>
          <cell r="P22">
            <v>22</v>
          </cell>
          <cell r="Q22">
            <v>1</v>
          </cell>
          <cell r="R22">
            <v>20</v>
          </cell>
          <cell r="S22">
            <v>1</v>
          </cell>
          <cell r="U22">
            <v>18</v>
          </cell>
          <cell r="V22">
            <v>4</v>
          </cell>
          <cell r="X22">
            <v>8</v>
          </cell>
          <cell r="Y22">
            <v>8</v>
          </cell>
          <cell r="Z22">
            <v>3</v>
          </cell>
          <cell r="AA22">
            <v>8</v>
          </cell>
          <cell r="AB22">
            <v>3</v>
          </cell>
        </row>
        <row r="23">
          <cell r="E23">
            <v>0</v>
          </cell>
          <cell r="G23">
            <v>0</v>
          </cell>
          <cell r="L23">
            <v>0</v>
          </cell>
        </row>
        <row r="24">
          <cell r="E24">
            <v>0</v>
          </cell>
          <cell r="G24">
            <v>0</v>
          </cell>
          <cell r="L24">
            <v>0</v>
          </cell>
        </row>
        <row r="25">
          <cell r="D25">
            <v>45</v>
          </cell>
          <cell r="E25">
            <v>-5</v>
          </cell>
          <cell r="F25">
            <v>50</v>
          </cell>
          <cell r="G25">
            <v>1</v>
          </cell>
          <cell r="H25">
            <v>1</v>
          </cell>
          <cell r="L25">
            <v>50</v>
          </cell>
          <cell r="P25">
            <v>50</v>
          </cell>
          <cell r="R25">
            <v>12</v>
          </cell>
          <cell r="S25">
            <v>38</v>
          </cell>
          <cell r="U25">
            <v>45</v>
          </cell>
          <cell r="V25">
            <v>5</v>
          </cell>
          <cell r="X25">
            <v>14</v>
          </cell>
          <cell r="Y25">
            <v>11</v>
          </cell>
          <cell r="AA25">
            <v>12</v>
          </cell>
          <cell r="AB25">
            <v>1</v>
          </cell>
        </row>
        <row r="26">
          <cell r="E26">
            <v>0</v>
          </cell>
          <cell r="G26">
            <v>0</v>
          </cell>
          <cell r="L26">
            <v>0</v>
          </cell>
        </row>
        <row r="27">
          <cell r="D27">
            <v>1</v>
          </cell>
          <cell r="E27">
            <v>0</v>
          </cell>
          <cell r="F27">
            <v>1</v>
          </cell>
          <cell r="G27">
            <v>0</v>
          </cell>
          <cell r="L27">
            <v>1</v>
          </cell>
          <cell r="P27">
            <v>1</v>
          </cell>
          <cell r="R27">
            <v>1</v>
          </cell>
          <cell r="U27">
            <v>1</v>
          </cell>
          <cell r="X27">
            <v>1</v>
          </cell>
          <cell r="Y27">
            <v>1</v>
          </cell>
          <cell r="AA27">
            <v>1</v>
          </cell>
          <cell r="AB27">
            <v>1</v>
          </cell>
        </row>
        <row r="28">
          <cell r="D28">
            <v>7</v>
          </cell>
          <cell r="E28">
            <v>-9</v>
          </cell>
          <cell r="F28">
            <v>16</v>
          </cell>
          <cell r="G28">
            <v>1</v>
          </cell>
          <cell r="H28">
            <v>1</v>
          </cell>
          <cell r="L28">
            <v>16</v>
          </cell>
          <cell r="P28">
            <v>16</v>
          </cell>
          <cell r="Q28">
            <v>13</v>
          </cell>
          <cell r="R28">
            <v>1</v>
          </cell>
          <cell r="S28">
            <v>2</v>
          </cell>
          <cell r="U28">
            <v>15</v>
          </cell>
          <cell r="V28">
            <v>1</v>
          </cell>
          <cell r="X28">
            <v>2</v>
          </cell>
          <cell r="Y28">
            <v>1</v>
          </cell>
          <cell r="AA28">
            <v>3</v>
          </cell>
        </row>
        <row r="29">
          <cell r="E29">
            <v>0</v>
          </cell>
          <cell r="G29">
            <v>0</v>
          </cell>
          <cell r="L29">
            <v>0</v>
          </cell>
        </row>
        <row r="30">
          <cell r="E30">
            <v>0</v>
          </cell>
          <cell r="G30">
            <v>0</v>
          </cell>
          <cell r="L30">
            <v>0</v>
          </cell>
        </row>
        <row r="31">
          <cell r="D31">
            <v>34</v>
          </cell>
          <cell r="E31">
            <v>-7</v>
          </cell>
          <cell r="F31">
            <v>43</v>
          </cell>
          <cell r="G31">
            <v>1</v>
          </cell>
          <cell r="H31">
            <v>1</v>
          </cell>
          <cell r="L31">
            <v>41</v>
          </cell>
          <cell r="P31">
            <v>41</v>
          </cell>
          <cell r="Q31">
            <v>4</v>
          </cell>
          <cell r="R31">
            <v>37</v>
          </cell>
          <cell r="U31">
            <v>36</v>
          </cell>
          <cell r="V31">
            <v>5</v>
          </cell>
          <cell r="X31">
            <v>7</v>
          </cell>
          <cell r="Y31">
            <v>6</v>
          </cell>
          <cell r="AA31">
            <v>18</v>
          </cell>
          <cell r="AB31">
            <v>1</v>
          </cell>
        </row>
        <row r="32">
          <cell r="E32">
            <v>0</v>
          </cell>
          <cell r="G32">
            <v>0</v>
          </cell>
          <cell r="L32">
            <v>0</v>
          </cell>
        </row>
        <row r="33">
          <cell r="D33">
            <v>1</v>
          </cell>
          <cell r="E33">
            <v>0</v>
          </cell>
          <cell r="F33">
            <v>1</v>
          </cell>
          <cell r="G33">
            <v>0</v>
          </cell>
          <cell r="L33">
            <v>1</v>
          </cell>
          <cell r="P33">
            <v>1</v>
          </cell>
          <cell r="R33">
            <v>1</v>
          </cell>
          <cell r="U33">
            <v>1</v>
          </cell>
          <cell r="AA33">
            <v>1</v>
          </cell>
        </row>
        <row r="34">
          <cell r="D34">
            <v>4</v>
          </cell>
          <cell r="E34">
            <v>-2</v>
          </cell>
          <cell r="F34">
            <v>7</v>
          </cell>
          <cell r="G34">
            <v>0</v>
          </cell>
          <cell r="L34">
            <v>6</v>
          </cell>
          <cell r="P34">
            <v>6</v>
          </cell>
          <cell r="Q34">
            <v>4</v>
          </cell>
          <cell r="R34">
            <v>2</v>
          </cell>
          <cell r="U34">
            <v>6</v>
          </cell>
          <cell r="Z34">
            <v>1</v>
          </cell>
          <cell r="AA34">
            <v>5</v>
          </cell>
          <cell r="AB34">
            <v>1</v>
          </cell>
        </row>
        <row r="35">
          <cell r="E35">
            <v>0</v>
          </cell>
          <cell r="G35">
            <v>0</v>
          </cell>
          <cell r="L35">
            <v>0</v>
          </cell>
        </row>
        <row r="36">
          <cell r="E36">
            <v>0</v>
          </cell>
          <cell r="G36">
            <v>0</v>
          </cell>
          <cell r="L36">
            <v>0</v>
          </cell>
        </row>
        <row r="37">
          <cell r="D37">
            <v>11</v>
          </cell>
          <cell r="E37">
            <v>1</v>
          </cell>
          <cell r="F37">
            <v>10</v>
          </cell>
          <cell r="G37">
            <v>1</v>
          </cell>
          <cell r="H37">
            <v>1</v>
          </cell>
          <cell r="L37">
            <v>10</v>
          </cell>
          <cell r="P37">
            <v>10</v>
          </cell>
          <cell r="Q37">
            <v>2</v>
          </cell>
          <cell r="S37">
            <v>8</v>
          </cell>
          <cell r="U37">
            <v>10</v>
          </cell>
          <cell r="X37">
            <v>2</v>
          </cell>
          <cell r="Y37">
            <v>2</v>
          </cell>
          <cell r="Z37">
            <v>1</v>
          </cell>
          <cell r="AA37">
            <v>3</v>
          </cell>
          <cell r="AB37">
            <v>1</v>
          </cell>
        </row>
        <row r="38">
          <cell r="E38">
            <v>0</v>
          </cell>
          <cell r="G38">
            <v>0</v>
          </cell>
          <cell r="L38">
            <v>0</v>
          </cell>
        </row>
        <row r="39">
          <cell r="E39">
            <v>0</v>
          </cell>
          <cell r="G39">
            <v>0</v>
          </cell>
          <cell r="L39">
            <v>0</v>
          </cell>
        </row>
        <row r="40">
          <cell r="D40">
            <v>20</v>
          </cell>
          <cell r="E40">
            <v>-4</v>
          </cell>
          <cell r="F40">
            <v>25</v>
          </cell>
          <cell r="G40">
            <v>0</v>
          </cell>
          <cell r="L40">
            <v>24</v>
          </cell>
          <cell r="P40">
            <v>24</v>
          </cell>
          <cell r="Q40">
            <v>9</v>
          </cell>
          <cell r="R40">
            <v>13</v>
          </cell>
          <cell r="S40">
            <v>2</v>
          </cell>
          <cell r="U40">
            <v>22</v>
          </cell>
          <cell r="V40">
            <v>2</v>
          </cell>
          <cell r="X40">
            <v>10</v>
          </cell>
          <cell r="Y40">
            <v>10</v>
          </cell>
          <cell r="Z40">
            <v>1</v>
          </cell>
          <cell r="AA40">
            <v>12</v>
          </cell>
          <cell r="AB40">
            <v>1</v>
          </cell>
        </row>
        <row r="41">
          <cell r="E41">
            <v>0</v>
          </cell>
          <cell r="G41">
            <v>0</v>
          </cell>
          <cell r="L41">
            <v>0</v>
          </cell>
        </row>
        <row r="42">
          <cell r="E42">
            <v>0</v>
          </cell>
          <cell r="G42">
            <v>0</v>
          </cell>
          <cell r="L42">
            <v>0</v>
          </cell>
        </row>
        <row r="43">
          <cell r="D43">
            <v>5</v>
          </cell>
          <cell r="E43">
            <v>-2</v>
          </cell>
          <cell r="F43">
            <v>7</v>
          </cell>
          <cell r="G43">
            <v>0</v>
          </cell>
          <cell r="L43">
            <v>7</v>
          </cell>
          <cell r="P43">
            <v>7</v>
          </cell>
          <cell r="R43">
            <v>7</v>
          </cell>
          <cell r="U43">
            <v>6</v>
          </cell>
          <cell r="V43">
            <v>1</v>
          </cell>
          <cell r="AA43">
            <v>1</v>
          </cell>
        </row>
        <row r="44">
          <cell r="E44">
            <v>0</v>
          </cell>
          <cell r="G44">
            <v>0</v>
          </cell>
          <cell r="L44">
            <v>0</v>
          </cell>
        </row>
        <row r="45">
          <cell r="E45">
            <v>0</v>
          </cell>
          <cell r="G45">
            <v>0</v>
          </cell>
          <cell r="L45">
            <v>0</v>
          </cell>
        </row>
        <row r="46">
          <cell r="D46">
            <v>12</v>
          </cell>
          <cell r="E46">
            <v>-2</v>
          </cell>
          <cell r="F46">
            <v>14</v>
          </cell>
          <cell r="G46">
            <v>0</v>
          </cell>
          <cell r="L46">
            <v>14</v>
          </cell>
          <cell r="P46">
            <v>14</v>
          </cell>
          <cell r="R46">
            <v>4</v>
          </cell>
          <cell r="S46">
            <v>10</v>
          </cell>
          <cell r="U46">
            <v>12</v>
          </cell>
          <cell r="V46">
            <v>2</v>
          </cell>
          <cell r="X46">
            <v>2</v>
          </cell>
          <cell r="Y46">
            <v>2</v>
          </cell>
        </row>
        <row r="47">
          <cell r="E47">
            <v>0</v>
          </cell>
          <cell r="G47">
            <v>0</v>
          </cell>
          <cell r="L47">
            <v>0</v>
          </cell>
        </row>
        <row r="48">
          <cell r="E48">
            <v>0</v>
          </cell>
          <cell r="G48">
            <v>0</v>
          </cell>
          <cell r="L48">
            <v>0</v>
          </cell>
        </row>
        <row r="49">
          <cell r="D49">
            <v>23</v>
          </cell>
          <cell r="E49">
            <v>-6</v>
          </cell>
          <cell r="F49">
            <v>30</v>
          </cell>
          <cell r="G49">
            <v>0</v>
          </cell>
          <cell r="L49">
            <v>29</v>
          </cell>
          <cell r="P49">
            <v>29</v>
          </cell>
          <cell r="R49">
            <v>29</v>
          </cell>
          <cell r="U49">
            <v>29</v>
          </cell>
          <cell r="X49">
            <v>7</v>
          </cell>
          <cell r="Y49">
            <v>4</v>
          </cell>
          <cell r="Z49">
            <v>1</v>
          </cell>
          <cell r="AA49">
            <v>14</v>
          </cell>
          <cell r="AB49">
            <v>1</v>
          </cell>
        </row>
        <row r="50">
          <cell r="E50">
            <v>0</v>
          </cell>
          <cell r="G50">
            <v>0</v>
          </cell>
          <cell r="L50">
            <v>0</v>
          </cell>
        </row>
        <row r="51">
          <cell r="E51">
            <v>0</v>
          </cell>
          <cell r="G51">
            <v>0</v>
          </cell>
          <cell r="L51">
            <v>0</v>
          </cell>
        </row>
        <row r="52">
          <cell r="D52">
            <v>10</v>
          </cell>
          <cell r="E52">
            <v>-5</v>
          </cell>
          <cell r="F52">
            <v>15</v>
          </cell>
          <cell r="G52">
            <v>0</v>
          </cell>
          <cell r="L52">
            <v>15</v>
          </cell>
          <cell r="P52">
            <v>15</v>
          </cell>
          <cell r="R52">
            <v>15</v>
          </cell>
          <cell r="U52">
            <v>14</v>
          </cell>
          <cell r="V52">
            <v>1</v>
          </cell>
          <cell r="AA52">
            <v>1</v>
          </cell>
        </row>
        <row r="53">
          <cell r="E53">
            <v>0</v>
          </cell>
          <cell r="G53">
            <v>0</v>
          </cell>
          <cell r="L53">
            <v>0</v>
          </cell>
        </row>
        <row r="54">
          <cell r="E54">
            <v>0</v>
          </cell>
          <cell r="G54">
            <v>0</v>
          </cell>
          <cell r="L54">
            <v>0</v>
          </cell>
        </row>
        <row r="55">
          <cell r="D55">
            <v>17</v>
          </cell>
          <cell r="E55">
            <v>4</v>
          </cell>
          <cell r="F55">
            <v>15</v>
          </cell>
          <cell r="G55">
            <v>0</v>
          </cell>
          <cell r="L55">
            <v>13</v>
          </cell>
          <cell r="P55">
            <v>13</v>
          </cell>
          <cell r="S55">
            <v>13</v>
          </cell>
          <cell r="U55">
            <v>11</v>
          </cell>
          <cell r="V55">
            <v>2</v>
          </cell>
          <cell r="Z55">
            <v>8</v>
          </cell>
          <cell r="AA55">
            <v>13</v>
          </cell>
        </row>
        <row r="56">
          <cell r="E56">
            <v>0</v>
          </cell>
          <cell r="G56">
            <v>0</v>
          </cell>
          <cell r="L56">
            <v>0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80</v>
          </cell>
          <cell r="E9">
            <v>-3</v>
          </cell>
          <cell r="F9">
            <v>83</v>
          </cell>
          <cell r="J9">
            <v>1</v>
          </cell>
          <cell r="L9">
            <v>83</v>
          </cell>
          <cell r="P9">
            <v>83</v>
          </cell>
          <cell r="Q9">
            <v>7</v>
          </cell>
          <cell r="R9">
            <v>76</v>
          </cell>
          <cell r="U9">
            <v>75</v>
          </cell>
          <cell r="V9">
            <v>8</v>
          </cell>
          <cell r="X9">
            <v>16</v>
          </cell>
          <cell r="Y9">
            <v>16</v>
          </cell>
          <cell r="Z9">
            <v>2</v>
          </cell>
          <cell r="AA9">
            <v>28</v>
          </cell>
          <cell r="AB9">
            <v>8</v>
          </cell>
        </row>
        <row r="10">
          <cell r="D10">
            <v>123</v>
          </cell>
          <cell r="E10">
            <v>-46</v>
          </cell>
          <cell r="F10">
            <v>173</v>
          </cell>
          <cell r="G10">
            <v>3</v>
          </cell>
          <cell r="H10">
            <v>3</v>
          </cell>
          <cell r="L10">
            <v>169</v>
          </cell>
          <cell r="P10">
            <v>169</v>
          </cell>
          <cell r="Q10">
            <v>4</v>
          </cell>
          <cell r="R10">
            <v>158</v>
          </cell>
          <cell r="S10">
            <v>7</v>
          </cell>
          <cell r="U10">
            <v>144</v>
          </cell>
          <cell r="V10">
            <v>25</v>
          </cell>
          <cell r="X10">
            <v>41</v>
          </cell>
          <cell r="Y10">
            <v>37</v>
          </cell>
          <cell r="Z10">
            <v>10</v>
          </cell>
          <cell r="AA10">
            <v>65</v>
          </cell>
          <cell r="AB10">
            <v>27</v>
          </cell>
        </row>
        <row r="13">
          <cell r="D13">
            <v>36</v>
          </cell>
          <cell r="E13">
            <v>-2</v>
          </cell>
          <cell r="F13">
            <v>38</v>
          </cell>
          <cell r="H13">
            <v>1</v>
          </cell>
          <cell r="L13">
            <v>38</v>
          </cell>
          <cell r="P13">
            <v>38</v>
          </cell>
          <cell r="Q13">
            <v>2</v>
          </cell>
          <cell r="R13">
            <v>34</v>
          </cell>
          <cell r="S13">
            <v>2</v>
          </cell>
          <cell r="U13">
            <v>32</v>
          </cell>
          <cell r="V13">
            <v>6</v>
          </cell>
          <cell r="X13">
            <v>18</v>
          </cell>
          <cell r="Y13">
            <v>15</v>
          </cell>
          <cell r="Z13">
            <v>3</v>
          </cell>
          <cell r="AA13">
            <v>20</v>
          </cell>
          <cell r="AB13">
            <v>19</v>
          </cell>
        </row>
        <row r="14">
          <cell r="E14">
            <v>0</v>
          </cell>
          <cell r="L14">
            <v>0</v>
          </cell>
        </row>
        <row r="15">
          <cell r="E15">
            <v>0</v>
          </cell>
          <cell r="L15">
            <v>0</v>
          </cell>
        </row>
        <row r="16">
          <cell r="D16">
            <v>40</v>
          </cell>
          <cell r="E16">
            <v>3</v>
          </cell>
          <cell r="F16">
            <v>38</v>
          </cell>
          <cell r="G16">
            <v>1</v>
          </cell>
          <cell r="H16">
            <v>1</v>
          </cell>
          <cell r="L16">
            <v>37</v>
          </cell>
          <cell r="P16">
            <v>37</v>
          </cell>
          <cell r="Q16">
            <v>2</v>
          </cell>
          <cell r="R16">
            <v>35</v>
          </cell>
          <cell r="U16">
            <v>34</v>
          </cell>
          <cell r="V16">
            <v>3</v>
          </cell>
          <cell r="X16">
            <v>10</v>
          </cell>
          <cell r="Y16">
            <v>10</v>
          </cell>
          <cell r="Z16">
            <v>1</v>
          </cell>
          <cell r="AA16">
            <v>16</v>
          </cell>
          <cell r="AB16">
            <v>3</v>
          </cell>
        </row>
        <row r="17">
          <cell r="E17">
            <v>0</v>
          </cell>
          <cell r="L17">
            <v>0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80</v>
          </cell>
          <cell r="E9">
            <v>-34</v>
          </cell>
          <cell r="F9">
            <v>117</v>
          </cell>
          <cell r="G9">
            <v>2</v>
          </cell>
          <cell r="H9">
            <v>2</v>
          </cell>
          <cell r="L9">
            <v>114</v>
          </cell>
          <cell r="P9">
            <v>114</v>
          </cell>
          <cell r="Q9">
            <v>3</v>
          </cell>
          <cell r="R9">
            <v>81</v>
          </cell>
          <cell r="S9">
            <v>30</v>
          </cell>
          <cell r="U9">
            <v>89</v>
          </cell>
          <cell r="V9">
            <v>25</v>
          </cell>
          <cell r="X9">
            <v>47</v>
          </cell>
          <cell r="Y9">
            <v>47</v>
          </cell>
          <cell r="Z9">
            <v>5</v>
          </cell>
          <cell r="AA9">
            <v>52</v>
          </cell>
          <cell r="AB9">
            <v>2</v>
          </cell>
        </row>
        <row r="10">
          <cell r="D10">
            <v>316</v>
          </cell>
          <cell r="E10">
            <v>-903</v>
          </cell>
          <cell r="F10">
            <v>1244</v>
          </cell>
          <cell r="G10">
            <v>26</v>
          </cell>
          <cell r="H10">
            <v>26</v>
          </cell>
          <cell r="L10">
            <v>1219</v>
          </cell>
          <cell r="P10">
            <v>1219</v>
          </cell>
          <cell r="Q10">
            <v>56</v>
          </cell>
          <cell r="R10">
            <v>782</v>
          </cell>
          <cell r="S10">
            <v>381</v>
          </cell>
          <cell r="U10">
            <v>1002</v>
          </cell>
          <cell r="V10">
            <v>217</v>
          </cell>
          <cell r="X10">
            <v>422</v>
          </cell>
          <cell r="Y10">
            <v>411</v>
          </cell>
          <cell r="Z10">
            <v>42</v>
          </cell>
          <cell r="AA10">
            <v>475</v>
          </cell>
          <cell r="AB10">
            <v>40</v>
          </cell>
        </row>
        <row r="11">
          <cell r="D11">
            <v>150</v>
          </cell>
          <cell r="E11">
            <v>108</v>
          </cell>
          <cell r="F11">
            <v>42</v>
          </cell>
          <cell r="G11">
            <v>0</v>
          </cell>
          <cell r="H11">
            <v>0</v>
          </cell>
          <cell r="L11">
            <v>40</v>
          </cell>
          <cell r="P11">
            <v>40</v>
          </cell>
          <cell r="Q11">
            <v>40</v>
          </cell>
          <cell r="U11">
            <v>39</v>
          </cell>
          <cell r="V11">
            <v>1</v>
          </cell>
          <cell r="X11">
            <v>15</v>
          </cell>
          <cell r="Y11">
            <v>15</v>
          </cell>
          <cell r="Z11">
            <v>1</v>
          </cell>
          <cell r="AA11">
            <v>14</v>
          </cell>
          <cell r="AB11">
            <v>3</v>
          </cell>
        </row>
        <row r="12">
          <cell r="E12">
            <v>-103</v>
          </cell>
          <cell r="F12">
            <v>107</v>
          </cell>
          <cell r="G12">
            <v>4</v>
          </cell>
          <cell r="I12">
            <v>4</v>
          </cell>
          <cell r="L12">
            <v>103</v>
          </cell>
          <cell r="P12">
            <v>103</v>
          </cell>
          <cell r="Q12">
            <v>3</v>
          </cell>
          <cell r="R12">
            <v>71</v>
          </cell>
          <cell r="S12">
            <v>29</v>
          </cell>
          <cell r="U12">
            <v>87</v>
          </cell>
          <cell r="V12">
            <v>16</v>
          </cell>
          <cell r="X12">
            <v>43</v>
          </cell>
          <cell r="Y12">
            <v>43</v>
          </cell>
          <cell r="Z12">
            <v>3</v>
          </cell>
          <cell r="AA12">
            <v>57</v>
          </cell>
          <cell r="AB12">
            <v>1</v>
          </cell>
        </row>
        <row r="13">
          <cell r="D13">
            <v>835</v>
          </cell>
          <cell r="E13">
            <v>-139</v>
          </cell>
          <cell r="F13">
            <v>994</v>
          </cell>
          <cell r="G13">
            <v>40</v>
          </cell>
          <cell r="I13">
            <v>30</v>
          </cell>
          <cell r="J13">
            <v>10</v>
          </cell>
          <cell r="L13">
            <v>974</v>
          </cell>
          <cell r="P13">
            <v>974</v>
          </cell>
          <cell r="Q13">
            <v>19</v>
          </cell>
          <cell r="R13">
            <v>671</v>
          </cell>
          <cell r="S13">
            <v>284</v>
          </cell>
          <cell r="T13">
            <v>0</v>
          </cell>
          <cell r="U13">
            <v>803</v>
          </cell>
          <cell r="V13">
            <v>171</v>
          </cell>
          <cell r="X13">
            <v>516</v>
          </cell>
          <cell r="Y13">
            <v>515</v>
          </cell>
          <cell r="Z13">
            <v>7</v>
          </cell>
          <cell r="AA13">
            <v>608</v>
          </cell>
          <cell r="AB13">
            <v>31</v>
          </cell>
        </row>
        <row r="14">
          <cell r="E14">
            <v>0</v>
          </cell>
          <cell r="G14">
            <v>0</v>
          </cell>
          <cell r="L14">
            <v>0</v>
          </cell>
        </row>
        <row r="15">
          <cell r="E15">
            <v>0</v>
          </cell>
          <cell r="G15">
            <v>0</v>
          </cell>
          <cell r="L15">
            <v>0</v>
          </cell>
        </row>
        <row r="16">
          <cell r="D16">
            <v>20</v>
          </cell>
          <cell r="E16">
            <v>15</v>
          </cell>
          <cell r="F16">
            <v>8</v>
          </cell>
          <cell r="G16">
            <v>2</v>
          </cell>
          <cell r="H16">
            <v>1</v>
          </cell>
          <cell r="I16">
            <v>0</v>
          </cell>
          <cell r="J16">
            <v>1</v>
          </cell>
          <cell r="K16">
            <v>0</v>
          </cell>
          <cell r="L16">
            <v>5</v>
          </cell>
          <cell r="M16">
            <v>0</v>
          </cell>
          <cell r="N16">
            <v>0</v>
          </cell>
          <cell r="O16">
            <v>0</v>
          </cell>
          <cell r="P16">
            <v>5</v>
          </cell>
          <cell r="Q16">
            <v>5</v>
          </cell>
          <cell r="R16">
            <v>0</v>
          </cell>
          <cell r="S16">
            <v>0</v>
          </cell>
          <cell r="T16">
            <v>0</v>
          </cell>
          <cell r="U16">
            <v>3</v>
          </cell>
          <cell r="V16">
            <v>2</v>
          </cell>
          <cell r="W16">
            <v>0</v>
          </cell>
          <cell r="X16">
            <v>3</v>
          </cell>
          <cell r="Y16">
            <v>3</v>
          </cell>
          <cell r="Z16">
            <v>0</v>
          </cell>
          <cell r="AA16">
            <v>5</v>
          </cell>
          <cell r="AB16">
            <v>5</v>
          </cell>
        </row>
        <row r="17">
          <cell r="E17">
            <v>0</v>
          </cell>
          <cell r="G17">
            <v>0</v>
          </cell>
          <cell r="L17">
            <v>0</v>
          </cell>
        </row>
        <row r="18">
          <cell r="D18">
            <v>5</v>
          </cell>
          <cell r="E18">
            <v>0</v>
          </cell>
          <cell r="F18">
            <v>5</v>
          </cell>
          <cell r="G18">
            <v>1</v>
          </cell>
          <cell r="H18">
            <v>1</v>
          </cell>
          <cell r="I18">
            <v>0</v>
          </cell>
          <cell r="J18">
            <v>0</v>
          </cell>
          <cell r="L18">
            <v>5</v>
          </cell>
          <cell r="P18">
            <v>5</v>
          </cell>
          <cell r="Q18">
            <v>4</v>
          </cell>
          <cell r="R18">
            <v>1</v>
          </cell>
          <cell r="U18">
            <v>3</v>
          </cell>
          <cell r="V18">
            <v>2</v>
          </cell>
          <cell r="X18">
            <v>1</v>
          </cell>
          <cell r="Y18">
            <v>1</v>
          </cell>
        </row>
        <row r="19">
          <cell r="D19">
            <v>125</v>
          </cell>
          <cell r="E19">
            <v>3</v>
          </cell>
          <cell r="F19">
            <v>122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122</v>
          </cell>
          <cell r="M19">
            <v>0</v>
          </cell>
          <cell r="N19">
            <v>0</v>
          </cell>
          <cell r="O19">
            <v>0</v>
          </cell>
          <cell r="P19">
            <v>122</v>
          </cell>
          <cell r="Q19">
            <v>23</v>
          </cell>
          <cell r="R19">
            <v>95</v>
          </cell>
          <cell r="S19">
            <v>4</v>
          </cell>
          <cell r="T19">
            <v>0</v>
          </cell>
          <cell r="U19">
            <v>94</v>
          </cell>
          <cell r="V19">
            <v>28</v>
          </cell>
          <cell r="W19">
            <v>0</v>
          </cell>
          <cell r="X19">
            <v>51</v>
          </cell>
          <cell r="Y19">
            <v>49</v>
          </cell>
          <cell r="Z19">
            <v>2</v>
          </cell>
          <cell r="AA19">
            <v>82</v>
          </cell>
          <cell r="AB19">
            <v>0</v>
          </cell>
        </row>
        <row r="20">
          <cell r="E20">
            <v>0</v>
          </cell>
          <cell r="G20">
            <v>0</v>
          </cell>
          <cell r="L20">
            <v>0</v>
          </cell>
        </row>
        <row r="21">
          <cell r="E21">
            <v>0</v>
          </cell>
          <cell r="G21">
            <v>0</v>
          </cell>
          <cell r="L21">
            <v>0</v>
          </cell>
        </row>
        <row r="22">
          <cell r="D22">
            <v>75</v>
          </cell>
          <cell r="E22">
            <v>0</v>
          </cell>
          <cell r="F22">
            <v>75</v>
          </cell>
          <cell r="G22">
            <v>0</v>
          </cell>
          <cell r="L22">
            <v>75</v>
          </cell>
          <cell r="P22">
            <v>75</v>
          </cell>
          <cell r="R22">
            <v>71</v>
          </cell>
          <cell r="S22">
            <v>4</v>
          </cell>
          <cell r="U22">
            <v>50</v>
          </cell>
          <cell r="V22">
            <v>25</v>
          </cell>
          <cell r="X22">
            <v>73</v>
          </cell>
          <cell r="Y22">
            <v>71</v>
          </cell>
          <cell r="Z22">
            <v>10</v>
          </cell>
          <cell r="AA22">
            <v>48</v>
          </cell>
          <cell r="AB22">
            <v>6</v>
          </cell>
        </row>
        <row r="23">
          <cell r="E23">
            <v>0</v>
          </cell>
          <cell r="G23">
            <v>0</v>
          </cell>
          <cell r="L23">
            <v>0</v>
          </cell>
        </row>
        <row r="24">
          <cell r="E24">
            <v>0</v>
          </cell>
          <cell r="G24">
            <v>0</v>
          </cell>
          <cell r="L24">
            <v>0</v>
          </cell>
        </row>
        <row r="25">
          <cell r="D25">
            <v>50</v>
          </cell>
          <cell r="E25">
            <v>0</v>
          </cell>
          <cell r="F25">
            <v>50</v>
          </cell>
          <cell r="G25">
            <v>3</v>
          </cell>
          <cell r="H25">
            <v>3</v>
          </cell>
          <cell r="L25">
            <v>50</v>
          </cell>
          <cell r="M25">
            <v>50</v>
          </cell>
          <cell r="R25">
            <v>50</v>
          </cell>
          <cell r="U25">
            <v>39</v>
          </cell>
          <cell r="V25">
            <v>11</v>
          </cell>
          <cell r="X25">
            <v>13</v>
          </cell>
          <cell r="Y25">
            <v>11</v>
          </cell>
          <cell r="AA25">
            <v>5</v>
          </cell>
          <cell r="AB25">
            <v>4</v>
          </cell>
        </row>
        <row r="26">
          <cell r="E26">
            <v>0</v>
          </cell>
          <cell r="G26">
            <v>0</v>
          </cell>
          <cell r="L26">
            <v>0</v>
          </cell>
        </row>
        <row r="27">
          <cell r="D27">
            <v>60</v>
          </cell>
          <cell r="E27">
            <v>6</v>
          </cell>
          <cell r="F27">
            <v>54</v>
          </cell>
          <cell r="G27">
            <v>4</v>
          </cell>
          <cell r="H27">
            <v>3</v>
          </cell>
          <cell r="J27">
            <v>1</v>
          </cell>
          <cell r="L27">
            <v>54</v>
          </cell>
          <cell r="P27">
            <v>54</v>
          </cell>
          <cell r="Q27">
            <v>33</v>
          </cell>
          <cell r="R27">
            <v>6</v>
          </cell>
          <cell r="S27">
            <v>15</v>
          </cell>
          <cell r="U27">
            <v>50</v>
          </cell>
          <cell r="V27">
            <v>4</v>
          </cell>
          <cell r="X27">
            <v>9</v>
          </cell>
          <cell r="Y27">
            <v>8</v>
          </cell>
          <cell r="AA27">
            <v>27</v>
          </cell>
        </row>
        <row r="28">
          <cell r="D28">
            <v>550</v>
          </cell>
          <cell r="E28">
            <v>51</v>
          </cell>
          <cell r="F28">
            <v>499</v>
          </cell>
          <cell r="G28">
            <v>12</v>
          </cell>
          <cell r="H28">
            <v>10</v>
          </cell>
          <cell r="J28">
            <v>2</v>
          </cell>
          <cell r="L28">
            <v>499</v>
          </cell>
          <cell r="P28">
            <v>499</v>
          </cell>
          <cell r="Q28">
            <v>81</v>
          </cell>
          <cell r="R28">
            <v>330</v>
          </cell>
          <cell r="S28">
            <v>88</v>
          </cell>
          <cell r="U28">
            <v>412</v>
          </cell>
          <cell r="V28">
            <v>87</v>
          </cell>
          <cell r="X28">
            <v>100</v>
          </cell>
          <cell r="Y28">
            <v>90</v>
          </cell>
          <cell r="Z28">
            <v>21</v>
          </cell>
          <cell r="AA28">
            <v>329</v>
          </cell>
          <cell r="AB28">
            <v>14</v>
          </cell>
        </row>
        <row r="29">
          <cell r="E29">
            <v>0</v>
          </cell>
          <cell r="G29">
            <v>0</v>
          </cell>
          <cell r="L29">
            <v>0</v>
          </cell>
        </row>
        <row r="30">
          <cell r="G30">
            <v>0</v>
          </cell>
          <cell r="L30">
            <v>0</v>
          </cell>
        </row>
        <row r="31">
          <cell r="D31">
            <v>20</v>
          </cell>
          <cell r="E31">
            <v>10</v>
          </cell>
          <cell r="F31">
            <v>10</v>
          </cell>
          <cell r="G31">
            <v>0</v>
          </cell>
          <cell r="L31">
            <v>10</v>
          </cell>
          <cell r="P31">
            <v>10</v>
          </cell>
          <cell r="R31">
            <v>10</v>
          </cell>
          <cell r="U31">
            <v>8</v>
          </cell>
          <cell r="V31">
            <v>2</v>
          </cell>
          <cell r="X31">
            <v>8</v>
          </cell>
          <cell r="Y31">
            <v>8</v>
          </cell>
          <cell r="Z31">
            <v>3</v>
          </cell>
          <cell r="AA31">
            <v>7</v>
          </cell>
          <cell r="AB31">
            <v>10</v>
          </cell>
        </row>
        <row r="32">
          <cell r="E32">
            <v>0</v>
          </cell>
          <cell r="G32">
            <v>0</v>
          </cell>
          <cell r="L32">
            <v>0</v>
          </cell>
        </row>
        <row r="33">
          <cell r="E33">
            <v>0</v>
          </cell>
          <cell r="G33">
            <v>0</v>
          </cell>
          <cell r="L33">
            <v>0</v>
          </cell>
        </row>
        <row r="34">
          <cell r="E34">
            <v>0</v>
          </cell>
          <cell r="F34">
            <v>1</v>
          </cell>
          <cell r="G34">
            <v>0</v>
          </cell>
          <cell r="L34">
            <v>0</v>
          </cell>
        </row>
        <row r="35">
          <cell r="E35">
            <v>0</v>
          </cell>
          <cell r="G35">
            <v>0</v>
          </cell>
          <cell r="L35">
            <v>0</v>
          </cell>
        </row>
        <row r="36">
          <cell r="E36">
            <v>0</v>
          </cell>
          <cell r="G36">
            <v>0</v>
          </cell>
          <cell r="L36">
            <v>0</v>
          </cell>
        </row>
        <row r="37">
          <cell r="D37">
            <v>50</v>
          </cell>
          <cell r="E37">
            <v>-1</v>
          </cell>
          <cell r="F37">
            <v>51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51</v>
          </cell>
          <cell r="M37">
            <v>51</v>
          </cell>
          <cell r="N37">
            <v>0</v>
          </cell>
          <cell r="O37">
            <v>0</v>
          </cell>
          <cell r="P37">
            <v>0</v>
          </cell>
          <cell r="Q37">
            <v>24</v>
          </cell>
          <cell r="R37">
            <v>27</v>
          </cell>
          <cell r="S37">
            <v>0</v>
          </cell>
          <cell r="T37">
            <v>0</v>
          </cell>
          <cell r="U37">
            <v>36</v>
          </cell>
          <cell r="V37">
            <v>15</v>
          </cell>
          <cell r="W37">
            <v>0</v>
          </cell>
          <cell r="X37">
            <v>26</v>
          </cell>
          <cell r="Y37">
            <v>26</v>
          </cell>
          <cell r="Z37">
            <v>2</v>
          </cell>
          <cell r="AA37">
            <v>24</v>
          </cell>
          <cell r="AB37">
            <v>7</v>
          </cell>
        </row>
        <row r="38">
          <cell r="E38">
            <v>0</v>
          </cell>
          <cell r="G38">
            <v>0</v>
          </cell>
          <cell r="L38">
            <v>0</v>
          </cell>
        </row>
        <row r="39">
          <cell r="E39">
            <v>0</v>
          </cell>
          <cell r="G39">
            <v>0</v>
          </cell>
          <cell r="L39">
            <v>0</v>
          </cell>
        </row>
        <row r="40">
          <cell r="D40">
            <v>75</v>
          </cell>
          <cell r="E40">
            <v>2</v>
          </cell>
          <cell r="F40">
            <v>73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73</v>
          </cell>
          <cell r="M40">
            <v>0</v>
          </cell>
          <cell r="N40">
            <v>0</v>
          </cell>
          <cell r="O40">
            <v>0</v>
          </cell>
          <cell r="P40">
            <v>73</v>
          </cell>
          <cell r="Q40">
            <v>11</v>
          </cell>
          <cell r="R40">
            <v>56</v>
          </cell>
          <cell r="S40">
            <v>6</v>
          </cell>
          <cell r="T40">
            <v>0</v>
          </cell>
          <cell r="U40">
            <v>65</v>
          </cell>
          <cell r="V40">
            <v>8</v>
          </cell>
          <cell r="W40">
            <v>0</v>
          </cell>
          <cell r="X40">
            <v>47</v>
          </cell>
          <cell r="Y40">
            <v>45</v>
          </cell>
          <cell r="Z40">
            <v>7</v>
          </cell>
          <cell r="AA40">
            <v>70</v>
          </cell>
          <cell r="AB40">
            <v>3</v>
          </cell>
        </row>
        <row r="41">
          <cell r="E41">
            <v>0</v>
          </cell>
          <cell r="G41">
            <v>0</v>
          </cell>
          <cell r="L41">
            <v>0</v>
          </cell>
        </row>
        <row r="42">
          <cell r="F42">
            <v>9</v>
          </cell>
          <cell r="G42">
            <v>0</v>
          </cell>
          <cell r="L42">
            <v>8</v>
          </cell>
          <cell r="P42">
            <v>8</v>
          </cell>
          <cell r="Q42">
            <v>4</v>
          </cell>
          <cell r="R42">
            <v>4</v>
          </cell>
          <cell r="U42">
            <v>7</v>
          </cell>
          <cell r="V42">
            <v>1</v>
          </cell>
          <cell r="X42">
            <v>4</v>
          </cell>
          <cell r="Y42">
            <v>4</v>
          </cell>
          <cell r="AA42">
            <v>6</v>
          </cell>
          <cell r="AB42">
            <v>1</v>
          </cell>
        </row>
        <row r="43">
          <cell r="F43">
            <v>40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39</v>
          </cell>
          <cell r="P43">
            <v>39</v>
          </cell>
          <cell r="Q43">
            <v>11</v>
          </cell>
          <cell r="R43">
            <v>22</v>
          </cell>
          <cell r="S43">
            <v>6</v>
          </cell>
          <cell r="T43">
            <v>0</v>
          </cell>
          <cell r="U43">
            <v>34</v>
          </cell>
          <cell r="V43">
            <v>5</v>
          </cell>
          <cell r="X43">
            <v>18</v>
          </cell>
          <cell r="Y43">
            <v>18</v>
          </cell>
          <cell r="Z43">
            <v>4</v>
          </cell>
          <cell r="AA43">
            <v>23</v>
          </cell>
          <cell r="AB43">
            <v>4</v>
          </cell>
        </row>
        <row r="44">
          <cell r="G44">
            <v>0</v>
          </cell>
          <cell r="L44">
            <v>0</v>
          </cell>
        </row>
        <row r="45">
          <cell r="E45">
            <v>0</v>
          </cell>
          <cell r="G45">
            <v>0</v>
          </cell>
          <cell r="L45">
            <v>0</v>
          </cell>
        </row>
        <row r="46">
          <cell r="D46">
            <v>20</v>
          </cell>
          <cell r="E46">
            <v>4</v>
          </cell>
          <cell r="F46">
            <v>16</v>
          </cell>
          <cell r="G46">
            <v>0</v>
          </cell>
          <cell r="L46">
            <v>16</v>
          </cell>
          <cell r="P46">
            <v>16</v>
          </cell>
          <cell r="R46">
            <v>16</v>
          </cell>
          <cell r="U46">
            <v>14</v>
          </cell>
          <cell r="V46">
            <v>2</v>
          </cell>
          <cell r="X46">
            <v>6</v>
          </cell>
          <cell r="Y46">
            <v>6</v>
          </cell>
          <cell r="Z46">
            <v>4</v>
          </cell>
          <cell r="AA46">
            <v>10</v>
          </cell>
          <cell r="AB46">
            <v>16</v>
          </cell>
        </row>
        <row r="47">
          <cell r="E47">
            <v>0</v>
          </cell>
          <cell r="G47">
            <v>0</v>
          </cell>
          <cell r="L47">
            <v>0</v>
          </cell>
        </row>
        <row r="48">
          <cell r="E48">
            <v>0</v>
          </cell>
          <cell r="G48">
            <v>0</v>
          </cell>
          <cell r="L48">
            <v>0</v>
          </cell>
        </row>
        <row r="49">
          <cell r="D49">
            <v>50</v>
          </cell>
          <cell r="E49">
            <v>10</v>
          </cell>
          <cell r="F49">
            <v>40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40</v>
          </cell>
          <cell r="P49">
            <v>40</v>
          </cell>
          <cell r="Q49">
            <v>0</v>
          </cell>
          <cell r="R49">
            <v>39</v>
          </cell>
          <cell r="S49">
            <v>1</v>
          </cell>
          <cell r="U49">
            <v>32</v>
          </cell>
          <cell r="V49">
            <v>8</v>
          </cell>
          <cell r="X49">
            <v>24</v>
          </cell>
          <cell r="Y49">
            <v>24</v>
          </cell>
          <cell r="Z49">
            <v>5</v>
          </cell>
          <cell r="AA49">
            <v>22</v>
          </cell>
        </row>
        <row r="50">
          <cell r="E50">
            <v>0</v>
          </cell>
          <cell r="G50">
            <v>0</v>
          </cell>
          <cell r="L50">
            <v>0</v>
          </cell>
        </row>
        <row r="51">
          <cell r="E51">
            <v>0</v>
          </cell>
          <cell r="G51">
            <v>0</v>
          </cell>
          <cell r="L51">
            <v>0</v>
          </cell>
        </row>
        <row r="52">
          <cell r="D52">
            <v>10</v>
          </cell>
          <cell r="F52">
            <v>8</v>
          </cell>
          <cell r="G52">
            <v>0</v>
          </cell>
          <cell r="L52">
            <v>8</v>
          </cell>
          <cell r="N52">
            <v>2</v>
          </cell>
          <cell r="P52">
            <v>6</v>
          </cell>
          <cell r="R52">
            <v>8</v>
          </cell>
          <cell r="U52">
            <v>8</v>
          </cell>
          <cell r="X52">
            <v>4</v>
          </cell>
          <cell r="Y52">
            <v>4</v>
          </cell>
          <cell r="AA52">
            <v>4</v>
          </cell>
          <cell r="AB52">
            <v>1</v>
          </cell>
        </row>
        <row r="53">
          <cell r="E53">
            <v>0</v>
          </cell>
          <cell r="G53">
            <v>0</v>
          </cell>
          <cell r="L53">
            <v>0</v>
          </cell>
        </row>
        <row r="54">
          <cell r="E54">
            <v>0</v>
          </cell>
          <cell r="G54">
            <v>0</v>
          </cell>
          <cell r="L54">
            <v>0</v>
          </cell>
        </row>
        <row r="55">
          <cell r="D55">
            <v>20</v>
          </cell>
          <cell r="E55">
            <v>6</v>
          </cell>
          <cell r="F55">
            <v>14</v>
          </cell>
          <cell r="G55">
            <v>0</v>
          </cell>
          <cell r="L55">
            <v>14</v>
          </cell>
          <cell r="P55">
            <v>14</v>
          </cell>
          <cell r="Q55">
            <v>0</v>
          </cell>
          <cell r="R55">
            <v>14</v>
          </cell>
          <cell r="U55">
            <v>10</v>
          </cell>
          <cell r="V55">
            <v>4</v>
          </cell>
          <cell r="X55">
            <v>10</v>
          </cell>
          <cell r="Y55">
            <v>10</v>
          </cell>
          <cell r="Z55">
            <v>5</v>
          </cell>
          <cell r="AA55">
            <v>7</v>
          </cell>
          <cell r="AB55">
            <v>1</v>
          </cell>
        </row>
        <row r="56">
          <cell r="E56">
            <v>0</v>
          </cell>
          <cell r="G56">
            <v>0</v>
          </cell>
          <cell r="L56">
            <v>0</v>
          </cell>
        </row>
        <row r="57">
          <cell r="E57">
            <v>0</v>
          </cell>
          <cell r="G57">
            <v>0</v>
          </cell>
          <cell r="L57">
            <v>0</v>
          </cell>
        </row>
        <row r="58">
          <cell r="D58">
            <v>70</v>
          </cell>
          <cell r="E58">
            <v>22</v>
          </cell>
          <cell r="F58">
            <v>48</v>
          </cell>
          <cell r="G58">
            <v>1</v>
          </cell>
          <cell r="I58">
            <v>1</v>
          </cell>
          <cell r="L58">
            <v>48</v>
          </cell>
          <cell r="P58">
            <v>48</v>
          </cell>
          <cell r="Q58">
            <v>8</v>
          </cell>
          <cell r="R58">
            <v>38</v>
          </cell>
          <cell r="S58">
            <v>2</v>
          </cell>
          <cell r="T58">
            <v>0</v>
          </cell>
          <cell r="U58">
            <v>38</v>
          </cell>
          <cell r="V58">
            <v>10</v>
          </cell>
          <cell r="W58">
            <v>0</v>
          </cell>
          <cell r="X58">
            <v>20</v>
          </cell>
          <cell r="Y58">
            <v>19</v>
          </cell>
          <cell r="Z58">
            <v>9</v>
          </cell>
          <cell r="AA58">
            <v>45</v>
          </cell>
          <cell r="AB58">
            <v>1</v>
          </cell>
        </row>
        <row r="59">
          <cell r="E59">
            <v>0</v>
          </cell>
          <cell r="G59">
            <v>0</v>
          </cell>
          <cell r="L59">
            <v>0</v>
          </cell>
        </row>
        <row r="60">
          <cell r="E60">
            <v>0</v>
          </cell>
          <cell r="F60">
            <v>5</v>
          </cell>
          <cell r="G60">
            <v>0</v>
          </cell>
          <cell r="L60">
            <v>5</v>
          </cell>
          <cell r="P60">
            <v>5</v>
          </cell>
          <cell r="R60">
            <v>5</v>
          </cell>
          <cell r="U60">
            <v>5</v>
          </cell>
          <cell r="X60">
            <v>2</v>
          </cell>
          <cell r="Y60">
            <v>1</v>
          </cell>
          <cell r="AA60">
            <v>2</v>
          </cell>
        </row>
        <row r="61">
          <cell r="E61">
            <v>0</v>
          </cell>
          <cell r="F61">
            <v>76</v>
          </cell>
          <cell r="G61">
            <v>1</v>
          </cell>
          <cell r="H61">
            <v>1</v>
          </cell>
          <cell r="L61">
            <v>75</v>
          </cell>
          <cell r="P61">
            <v>75</v>
          </cell>
          <cell r="R61">
            <v>75</v>
          </cell>
          <cell r="U61">
            <v>68</v>
          </cell>
          <cell r="V61">
            <v>7</v>
          </cell>
          <cell r="X61">
            <v>51</v>
          </cell>
          <cell r="Y61">
            <v>47</v>
          </cell>
          <cell r="Z61">
            <v>4</v>
          </cell>
          <cell r="AA61">
            <v>73</v>
          </cell>
          <cell r="AB61">
            <v>6</v>
          </cell>
        </row>
        <row r="62">
          <cell r="E62">
            <v>0</v>
          </cell>
          <cell r="G62">
            <v>0</v>
          </cell>
          <cell r="L62">
            <v>0</v>
          </cell>
        </row>
        <row r="63">
          <cell r="E63">
            <v>0</v>
          </cell>
          <cell r="G63">
            <v>0</v>
          </cell>
          <cell r="L63">
            <v>0</v>
          </cell>
        </row>
        <row r="64">
          <cell r="D64">
            <v>37</v>
          </cell>
          <cell r="E64">
            <v>0</v>
          </cell>
          <cell r="F64">
            <v>37</v>
          </cell>
          <cell r="G64">
            <v>0</v>
          </cell>
          <cell r="J64">
            <v>0</v>
          </cell>
          <cell r="L64">
            <v>37</v>
          </cell>
          <cell r="P64">
            <v>37</v>
          </cell>
          <cell r="R64">
            <v>37</v>
          </cell>
          <cell r="T64">
            <v>0</v>
          </cell>
          <cell r="U64">
            <v>30</v>
          </cell>
          <cell r="V64">
            <v>7</v>
          </cell>
          <cell r="X64">
            <v>25</v>
          </cell>
          <cell r="Y64">
            <v>25</v>
          </cell>
          <cell r="Z64">
            <v>9</v>
          </cell>
          <cell r="AA64">
            <v>24</v>
          </cell>
        </row>
        <row r="65">
          <cell r="E65">
            <v>0</v>
          </cell>
          <cell r="G65">
            <v>0</v>
          </cell>
          <cell r="L65">
            <v>0</v>
          </cell>
        </row>
        <row r="66">
          <cell r="E66">
            <v>0</v>
          </cell>
          <cell r="G66">
            <v>0</v>
          </cell>
          <cell r="L66">
            <v>0</v>
          </cell>
        </row>
        <row r="67">
          <cell r="D67">
            <v>50</v>
          </cell>
          <cell r="E67">
            <v>3</v>
          </cell>
          <cell r="F67">
            <v>47</v>
          </cell>
          <cell r="G67">
            <v>0</v>
          </cell>
          <cell r="L67">
            <v>47</v>
          </cell>
          <cell r="P67">
            <v>47</v>
          </cell>
          <cell r="R67">
            <v>46</v>
          </cell>
          <cell r="S67">
            <v>1</v>
          </cell>
          <cell r="U67">
            <v>38</v>
          </cell>
          <cell r="V67">
            <v>9</v>
          </cell>
          <cell r="W67">
            <v>9</v>
          </cell>
          <cell r="X67">
            <v>21</v>
          </cell>
          <cell r="Y67">
            <v>21</v>
          </cell>
          <cell r="Z67">
            <v>5</v>
          </cell>
          <cell r="AA67">
            <v>26</v>
          </cell>
          <cell r="AB67">
            <v>1</v>
          </cell>
        </row>
        <row r="68">
          <cell r="E68">
            <v>0</v>
          </cell>
          <cell r="G68">
            <v>0</v>
          </cell>
          <cell r="L68">
            <v>0</v>
          </cell>
        </row>
        <row r="69">
          <cell r="E69">
            <v>0</v>
          </cell>
          <cell r="G69">
            <v>0</v>
          </cell>
          <cell r="L69">
            <v>0</v>
          </cell>
        </row>
        <row r="70">
          <cell r="D70">
            <v>47</v>
          </cell>
          <cell r="E70">
            <v>-2</v>
          </cell>
          <cell r="F70">
            <v>47</v>
          </cell>
          <cell r="L70">
            <v>49</v>
          </cell>
          <cell r="P70">
            <v>49</v>
          </cell>
          <cell r="Q70">
            <v>14</v>
          </cell>
          <cell r="R70">
            <v>35</v>
          </cell>
          <cell r="S70">
            <v>0</v>
          </cell>
          <cell r="T70">
            <v>0</v>
          </cell>
          <cell r="U70">
            <v>39</v>
          </cell>
          <cell r="V70">
            <v>10</v>
          </cell>
          <cell r="X70">
            <v>27</v>
          </cell>
          <cell r="Y70">
            <v>27</v>
          </cell>
          <cell r="Z70">
            <v>6</v>
          </cell>
          <cell r="AA70">
            <v>36</v>
          </cell>
        </row>
        <row r="71">
          <cell r="E71">
            <v>0</v>
          </cell>
          <cell r="G71">
            <v>0</v>
          </cell>
          <cell r="L71">
            <v>0</v>
          </cell>
        </row>
        <row r="72">
          <cell r="E72">
            <v>0</v>
          </cell>
          <cell r="G72">
            <v>0</v>
          </cell>
          <cell r="L72">
            <v>0</v>
          </cell>
        </row>
        <row r="73">
          <cell r="D73">
            <v>5</v>
          </cell>
          <cell r="E73">
            <v>5</v>
          </cell>
          <cell r="F73">
            <v>1</v>
          </cell>
          <cell r="G73">
            <v>0</v>
          </cell>
          <cell r="L73">
            <v>1</v>
          </cell>
          <cell r="P73">
            <v>1</v>
          </cell>
          <cell r="Q73">
            <v>1</v>
          </cell>
          <cell r="U73">
            <v>1</v>
          </cell>
          <cell r="X73">
            <v>1</v>
          </cell>
          <cell r="Y73">
            <v>1</v>
          </cell>
          <cell r="AA73">
            <v>1</v>
          </cell>
        </row>
        <row r="74">
          <cell r="E74">
            <v>0</v>
          </cell>
          <cell r="G74">
            <v>0</v>
          </cell>
          <cell r="L74">
            <v>0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віт"/>
      <sheetName val="коди"/>
      <sheetName val="DDLSettings"/>
    </sheetNames>
    <sheetDataSet>
      <sheetData sheetId="0" refreshError="1"/>
      <sheetData sheetId="1">
        <row r="9">
          <cell r="D9">
            <v>45</v>
          </cell>
          <cell r="E9">
            <v>7</v>
          </cell>
          <cell r="F9">
            <v>38</v>
          </cell>
          <cell r="G9">
            <v>2</v>
          </cell>
          <cell r="I9">
            <v>2</v>
          </cell>
          <cell r="L9">
            <v>38</v>
          </cell>
          <cell r="P9">
            <v>38</v>
          </cell>
          <cell r="Q9">
            <v>1</v>
          </cell>
          <cell r="R9">
            <v>34</v>
          </cell>
          <cell r="S9">
            <v>3</v>
          </cell>
          <cell r="U9">
            <v>36</v>
          </cell>
          <cell r="V9">
            <v>2</v>
          </cell>
          <cell r="X9">
            <v>18</v>
          </cell>
          <cell r="Y9">
            <v>18</v>
          </cell>
          <cell r="Z9">
            <v>15</v>
          </cell>
          <cell r="AA9">
            <v>30</v>
          </cell>
        </row>
        <row r="10">
          <cell r="D10">
            <v>132</v>
          </cell>
          <cell r="E10">
            <v>-47</v>
          </cell>
          <cell r="F10">
            <v>184</v>
          </cell>
          <cell r="G10">
            <v>4</v>
          </cell>
          <cell r="I10">
            <v>4</v>
          </cell>
          <cell r="L10">
            <v>179</v>
          </cell>
          <cell r="P10">
            <v>179</v>
          </cell>
          <cell r="Q10">
            <v>25</v>
          </cell>
          <cell r="R10">
            <v>144</v>
          </cell>
          <cell r="S10">
            <v>10</v>
          </cell>
          <cell r="U10">
            <v>161</v>
          </cell>
          <cell r="V10">
            <v>18</v>
          </cell>
          <cell r="X10">
            <v>62</v>
          </cell>
          <cell r="Y10">
            <v>61</v>
          </cell>
          <cell r="Z10">
            <v>42</v>
          </cell>
          <cell r="AA10">
            <v>120</v>
          </cell>
        </row>
        <row r="11">
          <cell r="E11">
            <v>0</v>
          </cell>
          <cell r="G11">
            <v>0</v>
          </cell>
          <cell r="L11">
            <v>0</v>
          </cell>
        </row>
        <row r="12">
          <cell r="D12">
            <v>20</v>
          </cell>
          <cell r="E12">
            <v>-9</v>
          </cell>
          <cell r="F12">
            <v>30</v>
          </cell>
          <cell r="G12">
            <v>1</v>
          </cell>
          <cell r="I12">
            <v>1</v>
          </cell>
          <cell r="L12">
            <v>29</v>
          </cell>
          <cell r="P12">
            <v>29</v>
          </cell>
          <cell r="Q12">
            <v>5</v>
          </cell>
          <cell r="R12">
            <v>24</v>
          </cell>
          <cell r="S12">
            <v>0</v>
          </cell>
          <cell r="T12">
            <v>0</v>
          </cell>
          <cell r="U12">
            <v>28</v>
          </cell>
          <cell r="V12">
            <v>1</v>
          </cell>
          <cell r="X12">
            <v>9</v>
          </cell>
          <cell r="Y12">
            <v>8</v>
          </cell>
          <cell r="AA12">
            <v>19</v>
          </cell>
          <cell r="AB12">
            <v>0</v>
          </cell>
        </row>
        <row r="13">
          <cell r="D13">
            <v>110</v>
          </cell>
          <cell r="E13">
            <v>-13</v>
          </cell>
          <cell r="F13">
            <v>126</v>
          </cell>
          <cell r="G13">
            <v>4</v>
          </cell>
          <cell r="I13">
            <v>3</v>
          </cell>
          <cell r="L13">
            <v>123</v>
          </cell>
          <cell r="M13">
            <v>100</v>
          </cell>
          <cell r="P13">
            <v>23</v>
          </cell>
          <cell r="Q13">
            <v>42</v>
          </cell>
          <cell r="R13">
            <v>79</v>
          </cell>
          <cell r="S13">
            <v>2</v>
          </cell>
          <cell r="T13">
            <v>0</v>
          </cell>
          <cell r="U13">
            <v>112</v>
          </cell>
          <cell r="V13">
            <v>11</v>
          </cell>
          <cell r="X13">
            <v>20</v>
          </cell>
          <cell r="Y13">
            <v>18</v>
          </cell>
          <cell r="Z13">
            <v>3</v>
          </cell>
          <cell r="AA13">
            <v>75</v>
          </cell>
          <cell r="AB13">
            <v>7</v>
          </cell>
        </row>
        <row r="14">
          <cell r="E14">
            <v>0</v>
          </cell>
          <cell r="G14">
            <v>0</v>
          </cell>
          <cell r="L14">
            <v>0</v>
          </cell>
        </row>
        <row r="15">
          <cell r="E15">
            <v>0</v>
          </cell>
          <cell r="G15">
            <v>0</v>
          </cell>
          <cell r="L15">
            <v>0</v>
          </cell>
        </row>
        <row r="16">
          <cell r="D16">
            <v>59</v>
          </cell>
          <cell r="E16">
            <v>15</v>
          </cell>
          <cell r="F16">
            <v>69</v>
          </cell>
          <cell r="G16">
            <v>0</v>
          </cell>
          <cell r="I16">
            <v>0</v>
          </cell>
          <cell r="J16">
            <v>0</v>
          </cell>
          <cell r="L16">
            <v>69</v>
          </cell>
          <cell r="P16">
            <v>69</v>
          </cell>
          <cell r="Q16">
            <v>8</v>
          </cell>
          <cell r="R16">
            <v>61</v>
          </cell>
          <cell r="U16">
            <v>60</v>
          </cell>
          <cell r="V16">
            <v>9</v>
          </cell>
          <cell r="X16">
            <v>20</v>
          </cell>
          <cell r="Y16">
            <v>19</v>
          </cell>
          <cell r="Z16">
            <v>5</v>
          </cell>
          <cell r="AA16">
            <v>68</v>
          </cell>
        </row>
        <row r="17">
          <cell r="E17">
            <v>0</v>
          </cell>
        </row>
        <row r="18">
          <cell r="E18">
            <v>0</v>
          </cell>
          <cell r="G18">
            <v>0</v>
          </cell>
          <cell r="L18">
            <v>0</v>
          </cell>
        </row>
        <row r="19">
          <cell r="D19">
            <v>60</v>
          </cell>
          <cell r="E19">
            <v>-7</v>
          </cell>
          <cell r="G19">
            <v>0</v>
          </cell>
          <cell r="L19">
            <v>67</v>
          </cell>
          <cell r="M19">
            <v>0</v>
          </cell>
          <cell r="N19">
            <v>0</v>
          </cell>
          <cell r="O19">
            <v>0</v>
          </cell>
          <cell r="P19">
            <v>67</v>
          </cell>
          <cell r="Q19">
            <v>0</v>
          </cell>
          <cell r="R19">
            <v>67</v>
          </cell>
          <cell r="S19">
            <v>0</v>
          </cell>
          <cell r="T19">
            <v>0</v>
          </cell>
          <cell r="U19">
            <v>56</v>
          </cell>
          <cell r="V19">
            <v>11</v>
          </cell>
          <cell r="W19">
            <v>0</v>
          </cell>
          <cell r="X19">
            <v>12</v>
          </cell>
          <cell r="Y19">
            <v>10</v>
          </cell>
          <cell r="Z19">
            <v>28</v>
          </cell>
          <cell r="AA19">
            <v>12</v>
          </cell>
          <cell r="AB19">
            <v>7</v>
          </cell>
        </row>
        <row r="20">
          <cell r="E20">
            <v>0</v>
          </cell>
          <cell r="G20">
            <v>0</v>
          </cell>
          <cell r="L20">
            <v>0</v>
          </cell>
        </row>
        <row r="21">
          <cell r="E21">
            <v>0</v>
          </cell>
          <cell r="G21">
            <v>0</v>
          </cell>
          <cell r="L21">
            <v>0</v>
          </cell>
        </row>
        <row r="22">
          <cell r="D22">
            <v>41</v>
          </cell>
          <cell r="E22">
            <v>8</v>
          </cell>
          <cell r="F22">
            <v>58</v>
          </cell>
          <cell r="G22">
            <v>0</v>
          </cell>
          <cell r="L22">
            <v>58</v>
          </cell>
          <cell r="P22">
            <v>58</v>
          </cell>
          <cell r="Q22">
            <v>1</v>
          </cell>
          <cell r="R22">
            <v>55</v>
          </cell>
          <cell r="S22">
            <v>2</v>
          </cell>
          <cell r="U22">
            <v>52</v>
          </cell>
          <cell r="V22">
            <v>6</v>
          </cell>
          <cell r="X22">
            <v>16</v>
          </cell>
          <cell r="Y22">
            <v>14</v>
          </cell>
          <cell r="Z22">
            <v>0</v>
          </cell>
          <cell r="AA22">
            <v>54</v>
          </cell>
        </row>
        <row r="23">
          <cell r="G23">
            <v>0</v>
          </cell>
          <cell r="L23">
            <v>0</v>
          </cell>
        </row>
        <row r="24">
          <cell r="E24">
            <v>0</v>
          </cell>
          <cell r="G24">
            <v>0</v>
          </cell>
          <cell r="L24">
            <v>0</v>
          </cell>
        </row>
        <row r="25">
          <cell r="D25">
            <v>75</v>
          </cell>
          <cell r="F25">
            <v>74</v>
          </cell>
          <cell r="G25">
            <v>0</v>
          </cell>
          <cell r="L25">
            <v>74</v>
          </cell>
          <cell r="P25">
            <v>74</v>
          </cell>
          <cell r="R25">
            <v>74</v>
          </cell>
          <cell r="S25">
            <v>0</v>
          </cell>
          <cell r="U25">
            <v>71</v>
          </cell>
          <cell r="V25">
            <v>3</v>
          </cell>
          <cell r="X25">
            <v>31</v>
          </cell>
          <cell r="Y25">
            <v>31</v>
          </cell>
          <cell r="Z25">
            <v>4</v>
          </cell>
          <cell r="AA25">
            <v>58</v>
          </cell>
          <cell r="AB25">
            <v>6</v>
          </cell>
        </row>
        <row r="26">
          <cell r="E26">
            <v>0</v>
          </cell>
          <cell r="G26">
            <v>0</v>
          </cell>
          <cell r="L26">
            <v>0</v>
          </cell>
        </row>
      </sheetData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le_1" displayName="Table_1" ref="A1:AY574">
  <tableColumns count="51">
    <tableColumn id="1" name="Name"/>
    <tableColumn id="2" name="Повна назва ЗОЗ"/>
    <tableColumn id="3" name="ЄДРПОУ"/>
    <tableColumn id="4" name="Препарат"/>
    <tableColumn id="5" name="кількість осіб погоджених НСЗУ"/>
    <tableColumn id="6" name="кількість вільних курсів"/>
    <tableColumn id="7" name="кількість пацієнтів, які отримували послугу за звітний період"/>
    <tableColumn id="8" name="нових пацієнтів за звітний період"/>
    <tableColumn id="9" name="з них самостійно прийшли в програму"/>
    <tableColumn id="10" name="з них направлені з неурядової організації"/>
    <tableColumn id="11" name="з них направлені з іншого ЗОЗ"/>
    <tableColumn id="12" name="з них направлені від правоохоронних органів"/>
    <tableColumn id="13" name="кількість пацієнтів станом на кінець поточного місяця"/>
    <tableColumn id="14" name="кошти міжнародних донорів (ГФ, PEPFAR)"/>
    <tableColumn id="15" name="кошти пацієнта"/>
    <tableColumn id="16" name="кошти місцевого бюджету"/>
    <tableColumn id="17" name="кошти Державного бюджету"/>
    <tableColumn id="18" name="щоденно під наглядом медичного персоналу"/>
    <tableColumn id="19" name="видача з ЗОЗ для самостійного прийому"/>
    <tableColumn id="20" name="стаціонар на дому"/>
    <tableColumn id="21" name="видача за рецептом"/>
    <tableColumn id="22" name="чоловіки"/>
    <tableColumn id="23" name="жінки"/>
    <tableColumn id="24" name="з них жінки у яких вагітність закінилась пологами"/>
    <tableColumn id="25" name="з діагнозом ВІЛ-інфекція"/>
    <tableColumn id="26" name="які отримують антиретровірусну терапію"/>
    <tableColumn id="27" name="з діагнозом вірусний гепатит В"/>
    <tableColumn id="28" name="з діагнозом вірусний гепатит С"/>
    <tableColumn id="29" name="з діагнозом туберкульоз"/>
    <tableColumn id="30" name="середній вік пацієнтів"/>
    <tableColumn id="31" name="середній стаж наркоспоживання пацієнтів"/>
    <tableColumn id="32" name="середня доза замісного препарату"/>
    <tableColumn id="33" name="кількість осіб, які станом на кінець звітного періоду, які отримували підтримува"/>
    <tableColumn id="34" name="&lt;=6 (мг.)"/>
    <tableColumn id="35" name="=8-16 (мг.)"/>
    <tableColumn id="36" name="&gt;= 18 (мг.)"/>
    <tableColumn id="37" name="&lt;=55 (мг.)"/>
    <tableColumn id="38" name="=60-75 (мг.)"/>
    <tableColumn id="39" name="=80-120 (мг.)"/>
    <tableColumn id="40" name="=125-150 (мг.)"/>
    <tableColumn id="41" name="&gt;=155 (мг.)"/>
    <tableColumn id="42" name="всього вибуло за звітній період"/>
    <tableColumn id="43" name="успішно завершили курс лікування"/>
    <tableColumn id="44" name="змінили місце проживання (без переадресації в інший ЗОЗ)"/>
    <tableColumn id="45" name="позбавлення волі"/>
    <tableColumn id="46" name="адміністративна виписка"/>
    <tableColumn id="47" name="пропуск препаратів більше 10 днів"/>
    <tableColumn id="48" name="за медичними показами"/>
    <tableColumn id="49" name="смерть пацієнта"/>
    <tableColumn id="50" name="переадресація до іншого ЗОЗ"/>
    <tableColumn id="51" name="завершення участі  в програмі за власним бажанням"/>
  </tableColumns>
  <tableStyleInfo name="база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4"/>
  <sheetViews>
    <sheetView showGridLines="0" zoomScale="65" zoomScaleNormal="65" workbookViewId="0">
      <pane xSplit="2" ySplit="6" topLeftCell="C424" activePane="bottomRight" state="frozen"/>
      <selection pane="topRight" activeCell="C1" sqref="C1"/>
      <selection pane="bottomLeft" activeCell="A7" sqref="A7"/>
      <selection pane="bottomRight" activeCell="U7" sqref="U7:U555"/>
    </sheetView>
  </sheetViews>
  <sheetFormatPr defaultColWidth="14.44140625" defaultRowHeight="15" customHeight="1" x14ac:dyDescent="0.3"/>
  <cols>
    <col min="1" max="1" width="8.109375" customWidth="1"/>
    <col min="2" max="2" width="32.109375" customWidth="1"/>
    <col min="3" max="3" width="28.6640625" customWidth="1"/>
    <col min="4" max="38" width="9.109375" customWidth="1"/>
    <col min="39" max="46" width="8.6640625" customWidth="1"/>
  </cols>
  <sheetData>
    <row r="1" spans="1:46" ht="18" x14ac:dyDescent="0.3">
      <c r="A1" s="1"/>
      <c r="B1" s="1715" t="s">
        <v>0</v>
      </c>
      <c r="C1" s="1716"/>
      <c r="D1" s="1716"/>
      <c r="E1" s="1716"/>
      <c r="F1" s="1716"/>
      <c r="G1" s="1716"/>
      <c r="H1" s="1716"/>
      <c r="I1" s="1716"/>
      <c r="J1" s="1716"/>
      <c r="K1" s="1716"/>
      <c r="L1" s="1716"/>
      <c r="M1" s="1716"/>
      <c r="N1" s="1716"/>
      <c r="O1" s="1716"/>
      <c r="P1" s="1716"/>
      <c r="Q1" s="1716"/>
      <c r="R1" s="1716"/>
      <c r="S1" s="1716"/>
      <c r="T1" s="1716"/>
      <c r="U1" s="1716"/>
      <c r="V1" s="1716"/>
      <c r="W1" s="1716"/>
      <c r="X1" s="1716"/>
      <c r="Y1" s="1716"/>
      <c r="Z1" s="1716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.6" customHeight="1" x14ac:dyDescent="0.3">
      <c r="A3" s="2"/>
      <c r="B3" s="3"/>
      <c r="C3" s="2"/>
      <c r="D3" s="4" t="s">
        <v>1</v>
      </c>
      <c r="E3" s="4"/>
      <c r="F3" s="4"/>
      <c r="G3" s="4"/>
      <c r="H3" s="4"/>
      <c r="I3" s="1717" t="s">
        <v>2</v>
      </c>
      <c r="J3" s="1718"/>
      <c r="K3" s="1718"/>
      <c r="L3" s="1718"/>
      <c r="M3" s="1718"/>
      <c r="N3" s="1718"/>
      <c r="O3" s="1718"/>
      <c r="P3" s="1718"/>
      <c r="Q3" s="1718"/>
      <c r="R3" s="1718"/>
      <c r="S3" s="1718"/>
      <c r="T3" s="1718"/>
      <c r="U3" s="1718"/>
      <c r="V3" s="1718"/>
      <c r="W3" s="1718"/>
      <c r="X3" s="1718"/>
      <c r="Y3" s="1718"/>
      <c r="Z3" s="1718"/>
      <c r="AA3" s="1718"/>
      <c r="AB3" s="1719"/>
      <c r="AC3" s="1673" t="s">
        <v>3</v>
      </c>
      <c r="AD3" s="1674"/>
      <c r="AE3" s="1674"/>
      <c r="AF3" s="1674"/>
      <c r="AG3" s="1674"/>
      <c r="AH3" s="1674"/>
      <c r="AI3" s="1674"/>
      <c r="AJ3" s="1674"/>
      <c r="AK3" s="1674"/>
      <c r="AL3" s="1675"/>
      <c r="AM3" s="1"/>
      <c r="AN3" s="1"/>
      <c r="AO3" s="1"/>
      <c r="AP3" s="1"/>
      <c r="AQ3" s="1"/>
      <c r="AR3" s="1"/>
      <c r="AS3" s="1"/>
      <c r="AT3" s="1"/>
    </row>
    <row r="4" spans="1:46" ht="15.6" x14ac:dyDescent="0.3">
      <c r="A4" s="5"/>
      <c r="B4" s="6"/>
      <c r="C4" s="5"/>
      <c r="D4" s="4"/>
      <c r="E4" s="4"/>
      <c r="F4" s="4"/>
      <c r="G4" s="4"/>
      <c r="H4" s="4"/>
      <c r="I4" s="7"/>
      <c r="J4" s="1720" t="s">
        <v>4</v>
      </c>
      <c r="K4" s="1718"/>
      <c r="L4" s="1718"/>
      <c r="M4" s="1719"/>
      <c r="N4" s="1720" t="s">
        <v>5</v>
      </c>
      <c r="O4" s="1718"/>
      <c r="P4" s="1718"/>
      <c r="Q4" s="1719"/>
      <c r="R4" s="1720" t="s">
        <v>6</v>
      </c>
      <c r="S4" s="1719"/>
      <c r="T4" s="1720" t="s">
        <v>7</v>
      </c>
      <c r="U4" s="1718"/>
      <c r="V4" s="1718"/>
      <c r="W4" s="1718"/>
      <c r="X4" s="1718"/>
      <c r="Y4" s="1719"/>
      <c r="Z4" s="1721" t="s">
        <v>8</v>
      </c>
      <c r="AA4" s="1718"/>
      <c r="AB4" s="1719"/>
      <c r="AC4" s="8"/>
      <c r="AD4" s="9"/>
      <c r="AE4" s="9"/>
      <c r="AF4" s="9"/>
      <c r="AG4" s="9"/>
      <c r="AH4" s="9"/>
      <c r="AI4" s="9"/>
      <c r="AJ4" s="9"/>
      <c r="AK4" s="9"/>
      <c r="AL4" s="10"/>
      <c r="AM4" s="1"/>
      <c r="AN4" s="1"/>
      <c r="AO4" s="1"/>
      <c r="AP4" s="1"/>
      <c r="AQ4" s="1"/>
      <c r="AR4" s="1"/>
      <c r="AS4" s="1"/>
      <c r="AT4" s="1"/>
    </row>
    <row r="5" spans="1:46" ht="72" customHeight="1" thickBot="1" x14ac:dyDescent="0.35">
      <c r="A5" s="11" t="s">
        <v>9</v>
      </c>
      <c r="B5" s="12" t="s">
        <v>10</v>
      </c>
      <c r="C5" s="11" t="s">
        <v>11</v>
      </c>
      <c r="D5" s="13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3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6" t="s">
        <v>22</v>
      </c>
      <c r="O5" s="16" t="s">
        <v>23</v>
      </c>
      <c r="P5" s="16" t="s">
        <v>24</v>
      </c>
      <c r="Q5" s="16" t="s">
        <v>25</v>
      </c>
      <c r="R5" s="17" t="s">
        <v>26</v>
      </c>
      <c r="S5" s="17" t="s">
        <v>27</v>
      </c>
      <c r="T5" s="18" t="s">
        <v>28</v>
      </c>
      <c r="U5" s="18" t="s">
        <v>29</v>
      </c>
      <c r="V5" s="18" t="s">
        <v>30</v>
      </c>
      <c r="W5" s="18" t="s">
        <v>31</v>
      </c>
      <c r="X5" s="18" t="s">
        <v>32</v>
      </c>
      <c r="Y5" s="18" t="s">
        <v>33</v>
      </c>
      <c r="Z5" s="19" t="s">
        <v>34</v>
      </c>
      <c r="AA5" s="19" t="s">
        <v>35</v>
      </c>
      <c r="AB5" s="19" t="s">
        <v>36</v>
      </c>
      <c r="AC5" s="20" t="s">
        <v>37</v>
      </c>
      <c r="AD5" s="21" t="s">
        <v>38</v>
      </c>
      <c r="AE5" s="21" t="s">
        <v>39</v>
      </c>
      <c r="AF5" s="21" t="s">
        <v>40</v>
      </c>
      <c r="AG5" s="21" t="s">
        <v>41</v>
      </c>
      <c r="AH5" s="21" t="s">
        <v>42</v>
      </c>
      <c r="AI5" s="21" t="s">
        <v>43</v>
      </c>
      <c r="AJ5" s="21" t="s">
        <v>44</v>
      </c>
      <c r="AK5" s="21" t="s">
        <v>45</v>
      </c>
      <c r="AL5" s="22" t="s">
        <v>46</v>
      </c>
      <c r="AM5" s="1"/>
      <c r="AN5" s="1"/>
      <c r="AO5" s="1"/>
      <c r="AP5" s="1"/>
      <c r="AQ5" s="1"/>
      <c r="AR5" s="1"/>
      <c r="AS5" s="1"/>
      <c r="AT5" s="1"/>
    </row>
    <row r="6" spans="1:46" ht="63.75" hidden="1" customHeight="1" thickBot="1" x14ac:dyDescent="0.35">
      <c r="A6" s="118" t="s">
        <v>47</v>
      </c>
      <c r="B6" s="118" t="s">
        <v>10</v>
      </c>
      <c r="C6" s="118" t="s">
        <v>11</v>
      </c>
      <c r="D6" s="118" t="s">
        <v>48</v>
      </c>
      <c r="E6" s="118" t="s">
        <v>49</v>
      </c>
      <c r="F6" s="118" t="s">
        <v>50</v>
      </c>
      <c r="G6" s="118" t="s">
        <v>51</v>
      </c>
      <c r="H6" s="118" t="s">
        <v>52</v>
      </c>
      <c r="I6" s="118" t="s">
        <v>53</v>
      </c>
      <c r="J6" s="118" t="s">
        <v>54</v>
      </c>
      <c r="K6" s="118" t="s">
        <v>55</v>
      </c>
      <c r="L6" s="118" t="s">
        <v>56</v>
      </c>
      <c r="M6" s="118" t="s">
        <v>57</v>
      </c>
      <c r="N6" s="118" t="s">
        <v>58</v>
      </c>
      <c r="O6" s="118" t="s">
        <v>59</v>
      </c>
      <c r="P6" s="118" t="s">
        <v>60</v>
      </c>
      <c r="Q6" s="118" t="s">
        <v>61</v>
      </c>
      <c r="R6" s="118" t="s">
        <v>62</v>
      </c>
      <c r="S6" s="118" t="s">
        <v>63</v>
      </c>
      <c r="T6" s="118" t="s">
        <v>64</v>
      </c>
      <c r="U6" s="118" t="s">
        <v>65</v>
      </c>
      <c r="V6" s="118" t="s">
        <v>66</v>
      </c>
      <c r="W6" s="118" t="s">
        <v>67</v>
      </c>
      <c r="X6" s="118" t="s">
        <v>68</v>
      </c>
      <c r="Y6" s="118" t="s">
        <v>69</v>
      </c>
      <c r="Z6" s="118" t="s">
        <v>70</v>
      </c>
      <c r="AA6" s="118" t="s">
        <v>71</v>
      </c>
      <c r="AB6" s="118" t="s">
        <v>72</v>
      </c>
      <c r="AC6" s="119" t="s">
        <v>73</v>
      </c>
      <c r="AD6" s="119" t="s">
        <v>74</v>
      </c>
      <c r="AE6" s="119" t="s">
        <v>75</v>
      </c>
      <c r="AF6" s="119" t="s">
        <v>76</v>
      </c>
      <c r="AG6" s="119" t="s">
        <v>77</v>
      </c>
      <c r="AH6" s="119" t="s">
        <v>78</v>
      </c>
      <c r="AI6" s="119" t="s">
        <v>79</v>
      </c>
      <c r="AJ6" s="119" t="s">
        <v>80</v>
      </c>
      <c r="AK6" s="119" t="s">
        <v>81</v>
      </c>
      <c r="AL6" s="119" t="s">
        <v>82</v>
      </c>
      <c r="AM6" s="1"/>
      <c r="AN6" s="1"/>
      <c r="AO6" s="1"/>
      <c r="AP6" s="1"/>
      <c r="AQ6" s="1"/>
      <c r="AR6" s="1"/>
      <c r="AS6" s="1"/>
      <c r="AT6" s="1"/>
    </row>
    <row r="7" spans="1:46" ht="15.6" x14ac:dyDescent="0.3">
      <c r="A7" s="1712" t="s">
        <v>83</v>
      </c>
      <c r="B7" s="1680" t="s">
        <v>84</v>
      </c>
      <c r="C7" s="300" t="s">
        <v>85</v>
      </c>
      <c r="D7" s="303">
        <f t="shared" ref="D7:D54" si="0">SUM(E7:H7)</f>
        <v>1</v>
      </c>
      <c r="E7" s="304">
        <v>1</v>
      </c>
      <c r="F7" s="304"/>
      <c r="G7" s="304"/>
      <c r="H7" s="305"/>
      <c r="I7" s="306">
        <f>SUM(J7:M7)</f>
        <v>69</v>
      </c>
      <c r="J7" s="307"/>
      <c r="K7" s="307">
        <v>6</v>
      </c>
      <c r="L7" s="307"/>
      <c r="M7" s="308">
        <v>63</v>
      </c>
      <c r="N7" s="309"/>
      <c r="O7" s="307">
        <v>54</v>
      </c>
      <c r="P7" s="307">
        <v>9</v>
      </c>
      <c r="Q7" s="308">
        <v>6</v>
      </c>
      <c r="R7" s="309">
        <v>62</v>
      </c>
      <c r="S7" s="308">
        <v>7</v>
      </c>
      <c r="T7" s="310"/>
      <c r="U7" s="311">
        <v>12</v>
      </c>
      <c r="V7" s="304">
        <v>12</v>
      </c>
      <c r="W7" s="304">
        <v>2</v>
      </c>
      <c r="X7" s="304">
        <v>57</v>
      </c>
      <c r="Y7" s="312"/>
      <c r="Z7" s="313">
        <v>42</v>
      </c>
      <c r="AA7" s="304">
        <v>18</v>
      </c>
      <c r="AB7" s="305">
        <v>10</v>
      </c>
      <c r="AC7" s="333">
        <f t="shared" ref="AC7:AC54" si="1">SUM(AD7:AL7)</f>
        <v>1</v>
      </c>
      <c r="AD7" s="334"/>
      <c r="AE7" s="334"/>
      <c r="AF7" s="334"/>
      <c r="AG7" s="334"/>
      <c r="AH7" s="334"/>
      <c r="AI7" s="334"/>
      <c r="AJ7" s="334">
        <v>1</v>
      </c>
      <c r="AK7" s="334"/>
      <c r="AL7" s="335"/>
      <c r="AM7" s="1"/>
      <c r="AN7" s="1"/>
      <c r="AO7" s="1"/>
      <c r="AP7" s="1"/>
      <c r="AQ7" s="1"/>
      <c r="AR7" s="1"/>
      <c r="AS7" s="1"/>
      <c r="AT7" s="1"/>
    </row>
    <row r="8" spans="1:46" ht="15.6" x14ac:dyDescent="0.3">
      <c r="A8" s="1713"/>
      <c r="B8" s="1677"/>
      <c r="C8" s="301" t="s">
        <v>86</v>
      </c>
      <c r="D8" s="314">
        <f t="shared" si="0"/>
        <v>4</v>
      </c>
      <c r="E8" s="298">
        <v>2</v>
      </c>
      <c r="F8" s="298"/>
      <c r="G8" s="298">
        <v>2</v>
      </c>
      <c r="H8" s="315"/>
      <c r="I8" s="316">
        <f>IF(AND(SUM(J8:M8)=SUM(R8:S8),SUM(N8:Q8)=SUM(R8:S8)),SUM(J8:M8),"ПЕРЕВІРТЕ ПРАВІЛЬНІСТЬ ВВЕДЕНИХ ДАНИХ")</f>
        <v>255</v>
      </c>
      <c r="J8" s="317"/>
      <c r="K8" s="317"/>
      <c r="L8" s="317"/>
      <c r="M8" s="318">
        <v>255</v>
      </c>
      <c r="N8" s="319"/>
      <c r="O8" s="317">
        <v>198</v>
      </c>
      <c r="P8" s="317">
        <v>57</v>
      </c>
      <c r="Q8" s="318"/>
      <c r="R8" s="319">
        <v>227</v>
      </c>
      <c r="S8" s="318">
        <v>28</v>
      </c>
      <c r="T8" s="320"/>
      <c r="U8" s="298">
        <v>39</v>
      </c>
      <c r="V8" s="298">
        <v>37</v>
      </c>
      <c r="W8" s="298">
        <v>11</v>
      </c>
      <c r="X8" s="298">
        <v>186</v>
      </c>
      <c r="Y8" s="321">
        <v>6</v>
      </c>
      <c r="Z8" s="322">
        <v>39</v>
      </c>
      <c r="AA8" s="298">
        <v>17</v>
      </c>
      <c r="AB8" s="315">
        <v>92</v>
      </c>
      <c r="AC8" s="336">
        <f t="shared" si="1"/>
        <v>2</v>
      </c>
      <c r="AD8" s="337"/>
      <c r="AE8" s="337"/>
      <c r="AF8" s="337">
        <v>2</v>
      </c>
      <c r="AG8" s="337"/>
      <c r="AH8" s="337"/>
      <c r="AI8" s="337"/>
      <c r="AJ8" s="337"/>
      <c r="AK8" s="337"/>
      <c r="AL8" s="338"/>
      <c r="AM8" s="1"/>
      <c r="AN8" s="1"/>
      <c r="AO8" s="1"/>
      <c r="AP8" s="1"/>
      <c r="AQ8" s="1"/>
      <c r="AR8" s="1"/>
      <c r="AS8" s="1"/>
      <c r="AT8" s="1"/>
    </row>
    <row r="9" spans="1:46" ht="16.2" thickBot="1" x14ac:dyDescent="0.35">
      <c r="A9" s="1713"/>
      <c r="B9" s="1679"/>
      <c r="C9" s="302" t="s">
        <v>87</v>
      </c>
      <c r="D9" s="323">
        <f t="shared" si="0"/>
        <v>0</v>
      </c>
      <c r="E9" s="151"/>
      <c r="F9" s="151"/>
      <c r="G9" s="151"/>
      <c r="H9" s="152"/>
      <c r="I9" s="324">
        <f>SUM(J9:M9)</f>
        <v>0</v>
      </c>
      <c r="J9" s="325"/>
      <c r="K9" s="325"/>
      <c r="L9" s="325"/>
      <c r="M9" s="326"/>
      <c r="N9" s="327"/>
      <c r="O9" s="325"/>
      <c r="P9" s="325"/>
      <c r="Q9" s="326"/>
      <c r="R9" s="327"/>
      <c r="S9" s="326"/>
      <c r="T9" s="328"/>
      <c r="U9" s="151"/>
      <c r="V9" s="151"/>
      <c r="W9" s="151"/>
      <c r="X9" s="151"/>
      <c r="Y9" s="329"/>
      <c r="Z9" s="157"/>
      <c r="AA9" s="152"/>
      <c r="AB9" s="157"/>
      <c r="AC9" s="165">
        <f t="shared" si="1"/>
        <v>0</v>
      </c>
      <c r="AD9" s="339"/>
      <c r="AE9" s="339"/>
      <c r="AF9" s="339"/>
      <c r="AG9" s="339"/>
      <c r="AH9" s="339"/>
      <c r="AI9" s="339"/>
      <c r="AJ9" s="339"/>
      <c r="AK9" s="339"/>
      <c r="AL9" s="340"/>
      <c r="AM9" s="1"/>
      <c r="AN9" s="1"/>
      <c r="AO9" s="1"/>
      <c r="AP9" s="1"/>
      <c r="AQ9" s="1"/>
      <c r="AR9" s="1"/>
      <c r="AS9" s="1"/>
      <c r="AT9" s="1"/>
    </row>
    <row r="10" spans="1:46" ht="15.6" x14ac:dyDescent="0.3">
      <c r="A10" s="1713"/>
      <c r="B10" s="1681" t="s">
        <v>88</v>
      </c>
      <c r="C10" s="178" t="s">
        <v>85</v>
      </c>
      <c r="D10" s="303">
        <f t="shared" si="0"/>
        <v>0</v>
      </c>
      <c r="E10" s="304"/>
      <c r="F10" s="304"/>
      <c r="G10" s="304"/>
      <c r="H10" s="305"/>
      <c r="I10" s="306">
        <f>SUM(J10:M10)</f>
        <v>4</v>
      </c>
      <c r="J10" s="307"/>
      <c r="K10" s="307"/>
      <c r="L10" s="307"/>
      <c r="M10" s="308">
        <v>4</v>
      </c>
      <c r="N10" s="309"/>
      <c r="O10" s="307">
        <v>4</v>
      </c>
      <c r="P10" s="307"/>
      <c r="Q10" s="308"/>
      <c r="R10" s="309">
        <v>3</v>
      </c>
      <c r="S10" s="308">
        <v>1</v>
      </c>
      <c r="T10" s="310"/>
      <c r="U10" s="311">
        <v>2</v>
      </c>
      <c r="V10" s="311">
        <v>2</v>
      </c>
      <c r="W10" s="311"/>
      <c r="X10" s="311">
        <v>2</v>
      </c>
      <c r="Y10" s="330"/>
      <c r="Z10" s="331">
        <v>42</v>
      </c>
      <c r="AA10" s="332">
        <v>17</v>
      </c>
      <c r="AB10" s="331">
        <v>10</v>
      </c>
      <c r="AC10" s="333">
        <f t="shared" si="1"/>
        <v>0</v>
      </c>
      <c r="AD10" s="334"/>
      <c r="AE10" s="334"/>
      <c r="AF10" s="334"/>
      <c r="AG10" s="334"/>
      <c r="AH10" s="334"/>
      <c r="AI10" s="334"/>
      <c r="AJ10" s="334"/>
      <c r="AK10" s="334"/>
      <c r="AL10" s="335"/>
      <c r="AM10" s="1"/>
      <c r="AN10" s="1"/>
      <c r="AO10" s="1"/>
      <c r="AP10" s="1"/>
      <c r="AQ10" s="1"/>
      <c r="AR10" s="1"/>
      <c r="AS10" s="1"/>
      <c r="AT10" s="1"/>
    </row>
    <row r="11" spans="1:46" ht="15.6" x14ac:dyDescent="0.3">
      <c r="A11" s="1713"/>
      <c r="B11" s="1677"/>
      <c r="C11" s="299" t="s">
        <v>86</v>
      </c>
      <c r="D11" s="314">
        <f t="shared" si="0"/>
        <v>0</v>
      </c>
      <c r="E11" s="298"/>
      <c r="F11" s="298"/>
      <c r="G11" s="298"/>
      <c r="H11" s="315"/>
      <c r="I11" s="316">
        <f>IF(AND(SUM(J11:M11)=SUM(R11:S11),SUM(N11:Q11)=SUM(R11:S11)),SUM(J11:M11),"ПЕРЕВІРТЕ ПРАВІЛЬНІСТЬ ВВЕДЕНИХ ДАНИХ")</f>
        <v>6</v>
      </c>
      <c r="J11" s="317"/>
      <c r="K11" s="317"/>
      <c r="L11" s="317"/>
      <c r="M11" s="318">
        <v>6</v>
      </c>
      <c r="N11" s="319"/>
      <c r="O11" s="317">
        <v>6</v>
      </c>
      <c r="P11" s="317"/>
      <c r="Q11" s="318"/>
      <c r="R11" s="319">
        <v>6</v>
      </c>
      <c r="S11" s="318"/>
      <c r="T11" s="320"/>
      <c r="U11" s="298">
        <v>4</v>
      </c>
      <c r="V11" s="298">
        <v>4</v>
      </c>
      <c r="W11" s="298"/>
      <c r="X11" s="298">
        <v>4</v>
      </c>
      <c r="Y11" s="321"/>
      <c r="Z11" s="322">
        <v>42</v>
      </c>
      <c r="AA11" s="315">
        <v>19</v>
      </c>
      <c r="AB11" s="322">
        <v>120</v>
      </c>
      <c r="AC11" s="336">
        <f t="shared" si="1"/>
        <v>0</v>
      </c>
      <c r="AD11" s="337"/>
      <c r="AE11" s="337"/>
      <c r="AF11" s="337"/>
      <c r="AG11" s="337"/>
      <c r="AH11" s="337"/>
      <c r="AI11" s="337"/>
      <c r="AJ11" s="337"/>
      <c r="AK11" s="337"/>
      <c r="AL11" s="338"/>
      <c r="AM11" s="1"/>
      <c r="AN11" s="1"/>
      <c r="AO11" s="1"/>
      <c r="AP11" s="1"/>
      <c r="AQ11" s="1"/>
      <c r="AR11" s="1"/>
      <c r="AS11" s="1"/>
      <c r="AT11" s="1"/>
    </row>
    <row r="12" spans="1:46" ht="16.2" thickBot="1" x14ac:dyDescent="0.35">
      <c r="A12" s="1713"/>
      <c r="B12" s="1677"/>
      <c r="C12" s="188" t="s">
        <v>87</v>
      </c>
      <c r="D12" s="323">
        <f t="shared" si="0"/>
        <v>0</v>
      </c>
      <c r="E12" s="151"/>
      <c r="F12" s="151"/>
      <c r="G12" s="151"/>
      <c r="H12" s="152"/>
      <c r="I12" s="324">
        <f>SUM(J12:M12)</f>
        <v>0</v>
      </c>
      <c r="J12" s="325"/>
      <c r="K12" s="325"/>
      <c r="L12" s="325"/>
      <c r="M12" s="326"/>
      <c r="N12" s="327"/>
      <c r="O12" s="325"/>
      <c r="P12" s="325"/>
      <c r="Q12" s="326"/>
      <c r="R12" s="327"/>
      <c r="S12" s="326"/>
      <c r="T12" s="328"/>
      <c r="U12" s="151"/>
      <c r="V12" s="151"/>
      <c r="W12" s="151"/>
      <c r="X12" s="151"/>
      <c r="Y12" s="329"/>
      <c r="Z12" s="157"/>
      <c r="AA12" s="152"/>
      <c r="AB12" s="157"/>
      <c r="AC12" s="165">
        <f t="shared" si="1"/>
        <v>0</v>
      </c>
      <c r="AD12" s="339"/>
      <c r="AE12" s="339"/>
      <c r="AF12" s="339"/>
      <c r="AG12" s="339"/>
      <c r="AH12" s="339"/>
      <c r="AI12" s="339"/>
      <c r="AJ12" s="339"/>
      <c r="AK12" s="339"/>
      <c r="AL12" s="340"/>
      <c r="AM12" s="1"/>
      <c r="AN12" s="1"/>
      <c r="AO12" s="1"/>
      <c r="AP12" s="1"/>
      <c r="AQ12" s="1"/>
      <c r="AR12" s="1"/>
      <c r="AS12" s="1"/>
      <c r="AT12" s="1"/>
    </row>
    <row r="13" spans="1:46" ht="15.6" x14ac:dyDescent="0.3">
      <c r="A13" s="1713"/>
      <c r="B13" s="1680" t="s">
        <v>89</v>
      </c>
      <c r="C13" s="300" t="s">
        <v>85</v>
      </c>
      <c r="D13" s="303">
        <f t="shared" si="0"/>
        <v>0</v>
      </c>
      <c r="E13" s="304"/>
      <c r="F13" s="304"/>
      <c r="G13" s="304"/>
      <c r="H13" s="305"/>
      <c r="I13" s="306">
        <f>SUM(J13:M13)</f>
        <v>0</v>
      </c>
      <c r="J13" s="307"/>
      <c r="K13" s="307"/>
      <c r="L13" s="307"/>
      <c r="M13" s="308"/>
      <c r="N13" s="309"/>
      <c r="O13" s="307"/>
      <c r="P13" s="307"/>
      <c r="Q13" s="308"/>
      <c r="R13" s="309"/>
      <c r="S13" s="308"/>
      <c r="T13" s="310"/>
      <c r="U13" s="311"/>
      <c r="V13" s="311"/>
      <c r="W13" s="311"/>
      <c r="X13" s="311"/>
      <c r="Y13" s="330"/>
      <c r="Z13" s="331"/>
      <c r="AA13" s="332"/>
      <c r="AB13" s="331"/>
      <c r="AC13" s="333">
        <f t="shared" si="1"/>
        <v>0</v>
      </c>
      <c r="AD13" s="334"/>
      <c r="AE13" s="334"/>
      <c r="AF13" s="334"/>
      <c r="AG13" s="334"/>
      <c r="AH13" s="334"/>
      <c r="AI13" s="334"/>
      <c r="AJ13" s="334"/>
      <c r="AK13" s="334"/>
      <c r="AL13" s="335"/>
      <c r="AM13" s="1"/>
      <c r="AN13" s="1"/>
      <c r="AO13" s="1"/>
      <c r="AP13" s="1"/>
      <c r="AQ13" s="1"/>
      <c r="AR13" s="1"/>
      <c r="AS13" s="1"/>
      <c r="AT13" s="1"/>
    </row>
    <row r="14" spans="1:46" ht="15.6" x14ac:dyDescent="0.3">
      <c r="A14" s="1713"/>
      <c r="B14" s="1677"/>
      <c r="C14" s="301" t="s">
        <v>86</v>
      </c>
      <c r="D14" s="314">
        <f t="shared" si="0"/>
        <v>0</v>
      </c>
      <c r="E14" s="298"/>
      <c r="F14" s="298"/>
      <c r="G14" s="298"/>
      <c r="H14" s="315"/>
      <c r="I14" s="316">
        <f>IF(AND(SUM(J14:M14)=SUM(R14:S14),SUM(N14:Q14)=SUM(R14:S14)),SUM(J14:M14),"ПЕРЕВІРТЕ ПРАВІЛЬНІСТЬ ВВЕДЕНИХ ДАНИХ")</f>
        <v>0</v>
      </c>
      <c r="J14" s="317"/>
      <c r="K14" s="317"/>
      <c r="L14" s="317"/>
      <c r="M14" s="318"/>
      <c r="N14" s="319"/>
      <c r="O14" s="317"/>
      <c r="P14" s="317"/>
      <c r="Q14" s="318"/>
      <c r="R14" s="319"/>
      <c r="S14" s="318"/>
      <c r="T14" s="320"/>
      <c r="U14" s="298"/>
      <c r="V14" s="298"/>
      <c r="W14" s="298"/>
      <c r="X14" s="298"/>
      <c r="Y14" s="321"/>
      <c r="Z14" s="322"/>
      <c r="AA14" s="315"/>
      <c r="AB14" s="322"/>
      <c r="AC14" s="336">
        <f t="shared" si="1"/>
        <v>1</v>
      </c>
      <c r="AD14" s="337"/>
      <c r="AE14" s="337"/>
      <c r="AF14" s="337"/>
      <c r="AG14" s="337"/>
      <c r="AH14" s="337"/>
      <c r="AI14" s="337"/>
      <c r="AJ14" s="337"/>
      <c r="AK14" s="337">
        <v>1</v>
      </c>
      <c r="AL14" s="338"/>
      <c r="AM14" s="1"/>
      <c r="AN14" s="1"/>
      <c r="AO14" s="1"/>
      <c r="AP14" s="1"/>
      <c r="AQ14" s="1"/>
      <c r="AR14" s="1"/>
      <c r="AS14" s="1"/>
      <c r="AT14" s="1"/>
    </row>
    <row r="15" spans="1:46" ht="16.2" thickBot="1" x14ac:dyDescent="0.35">
      <c r="A15" s="1713"/>
      <c r="B15" s="1679"/>
      <c r="C15" s="302" t="s">
        <v>87</v>
      </c>
      <c r="D15" s="323">
        <f t="shared" si="0"/>
        <v>0</v>
      </c>
      <c r="E15" s="151"/>
      <c r="F15" s="151"/>
      <c r="G15" s="151"/>
      <c r="H15" s="152"/>
      <c r="I15" s="324">
        <f>SUM(J15:M15)</f>
        <v>0</v>
      </c>
      <c r="J15" s="325"/>
      <c r="K15" s="325"/>
      <c r="L15" s="325"/>
      <c r="M15" s="326"/>
      <c r="N15" s="327"/>
      <c r="O15" s="325"/>
      <c r="P15" s="325"/>
      <c r="Q15" s="326"/>
      <c r="R15" s="327"/>
      <c r="S15" s="326"/>
      <c r="T15" s="328"/>
      <c r="U15" s="151"/>
      <c r="V15" s="151"/>
      <c r="W15" s="151"/>
      <c r="X15" s="151"/>
      <c r="Y15" s="329"/>
      <c r="Z15" s="157"/>
      <c r="AA15" s="152"/>
      <c r="AB15" s="157"/>
      <c r="AC15" s="165">
        <f t="shared" si="1"/>
        <v>0</v>
      </c>
      <c r="AD15" s="339"/>
      <c r="AE15" s="339"/>
      <c r="AF15" s="339"/>
      <c r="AG15" s="339"/>
      <c r="AH15" s="339"/>
      <c r="AI15" s="339"/>
      <c r="AJ15" s="339"/>
      <c r="AK15" s="339"/>
      <c r="AL15" s="340"/>
      <c r="AM15" s="1"/>
      <c r="AN15" s="1"/>
      <c r="AO15" s="1"/>
      <c r="AP15" s="1"/>
      <c r="AQ15" s="1"/>
      <c r="AR15" s="1"/>
      <c r="AS15" s="1"/>
      <c r="AT15" s="1"/>
    </row>
    <row r="16" spans="1:46" ht="15.6" x14ac:dyDescent="0.3">
      <c r="A16" s="1713"/>
      <c r="B16" s="1681" t="s">
        <v>90</v>
      </c>
      <c r="C16" s="178" t="s">
        <v>85</v>
      </c>
      <c r="D16" s="303">
        <f t="shared" si="0"/>
        <v>0</v>
      </c>
      <c r="E16" s="304"/>
      <c r="F16" s="304"/>
      <c r="G16" s="304"/>
      <c r="H16" s="305"/>
      <c r="I16" s="306">
        <f>SUM(J16:M16)</f>
        <v>0</v>
      </c>
      <c r="J16" s="307"/>
      <c r="K16" s="307"/>
      <c r="L16" s="307"/>
      <c r="M16" s="308"/>
      <c r="N16" s="309"/>
      <c r="O16" s="307"/>
      <c r="P16" s="307"/>
      <c r="Q16" s="308"/>
      <c r="R16" s="309"/>
      <c r="S16" s="308"/>
      <c r="T16" s="310"/>
      <c r="U16" s="311"/>
      <c r="V16" s="311"/>
      <c r="W16" s="311"/>
      <c r="X16" s="311"/>
      <c r="Y16" s="330"/>
      <c r="Z16" s="331"/>
      <c r="AA16" s="332"/>
      <c r="AB16" s="331"/>
      <c r="AC16" s="333">
        <f t="shared" si="1"/>
        <v>0</v>
      </c>
      <c r="AD16" s="334"/>
      <c r="AE16" s="334"/>
      <c r="AF16" s="334"/>
      <c r="AG16" s="334"/>
      <c r="AH16" s="334"/>
      <c r="AI16" s="334"/>
      <c r="AJ16" s="334"/>
      <c r="AK16" s="334"/>
      <c r="AL16" s="335"/>
      <c r="AM16" s="1"/>
      <c r="AN16" s="1"/>
      <c r="AO16" s="1"/>
      <c r="AP16" s="1"/>
      <c r="AQ16" s="1"/>
      <c r="AR16" s="1"/>
      <c r="AS16" s="1"/>
      <c r="AT16" s="1"/>
    </row>
    <row r="17" spans="1:46" ht="15.6" x14ac:dyDescent="0.3">
      <c r="A17" s="1713"/>
      <c r="B17" s="1677"/>
      <c r="C17" s="299" t="s">
        <v>86</v>
      </c>
      <c r="D17" s="314">
        <f t="shared" si="0"/>
        <v>0</v>
      </c>
      <c r="E17" s="298"/>
      <c r="F17" s="298"/>
      <c r="G17" s="298"/>
      <c r="H17" s="315"/>
      <c r="I17" s="316">
        <f>IF(AND(SUM(J17:M17)=SUM(R17:S17),SUM(N17:Q17)=SUM(R17:S17)),SUM(J17:M17),"ПЕРЕВІРТЕ ПРАВІЛЬНІСТЬ ВВЕДЕНИХ ДАНИХ")</f>
        <v>20</v>
      </c>
      <c r="J17" s="317"/>
      <c r="K17" s="317"/>
      <c r="L17" s="317"/>
      <c r="M17" s="318">
        <v>20</v>
      </c>
      <c r="N17" s="319">
        <v>2</v>
      </c>
      <c r="O17" s="317">
        <v>18</v>
      </c>
      <c r="P17" s="317"/>
      <c r="Q17" s="318"/>
      <c r="R17" s="319">
        <v>16</v>
      </c>
      <c r="S17" s="318">
        <v>4</v>
      </c>
      <c r="T17" s="320"/>
      <c r="U17" s="298">
        <v>10</v>
      </c>
      <c r="V17" s="298">
        <v>10</v>
      </c>
      <c r="W17" s="298"/>
      <c r="X17" s="298">
        <v>17</v>
      </c>
      <c r="Y17" s="321"/>
      <c r="Z17" s="322">
        <v>40</v>
      </c>
      <c r="AA17" s="315">
        <v>19</v>
      </c>
      <c r="AB17" s="322">
        <v>97</v>
      </c>
      <c r="AC17" s="336">
        <f t="shared" si="1"/>
        <v>0</v>
      </c>
      <c r="AD17" s="337"/>
      <c r="AE17" s="337"/>
      <c r="AF17" s="337"/>
      <c r="AG17" s="337"/>
      <c r="AH17" s="337"/>
      <c r="AI17" s="337"/>
      <c r="AJ17" s="337"/>
      <c r="AK17" s="337"/>
      <c r="AL17" s="338"/>
      <c r="AM17" s="1"/>
      <c r="AN17" s="1"/>
      <c r="AO17" s="1"/>
      <c r="AP17" s="1"/>
      <c r="AQ17" s="1"/>
      <c r="AR17" s="1"/>
      <c r="AS17" s="1"/>
      <c r="AT17" s="1"/>
    </row>
    <row r="18" spans="1:46" ht="16.2" thickBot="1" x14ac:dyDescent="0.35">
      <c r="A18" s="1713"/>
      <c r="B18" s="1677"/>
      <c r="C18" s="188" t="s">
        <v>87</v>
      </c>
      <c r="D18" s="323">
        <f t="shared" si="0"/>
        <v>0</v>
      </c>
      <c r="E18" s="151"/>
      <c r="F18" s="151"/>
      <c r="G18" s="151"/>
      <c r="H18" s="152"/>
      <c r="I18" s="324">
        <f>SUM(J18:M18)</f>
        <v>0</v>
      </c>
      <c r="J18" s="325"/>
      <c r="K18" s="325"/>
      <c r="L18" s="325"/>
      <c r="M18" s="326"/>
      <c r="N18" s="327"/>
      <c r="O18" s="325"/>
      <c r="P18" s="325"/>
      <c r="Q18" s="326"/>
      <c r="R18" s="327"/>
      <c r="S18" s="326"/>
      <c r="T18" s="328"/>
      <c r="U18" s="151"/>
      <c r="V18" s="151"/>
      <c r="W18" s="151"/>
      <c r="X18" s="151"/>
      <c r="Y18" s="329"/>
      <c r="Z18" s="157"/>
      <c r="AA18" s="152"/>
      <c r="AB18" s="157"/>
      <c r="AC18" s="165">
        <f t="shared" si="1"/>
        <v>0</v>
      </c>
      <c r="AD18" s="339"/>
      <c r="AE18" s="339"/>
      <c r="AF18" s="339"/>
      <c r="AG18" s="339"/>
      <c r="AH18" s="339"/>
      <c r="AI18" s="339"/>
      <c r="AJ18" s="339"/>
      <c r="AK18" s="339"/>
      <c r="AL18" s="340"/>
      <c r="AM18" s="1"/>
      <c r="AN18" s="1"/>
      <c r="AO18" s="1"/>
      <c r="AP18" s="1"/>
      <c r="AQ18" s="1"/>
      <c r="AR18" s="1"/>
      <c r="AS18" s="1"/>
      <c r="AT18" s="1"/>
    </row>
    <row r="19" spans="1:46" ht="15.6" x14ac:dyDescent="0.3">
      <c r="A19" s="1713"/>
      <c r="B19" s="1680" t="s">
        <v>91</v>
      </c>
      <c r="C19" s="300" t="s">
        <v>85</v>
      </c>
      <c r="D19" s="303">
        <f t="shared" si="0"/>
        <v>0</v>
      </c>
      <c r="E19" s="304"/>
      <c r="F19" s="304"/>
      <c r="G19" s="304"/>
      <c r="H19" s="305"/>
      <c r="I19" s="306">
        <f>SUM(J19:M19)</f>
        <v>0</v>
      </c>
      <c r="J19" s="307"/>
      <c r="K19" s="307"/>
      <c r="L19" s="307"/>
      <c r="M19" s="308"/>
      <c r="N19" s="309"/>
      <c r="O19" s="307"/>
      <c r="P19" s="307"/>
      <c r="Q19" s="308"/>
      <c r="R19" s="309"/>
      <c r="S19" s="308"/>
      <c r="T19" s="310"/>
      <c r="U19" s="311"/>
      <c r="V19" s="311"/>
      <c r="W19" s="311"/>
      <c r="X19" s="311"/>
      <c r="Y19" s="330"/>
      <c r="Z19" s="331"/>
      <c r="AA19" s="332"/>
      <c r="AB19" s="331"/>
      <c r="AC19" s="333">
        <f t="shared" si="1"/>
        <v>0</v>
      </c>
      <c r="AD19" s="334"/>
      <c r="AE19" s="334"/>
      <c r="AF19" s="334"/>
      <c r="AG19" s="334"/>
      <c r="AH19" s="334"/>
      <c r="AI19" s="334"/>
      <c r="AJ19" s="334"/>
      <c r="AK19" s="334"/>
      <c r="AL19" s="335"/>
      <c r="AM19" s="1"/>
      <c r="AN19" s="1"/>
      <c r="AO19" s="1"/>
      <c r="AP19" s="1"/>
      <c r="AQ19" s="1"/>
      <c r="AR19" s="1"/>
      <c r="AS19" s="1"/>
      <c r="AT19" s="1"/>
    </row>
    <row r="20" spans="1:46" ht="15.6" x14ac:dyDescent="0.3">
      <c r="A20" s="1713"/>
      <c r="B20" s="1677"/>
      <c r="C20" s="301" t="s">
        <v>86</v>
      </c>
      <c r="D20" s="314">
        <f t="shared" si="0"/>
        <v>1</v>
      </c>
      <c r="E20" s="298">
        <v>1</v>
      </c>
      <c r="F20" s="298"/>
      <c r="G20" s="298"/>
      <c r="H20" s="315"/>
      <c r="I20" s="316">
        <f>IF(AND(SUM(J20:M20)=SUM(R20:S20),SUM(N20:Q20)=SUM(R20:S20)),SUM(J20:M20),"ПЕРЕВІРТЕ ПРАВІЛЬНІСТЬ ВВЕДЕНИХ ДАНИХ")</f>
        <v>22</v>
      </c>
      <c r="J20" s="317"/>
      <c r="K20" s="317"/>
      <c r="L20" s="317"/>
      <c r="M20" s="318">
        <v>22</v>
      </c>
      <c r="N20" s="319">
        <v>1</v>
      </c>
      <c r="O20" s="317">
        <v>20</v>
      </c>
      <c r="P20" s="317">
        <v>1</v>
      </c>
      <c r="Q20" s="318"/>
      <c r="R20" s="319">
        <v>18</v>
      </c>
      <c r="S20" s="318">
        <v>4</v>
      </c>
      <c r="T20" s="320"/>
      <c r="U20" s="298">
        <v>8</v>
      </c>
      <c r="V20" s="298">
        <v>8</v>
      </c>
      <c r="W20" s="298">
        <v>3</v>
      </c>
      <c r="X20" s="298">
        <v>8</v>
      </c>
      <c r="Y20" s="321">
        <v>3</v>
      </c>
      <c r="Z20" s="322">
        <v>43</v>
      </c>
      <c r="AA20" s="315">
        <v>20</v>
      </c>
      <c r="AB20" s="322">
        <v>116</v>
      </c>
      <c r="AC20" s="336">
        <f t="shared" si="1"/>
        <v>0</v>
      </c>
      <c r="AD20" s="337"/>
      <c r="AE20" s="337"/>
      <c r="AF20" s="337"/>
      <c r="AG20" s="337"/>
      <c r="AH20" s="337"/>
      <c r="AI20" s="337"/>
      <c r="AJ20" s="337"/>
      <c r="AK20" s="337"/>
      <c r="AL20" s="338"/>
      <c r="AM20" s="1"/>
      <c r="AN20" s="1"/>
      <c r="AO20" s="1"/>
      <c r="AP20" s="1"/>
      <c r="AQ20" s="1"/>
      <c r="AR20" s="1"/>
      <c r="AS20" s="1"/>
      <c r="AT20" s="1"/>
    </row>
    <row r="21" spans="1:46" ht="19.95" customHeight="1" thickBot="1" x14ac:dyDescent="0.35">
      <c r="A21" s="1713"/>
      <c r="B21" s="1679"/>
      <c r="C21" s="302" t="s">
        <v>87</v>
      </c>
      <c r="D21" s="323">
        <f t="shared" si="0"/>
        <v>0</v>
      </c>
      <c r="E21" s="151"/>
      <c r="F21" s="151"/>
      <c r="G21" s="151"/>
      <c r="H21" s="152"/>
      <c r="I21" s="324">
        <f>SUM(J21:M21)</f>
        <v>0</v>
      </c>
      <c r="J21" s="325"/>
      <c r="K21" s="325"/>
      <c r="L21" s="325"/>
      <c r="M21" s="326"/>
      <c r="N21" s="327"/>
      <c r="O21" s="325"/>
      <c r="P21" s="325"/>
      <c r="Q21" s="326"/>
      <c r="R21" s="327"/>
      <c r="S21" s="326"/>
      <c r="T21" s="328"/>
      <c r="U21" s="151"/>
      <c r="V21" s="151"/>
      <c r="W21" s="151"/>
      <c r="X21" s="151"/>
      <c r="Y21" s="329"/>
      <c r="Z21" s="157"/>
      <c r="AA21" s="152"/>
      <c r="AB21" s="157"/>
      <c r="AC21" s="165">
        <f t="shared" si="1"/>
        <v>0</v>
      </c>
      <c r="AD21" s="339"/>
      <c r="AE21" s="339"/>
      <c r="AF21" s="339"/>
      <c r="AG21" s="339"/>
      <c r="AH21" s="339"/>
      <c r="AI21" s="339"/>
      <c r="AJ21" s="339"/>
      <c r="AK21" s="339"/>
      <c r="AL21" s="340"/>
      <c r="AM21" s="1"/>
      <c r="AN21" s="1"/>
      <c r="AO21" s="1"/>
      <c r="AP21" s="1"/>
      <c r="AQ21" s="1"/>
      <c r="AR21" s="1"/>
      <c r="AS21" s="1"/>
      <c r="AT21" s="1"/>
    </row>
    <row r="22" spans="1:46" ht="15.6" customHeight="1" x14ac:dyDescent="0.3">
      <c r="A22" s="1713"/>
      <c r="B22" s="1680" t="s">
        <v>92</v>
      </c>
      <c r="C22" s="300" t="s">
        <v>85</v>
      </c>
      <c r="D22" s="303">
        <f t="shared" si="0"/>
        <v>0</v>
      </c>
      <c r="E22" s="304"/>
      <c r="F22" s="304"/>
      <c r="G22" s="304"/>
      <c r="H22" s="305"/>
      <c r="I22" s="306">
        <f>SUM(J22:M22)</f>
        <v>0</v>
      </c>
      <c r="J22" s="307"/>
      <c r="K22" s="307"/>
      <c r="L22" s="307"/>
      <c r="M22" s="308"/>
      <c r="N22" s="309"/>
      <c r="O22" s="307"/>
      <c r="P22" s="307"/>
      <c r="Q22" s="308"/>
      <c r="R22" s="309"/>
      <c r="S22" s="308"/>
      <c r="T22" s="310"/>
      <c r="U22" s="311"/>
      <c r="V22" s="311"/>
      <c r="W22" s="311"/>
      <c r="X22" s="311"/>
      <c r="Y22" s="330"/>
      <c r="Z22" s="331"/>
      <c r="AA22" s="332"/>
      <c r="AB22" s="331"/>
      <c r="AC22" s="333">
        <f t="shared" si="1"/>
        <v>0</v>
      </c>
      <c r="AD22" s="334"/>
      <c r="AE22" s="334"/>
      <c r="AF22" s="334"/>
      <c r="AG22" s="334"/>
      <c r="AH22" s="334"/>
      <c r="AI22" s="334"/>
      <c r="AJ22" s="334"/>
      <c r="AK22" s="334"/>
      <c r="AL22" s="335"/>
      <c r="AM22" s="1"/>
      <c r="AN22" s="1"/>
      <c r="AO22" s="1"/>
      <c r="AP22" s="1"/>
      <c r="AQ22" s="1"/>
      <c r="AR22" s="1"/>
      <c r="AS22" s="1"/>
      <c r="AT22" s="1"/>
    </row>
    <row r="23" spans="1:46" ht="16.95" customHeight="1" x14ac:dyDescent="0.3">
      <c r="A23" s="1713"/>
      <c r="B23" s="1677"/>
      <c r="C23" s="301" t="s">
        <v>86</v>
      </c>
      <c r="D23" s="314">
        <f t="shared" si="0"/>
        <v>1</v>
      </c>
      <c r="E23" s="298">
        <v>1</v>
      </c>
      <c r="F23" s="298"/>
      <c r="G23" s="298"/>
      <c r="H23" s="315"/>
      <c r="I23" s="316">
        <f>IF(AND(SUM(J23:M23)=SUM(R23:S23),SUM(N23:Q23)=SUM(R23:S23)),SUM(J23:M23),"ПЕРЕВІРТЕ ПРАВІЛЬНІСТЬ ВВЕДЕНИХ ДАНИХ")</f>
        <v>50</v>
      </c>
      <c r="J23" s="317"/>
      <c r="K23" s="317"/>
      <c r="L23" s="317"/>
      <c r="M23" s="318">
        <v>50</v>
      </c>
      <c r="N23" s="319"/>
      <c r="O23" s="317">
        <v>12</v>
      </c>
      <c r="P23" s="317">
        <v>38</v>
      </c>
      <c r="Q23" s="318"/>
      <c r="R23" s="319">
        <v>45</v>
      </c>
      <c r="S23" s="318">
        <v>5</v>
      </c>
      <c r="T23" s="320"/>
      <c r="U23" s="298">
        <v>14</v>
      </c>
      <c r="V23" s="298">
        <v>11</v>
      </c>
      <c r="W23" s="298"/>
      <c r="X23" s="298">
        <v>12</v>
      </c>
      <c r="Y23" s="321">
        <v>1</v>
      </c>
      <c r="Z23" s="322">
        <v>42</v>
      </c>
      <c r="AA23" s="315">
        <v>17</v>
      </c>
      <c r="AB23" s="322">
        <v>130</v>
      </c>
      <c r="AC23" s="336">
        <f t="shared" si="1"/>
        <v>0</v>
      </c>
      <c r="AD23" s="337"/>
      <c r="AE23" s="337"/>
      <c r="AF23" s="337"/>
      <c r="AG23" s="337"/>
      <c r="AH23" s="337"/>
      <c r="AI23" s="337"/>
      <c r="AJ23" s="337"/>
      <c r="AK23" s="337"/>
      <c r="AL23" s="338"/>
      <c r="AM23" s="1"/>
      <c r="AN23" s="1"/>
      <c r="AO23" s="1"/>
      <c r="AP23" s="1"/>
      <c r="AQ23" s="1"/>
      <c r="AR23" s="1"/>
      <c r="AS23" s="1"/>
      <c r="AT23" s="1"/>
    </row>
    <row r="24" spans="1:46" ht="15.6" customHeight="1" thickBot="1" x14ac:dyDescent="0.35">
      <c r="A24" s="1713"/>
      <c r="B24" s="1679"/>
      <c r="C24" s="302" t="s">
        <v>87</v>
      </c>
      <c r="D24" s="323">
        <f t="shared" si="0"/>
        <v>0</v>
      </c>
      <c r="E24" s="151"/>
      <c r="F24" s="151"/>
      <c r="G24" s="151"/>
      <c r="H24" s="152"/>
      <c r="I24" s="324">
        <f>SUM(J24:M24)</f>
        <v>0</v>
      </c>
      <c r="J24" s="325"/>
      <c r="K24" s="325"/>
      <c r="L24" s="325"/>
      <c r="M24" s="326"/>
      <c r="N24" s="327"/>
      <c r="O24" s="325"/>
      <c r="P24" s="325"/>
      <c r="Q24" s="326"/>
      <c r="R24" s="327"/>
      <c r="S24" s="326"/>
      <c r="T24" s="328"/>
      <c r="U24" s="151"/>
      <c r="V24" s="151"/>
      <c r="W24" s="151"/>
      <c r="X24" s="151"/>
      <c r="Y24" s="329"/>
      <c r="Z24" s="157"/>
      <c r="AA24" s="152"/>
      <c r="AB24" s="157"/>
      <c r="AC24" s="165">
        <f t="shared" si="1"/>
        <v>0</v>
      </c>
      <c r="AD24" s="339"/>
      <c r="AE24" s="339"/>
      <c r="AF24" s="339"/>
      <c r="AG24" s="339"/>
      <c r="AH24" s="339"/>
      <c r="AI24" s="339"/>
      <c r="AJ24" s="339"/>
      <c r="AK24" s="339"/>
      <c r="AL24" s="340"/>
      <c r="AM24" s="1"/>
      <c r="AN24" s="1"/>
      <c r="AO24" s="1"/>
      <c r="AP24" s="1"/>
      <c r="AQ24" s="1"/>
      <c r="AR24" s="1"/>
      <c r="AS24" s="1"/>
      <c r="AT24" s="1"/>
    </row>
    <row r="25" spans="1:46" ht="15.75" customHeight="1" x14ac:dyDescent="0.3">
      <c r="A25" s="1713"/>
      <c r="B25" s="1681" t="s">
        <v>93</v>
      </c>
      <c r="C25" s="178" t="s">
        <v>85</v>
      </c>
      <c r="D25" s="303">
        <f t="shared" si="0"/>
        <v>0</v>
      </c>
      <c r="E25" s="304"/>
      <c r="F25" s="304"/>
      <c r="G25" s="304"/>
      <c r="H25" s="305"/>
      <c r="I25" s="306">
        <f>SUM(J25:M25)</f>
        <v>1</v>
      </c>
      <c r="J25" s="307"/>
      <c r="K25" s="307"/>
      <c r="L25" s="307"/>
      <c r="M25" s="308">
        <v>1</v>
      </c>
      <c r="N25" s="309"/>
      <c r="O25" s="307">
        <v>1</v>
      </c>
      <c r="P25" s="307"/>
      <c r="Q25" s="308"/>
      <c r="R25" s="309">
        <v>1</v>
      </c>
      <c r="S25" s="308"/>
      <c r="T25" s="310"/>
      <c r="U25" s="311">
        <v>1</v>
      </c>
      <c r="V25" s="311">
        <v>1</v>
      </c>
      <c r="W25" s="311"/>
      <c r="X25" s="311">
        <v>1</v>
      </c>
      <c r="Y25" s="330">
        <v>1</v>
      </c>
      <c r="Z25" s="331">
        <v>42</v>
      </c>
      <c r="AA25" s="332">
        <v>22</v>
      </c>
      <c r="AB25" s="331">
        <v>18</v>
      </c>
      <c r="AC25" s="333">
        <f t="shared" si="1"/>
        <v>0</v>
      </c>
      <c r="AD25" s="334"/>
      <c r="AE25" s="334"/>
      <c r="AF25" s="334"/>
      <c r="AG25" s="334"/>
      <c r="AH25" s="334"/>
      <c r="AI25" s="334"/>
      <c r="AJ25" s="334"/>
      <c r="AK25" s="334"/>
      <c r="AL25" s="335"/>
      <c r="AM25" s="1"/>
      <c r="AN25" s="1"/>
      <c r="AO25" s="1"/>
      <c r="AP25" s="1"/>
      <c r="AQ25" s="1"/>
      <c r="AR25" s="1"/>
      <c r="AS25" s="1"/>
      <c r="AT25" s="1"/>
    </row>
    <row r="26" spans="1:46" ht="15.75" customHeight="1" x14ac:dyDescent="0.3">
      <c r="A26" s="1713"/>
      <c r="B26" s="1677"/>
      <c r="C26" s="299" t="s">
        <v>86</v>
      </c>
      <c r="D26" s="314">
        <f t="shared" si="0"/>
        <v>1</v>
      </c>
      <c r="E26" s="298">
        <v>1</v>
      </c>
      <c r="F26" s="298"/>
      <c r="G26" s="298"/>
      <c r="H26" s="315"/>
      <c r="I26" s="316">
        <f>IF(AND(SUM(J26:M26)=SUM(R26:S26),SUM(N26:Q26)=SUM(R26:S26)),SUM(J26:M26),"ПЕРЕВІРТЕ ПРАВІЛЬНІСТЬ ВВЕДЕНИХ ДАНИХ")</f>
        <v>16</v>
      </c>
      <c r="J26" s="317"/>
      <c r="K26" s="317"/>
      <c r="L26" s="317"/>
      <c r="M26" s="318">
        <v>16</v>
      </c>
      <c r="N26" s="319">
        <v>13</v>
      </c>
      <c r="O26" s="317">
        <v>1</v>
      </c>
      <c r="P26" s="317">
        <v>2</v>
      </c>
      <c r="Q26" s="318"/>
      <c r="R26" s="319">
        <v>15</v>
      </c>
      <c r="S26" s="318">
        <v>1</v>
      </c>
      <c r="T26" s="320"/>
      <c r="U26" s="298">
        <v>2</v>
      </c>
      <c r="V26" s="298">
        <v>1</v>
      </c>
      <c r="W26" s="298"/>
      <c r="X26" s="298">
        <v>3</v>
      </c>
      <c r="Y26" s="321"/>
      <c r="Z26" s="322">
        <v>39</v>
      </c>
      <c r="AA26" s="315">
        <v>17</v>
      </c>
      <c r="AB26" s="322">
        <v>103</v>
      </c>
      <c r="AC26" s="336">
        <f t="shared" si="1"/>
        <v>0</v>
      </c>
      <c r="AD26" s="337"/>
      <c r="AE26" s="337"/>
      <c r="AF26" s="337"/>
      <c r="AG26" s="337"/>
      <c r="AH26" s="337"/>
      <c r="AI26" s="337"/>
      <c r="AJ26" s="337"/>
      <c r="AK26" s="337"/>
      <c r="AL26" s="338"/>
      <c r="AM26" s="1"/>
      <c r="AN26" s="1"/>
      <c r="AO26" s="1"/>
      <c r="AP26" s="1"/>
      <c r="AQ26" s="1"/>
      <c r="AR26" s="1"/>
      <c r="AS26" s="1"/>
      <c r="AT26" s="1"/>
    </row>
    <row r="27" spans="1:46" ht="15.75" customHeight="1" thickBot="1" x14ac:dyDescent="0.35">
      <c r="A27" s="1713"/>
      <c r="B27" s="1677"/>
      <c r="C27" s="188" t="s">
        <v>87</v>
      </c>
      <c r="D27" s="323">
        <f t="shared" si="0"/>
        <v>0</v>
      </c>
      <c r="E27" s="151"/>
      <c r="F27" s="151"/>
      <c r="G27" s="151"/>
      <c r="H27" s="152"/>
      <c r="I27" s="324">
        <f>SUM(J27:M27)</f>
        <v>0</v>
      </c>
      <c r="J27" s="325"/>
      <c r="K27" s="325"/>
      <c r="L27" s="325"/>
      <c r="M27" s="326"/>
      <c r="N27" s="327"/>
      <c r="O27" s="325"/>
      <c r="P27" s="325"/>
      <c r="Q27" s="326"/>
      <c r="R27" s="327"/>
      <c r="S27" s="326"/>
      <c r="T27" s="328"/>
      <c r="U27" s="151"/>
      <c r="V27" s="151"/>
      <c r="W27" s="151"/>
      <c r="X27" s="151"/>
      <c r="Y27" s="329"/>
      <c r="Z27" s="157"/>
      <c r="AA27" s="152"/>
      <c r="AB27" s="157"/>
      <c r="AC27" s="165">
        <f t="shared" si="1"/>
        <v>0</v>
      </c>
      <c r="AD27" s="339"/>
      <c r="AE27" s="339"/>
      <c r="AF27" s="339"/>
      <c r="AG27" s="339"/>
      <c r="AH27" s="339"/>
      <c r="AI27" s="339"/>
      <c r="AJ27" s="339"/>
      <c r="AK27" s="339"/>
      <c r="AL27" s="340"/>
      <c r="AM27" s="1"/>
      <c r="AN27" s="1"/>
      <c r="AO27" s="1"/>
      <c r="AP27" s="1"/>
      <c r="AQ27" s="1"/>
      <c r="AR27" s="1"/>
      <c r="AS27" s="1"/>
      <c r="AT27" s="1"/>
    </row>
    <row r="28" spans="1:46" ht="15.75" customHeight="1" x14ac:dyDescent="0.3">
      <c r="A28" s="1713"/>
      <c r="B28" s="1680" t="s">
        <v>94</v>
      </c>
      <c r="C28" s="193" t="s">
        <v>85</v>
      </c>
      <c r="D28" s="303">
        <f t="shared" si="0"/>
        <v>0</v>
      </c>
      <c r="E28" s="304"/>
      <c r="F28" s="304"/>
      <c r="G28" s="304"/>
      <c r="H28" s="305"/>
      <c r="I28" s="306">
        <f>SUM(J28:M28)</f>
        <v>0</v>
      </c>
      <c r="J28" s="307"/>
      <c r="K28" s="307"/>
      <c r="L28" s="307"/>
      <c r="M28" s="308"/>
      <c r="N28" s="309"/>
      <c r="O28" s="307"/>
      <c r="P28" s="307"/>
      <c r="Q28" s="308"/>
      <c r="R28" s="309"/>
      <c r="S28" s="308"/>
      <c r="T28" s="310"/>
      <c r="U28" s="311"/>
      <c r="V28" s="311"/>
      <c r="W28" s="311"/>
      <c r="X28" s="311"/>
      <c r="Y28" s="330"/>
      <c r="Z28" s="331"/>
      <c r="AA28" s="332"/>
      <c r="AB28" s="331"/>
      <c r="AC28" s="333">
        <f t="shared" si="1"/>
        <v>0</v>
      </c>
      <c r="AD28" s="334"/>
      <c r="AE28" s="334"/>
      <c r="AF28" s="334"/>
      <c r="AG28" s="334"/>
      <c r="AH28" s="334"/>
      <c r="AI28" s="334"/>
      <c r="AJ28" s="334"/>
      <c r="AK28" s="334"/>
      <c r="AL28" s="335"/>
      <c r="AM28" s="1"/>
      <c r="AN28" s="1"/>
      <c r="AO28" s="1"/>
      <c r="AP28" s="1"/>
      <c r="AQ28" s="1"/>
      <c r="AR28" s="1"/>
      <c r="AS28" s="1"/>
      <c r="AT28" s="1"/>
    </row>
    <row r="29" spans="1:46" ht="15.75" customHeight="1" x14ac:dyDescent="0.3">
      <c r="A29" s="1713"/>
      <c r="B29" s="1677"/>
      <c r="C29" s="194" t="s">
        <v>86</v>
      </c>
      <c r="D29" s="314">
        <f t="shared" si="0"/>
        <v>1</v>
      </c>
      <c r="E29" s="298">
        <v>1</v>
      </c>
      <c r="F29" s="298"/>
      <c r="G29" s="298"/>
      <c r="H29" s="315"/>
      <c r="I29" s="316">
        <f>IF(AND(SUM(J29:M29)=SUM(R29:S29),SUM(N29:Q29)=SUM(R29:S29)),SUM(J29:M29),"ПЕРЕВІРТЕ ПРАВІЛЬНІСТЬ ВВЕДЕНИХ ДАНИХ")</f>
        <v>41</v>
      </c>
      <c r="J29" s="317"/>
      <c r="K29" s="317"/>
      <c r="L29" s="317"/>
      <c r="M29" s="318">
        <v>41</v>
      </c>
      <c r="N29" s="319">
        <v>4</v>
      </c>
      <c r="O29" s="317">
        <v>37</v>
      </c>
      <c r="P29" s="317"/>
      <c r="Q29" s="318"/>
      <c r="R29" s="319">
        <v>36</v>
      </c>
      <c r="S29" s="318">
        <v>5</v>
      </c>
      <c r="T29" s="320"/>
      <c r="U29" s="298">
        <v>7</v>
      </c>
      <c r="V29" s="298">
        <v>6</v>
      </c>
      <c r="W29" s="298"/>
      <c r="X29" s="298">
        <v>18</v>
      </c>
      <c r="Y29" s="321">
        <v>1</v>
      </c>
      <c r="Z29" s="322">
        <v>31</v>
      </c>
      <c r="AA29" s="315">
        <v>15</v>
      </c>
      <c r="AB29" s="322">
        <v>95</v>
      </c>
      <c r="AC29" s="336">
        <f t="shared" si="1"/>
        <v>2</v>
      </c>
      <c r="AD29" s="337"/>
      <c r="AE29" s="337"/>
      <c r="AF29" s="337"/>
      <c r="AG29" s="337"/>
      <c r="AH29" s="337"/>
      <c r="AI29" s="337"/>
      <c r="AJ29" s="337"/>
      <c r="AK29" s="337">
        <v>2</v>
      </c>
      <c r="AL29" s="338"/>
      <c r="AM29" s="1"/>
      <c r="AN29" s="1"/>
      <c r="AO29" s="1"/>
      <c r="AP29" s="1"/>
      <c r="AQ29" s="1"/>
      <c r="AR29" s="1"/>
      <c r="AS29" s="1"/>
      <c r="AT29" s="1"/>
    </row>
    <row r="30" spans="1:46" ht="15.75" customHeight="1" thickBot="1" x14ac:dyDescent="0.35">
      <c r="A30" s="1713"/>
      <c r="B30" s="1679"/>
      <c r="C30" s="195" t="s">
        <v>87</v>
      </c>
      <c r="D30" s="323">
        <f t="shared" si="0"/>
        <v>0</v>
      </c>
      <c r="E30" s="151"/>
      <c r="F30" s="151"/>
      <c r="G30" s="151"/>
      <c r="H30" s="152"/>
      <c r="I30" s="324">
        <f>SUM(J30:M30)</f>
        <v>0</v>
      </c>
      <c r="J30" s="325"/>
      <c r="K30" s="325"/>
      <c r="L30" s="325"/>
      <c r="M30" s="326"/>
      <c r="N30" s="327"/>
      <c r="O30" s="325"/>
      <c r="P30" s="325"/>
      <c r="Q30" s="326"/>
      <c r="R30" s="327"/>
      <c r="S30" s="326"/>
      <c r="T30" s="328"/>
      <c r="U30" s="151"/>
      <c r="V30" s="151"/>
      <c r="W30" s="151"/>
      <c r="X30" s="151"/>
      <c r="Y30" s="329"/>
      <c r="Z30" s="157"/>
      <c r="AA30" s="152"/>
      <c r="AB30" s="157"/>
      <c r="AC30" s="165">
        <f t="shared" si="1"/>
        <v>0</v>
      </c>
      <c r="AD30" s="339"/>
      <c r="AE30" s="339"/>
      <c r="AF30" s="339"/>
      <c r="AG30" s="339"/>
      <c r="AH30" s="339"/>
      <c r="AI30" s="339"/>
      <c r="AJ30" s="339"/>
      <c r="AK30" s="339"/>
      <c r="AL30" s="340"/>
      <c r="AM30" s="1"/>
      <c r="AN30" s="1"/>
      <c r="AO30" s="1"/>
      <c r="AP30" s="1"/>
      <c r="AQ30" s="1"/>
      <c r="AR30" s="1"/>
      <c r="AS30" s="1"/>
      <c r="AT30" s="1"/>
    </row>
    <row r="31" spans="1:46" ht="15.75" customHeight="1" x14ac:dyDescent="0.3">
      <c r="A31" s="1713"/>
      <c r="B31" s="1681" t="s">
        <v>95</v>
      </c>
      <c r="C31" s="194" t="s">
        <v>85</v>
      </c>
      <c r="D31" s="303">
        <f t="shared" si="0"/>
        <v>0</v>
      </c>
      <c r="E31" s="304"/>
      <c r="F31" s="304"/>
      <c r="G31" s="304"/>
      <c r="H31" s="305"/>
      <c r="I31" s="306">
        <f>SUM(J31:M31)</f>
        <v>1</v>
      </c>
      <c r="J31" s="307"/>
      <c r="K31" s="307"/>
      <c r="L31" s="307"/>
      <c r="M31" s="308">
        <v>1</v>
      </c>
      <c r="N31" s="309"/>
      <c r="O31" s="307">
        <v>1</v>
      </c>
      <c r="P31" s="307"/>
      <c r="Q31" s="308"/>
      <c r="R31" s="309">
        <v>1</v>
      </c>
      <c r="S31" s="308"/>
      <c r="T31" s="310"/>
      <c r="U31" s="311"/>
      <c r="V31" s="311"/>
      <c r="W31" s="311"/>
      <c r="X31" s="311">
        <v>1</v>
      </c>
      <c r="Y31" s="330"/>
      <c r="Z31" s="331">
        <v>56</v>
      </c>
      <c r="AA31" s="332">
        <v>33</v>
      </c>
      <c r="AB31" s="331">
        <v>8</v>
      </c>
      <c r="AC31" s="333">
        <f t="shared" si="1"/>
        <v>0</v>
      </c>
      <c r="AD31" s="334"/>
      <c r="AE31" s="334"/>
      <c r="AF31" s="334"/>
      <c r="AG31" s="334"/>
      <c r="AH31" s="334"/>
      <c r="AI31" s="334"/>
      <c r="AJ31" s="334"/>
      <c r="AK31" s="334"/>
      <c r="AL31" s="335"/>
      <c r="AM31" s="1"/>
      <c r="AN31" s="1"/>
      <c r="AO31" s="1"/>
      <c r="AP31" s="1"/>
      <c r="AQ31" s="1"/>
      <c r="AR31" s="1"/>
      <c r="AS31" s="1"/>
      <c r="AT31" s="1"/>
    </row>
    <row r="32" spans="1:46" ht="15.75" customHeight="1" x14ac:dyDescent="0.3">
      <c r="A32" s="1713"/>
      <c r="B32" s="1677"/>
      <c r="C32" s="194" t="s">
        <v>86</v>
      </c>
      <c r="D32" s="314">
        <f t="shared" si="0"/>
        <v>0</v>
      </c>
      <c r="E32" s="298"/>
      <c r="F32" s="298"/>
      <c r="G32" s="298"/>
      <c r="H32" s="315"/>
      <c r="I32" s="316">
        <f>IF(AND(SUM(J32:M32)=SUM(R32:S32),SUM(N32:Q32)=SUM(R32:S32)),SUM(J32:M32),"ПЕРЕВІРТЕ ПРАВІЛЬНІСТЬ ВВЕДЕНИХ ДАНИХ")</f>
        <v>6</v>
      </c>
      <c r="J32" s="317"/>
      <c r="K32" s="317"/>
      <c r="L32" s="317"/>
      <c r="M32" s="318">
        <v>6</v>
      </c>
      <c r="N32" s="319">
        <v>4</v>
      </c>
      <c r="O32" s="317">
        <v>2</v>
      </c>
      <c r="P32" s="317"/>
      <c r="Q32" s="318"/>
      <c r="R32" s="319">
        <v>6</v>
      </c>
      <c r="S32" s="318"/>
      <c r="T32" s="320"/>
      <c r="U32" s="298"/>
      <c r="V32" s="298"/>
      <c r="W32" s="298">
        <v>1</v>
      </c>
      <c r="X32" s="298">
        <v>5</v>
      </c>
      <c r="Y32" s="321">
        <v>1</v>
      </c>
      <c r="Z32" s="322">
        <v>38</v>
      </c>
      <c r="AA32" s="315">
        <v>15</v>
      </c>
      <c r="AB32" s="322">
        <v>46</v>
      </c>
      <c r="AC32" s="336">
        <f t="shared" si="1"/>
        <v>1</v>
      </c>
      <c r="AD32" s="337"/>
      <c r="AE32" s="337"/>
      <c r="AF32" s="337"/>
      <c r="AG32" s="337"/>
      <c r="AH32" s="337"/>
      <c r="AI32" s="337"/>
      <c r="AJ32" s="337"/>
      <c r="AK32" s="337"/>
      <c r="AL32" s="338">
        <v>1</v>
      </c>
      <c r="AM32" s="1"/>
      <c r="AN32" s="1"/>
      <c r="AO32" s="1"/>
      <c r="AP32" s="1"/>
      <c r="AQ32" s="1"/>
      <c r="AR32" s="1"/>
      <c r="AS32" s="1"/>
      <c r="AT32" s="1"/>
    </row>
    <row r="33" spans="1:46" ht="15.75" customHeight="1" thickBot="1" x14ac:dyDescent="0.35">
      <c r="A33" s="1713"/>
      <c r="B33" s="1677"/>
      <c r="C33" s="196" t="s">
        <v>87</v>
      </c>
      <c r="D33" s="323">
        <f t="shared" si="0"/>
        <v>0</v>
      </c>
      <c r="E33" s="151"/>
      <c r="F33" s="151"/>
      <c r="G33" s="151"/>
      <c r="H33" s="152"/>
      <c r="I33" s="324">
        <f>SUM(J33:M33)</f>
        <v>0</v>
      </c>
      <c r="J33" s="325"/>
      <c r="K33" s="325"/>
      <c r="L33" s="325"/>
      <c r="M33" s="326"/>
      <c r="N33" s="327"/>
      <c r="O33" s="325"/>
      <c r="P33" s="325"/>
      <c r="Q33" s="326"/>
      <c r="R33" s="327"/>
      <c r="S33" s="326"/>
      <c r="T33" s="328"/>
      <c r="U33" s="151"/>
      <c r="V33" s="151"/>
      <c r="W33" s="151"/>
      <c r="X33" s="151"/>
      <c r="Y33" s="329"/>
      <c r="Z33" s="157"/>
      <c r="AA33" s="152"/>
      <c r="AB33" s="157"/>
      <c r="AC33" s="165">
        <f t="shared" si="1"/>
        <v>0</v>
      </c>
      <c r="AD33" s="339"/>
      <c r="AE33" s="339"/>
      <c r="AF33" s="339"/>
      <c r="AG33" s="339"/>
      <c r="AH33" s="339"/>
      <c r="AI33" s="339"/>
      <c r="AJ33" s="339"/>
      <c r="AK33" s="339"/>
      <c r="AL33" s="340"/>
      <c r="AM33" s="1"/>
      <c r="AN33" s="1"/>
      <c r="AO33" s="1"/>
      <c r="AP33" s="1"/>
      <c r="AQ33" s="1"/>
      <c r="AR33" s="1"/>
      <c r="AS33" s="1"/>
      <c r="AT33" s="1"/>
    </row>
    <row r="34" spans="1:46" ht="15.75" customHeight="1" x14ac:dyDescent="0.3">
      <c r="A34" s="1713"/>
      <c r="B34" s="1680" t="s">
        <v>96</v>
      </c>
      <c r="C34" s="193" t="s">
        <v>85</v>
      </c>
      <c r="D34" s="303">
        <f t="shared" si="0"/>
        <v>0</v>
      </c>
      <c r="E34" s="304"/>
      <c r="F34" s="304"/>
      <c r="G34" s="304"/>
      <c r="H34" s="305"/>
      <c r="I34" s="306">
        <f>SUM(J34:M34)</f>
        <v>0</v>
      </c>
      <c r="J34" s="307"/>
      <c r="K34" s="307"/>
      <c r="L34" s="307"/>
      <c r="M34" s="308"/>
      <c r="N34" s="309"/>
      <c r="O34" s="307"/>
      <c r="P34" s="307"/>
      <c r="Q34" s="308"/>
      <c r="R34" s="309"/>
      <c r="S34" s="308"/>
      <c r="T34" s="310"/>
      <c r="U34" s="311"/>
      <c r="V34" s="311"/>
      <c r="W34" s="311"/>
      <c r="X34" s="311"/>
      <c r="Y34" s="330"/>
      <c r="Z34" s="331"/>
      <c r="AA34" s="332"/>
      <c r="AB34" s="331"/>
      <c r="AC34" s="333">
        <f t="shared" si="1"/>
        <v>0</v>
      </c>
      <c r="AD34" s="334"/>
      <c r="AE34" s="334"/>
      <c r="AF34" s="334"/>
      <c r="AG34" s="334"/>
      <c r="AH34" s="334"/>
      <c r="AI34" s="334"/>
      <c r="AJ34" s="334"/>
      <c r="AK34" s="334"/>
      <c r="AL34" s="335"/>
      <c r="AM34" s="1"/>
      <c r="AN34" s="1"/>
      <c r="AO34" s="1"/>
      <c r="AP34" s="1"/>
      <c r="AQ34" s="1"/>
      <c r="AR34" s="1"/>
      <c r="AS34" s="1"/>
      <c r="AT34" s="1"/>
    </row>
    <row r="35" spans="1:46" ht="15.75" customHeight="1" x14ac:dyDescent="0.3">
      <c r="A35" s="1713"/>
      <c r="B35" s="1677"/>
      <c r="C35" s="194" t="s">
        <v>86</v>
      </c>
      <c r="D35" s="314">
        <f t="shared" si="0"/>
        <v>1</v>
      </c>
      <c r="E35" s="298">
        <v>1</v>
      </c>
      <c r="F35" s="298"/>
      <c r="G35" s="298"/>
      <c r="H35" s="315"/>
      <c r="I35" s="316">
        <f>IF(AND(SUM(J35:M35)=SUM(R35:S35),SUM(N35:Q35)=SUM(R35:S35)),SUM(J35:M35),"ПЕРЕВІРТЕ ПРАВІЛЬНІСТЬ ВВЕДЕНИХ ДАНИХ")</f>
        <v>10</v>
      </c>
      <c r="J35" s="317"/>
      <c r="K35" s="317"/>
      <c r="L35" s="317"/>
      <c r="M35" s="318">
        <v>10</v>
      </c>
      <c r="N35" s="319">
        <v>2</v>
      </c>
      <c r="O35" s="317"/>
      <c r="P35" s="317">
        <v>8</v>
      </c>
      <c r="Q35" s="318"/>
      <c r="R35" s="319">
        <v>10</v>
      </c>
      <c r="S35" s="318"/>
      <c r="T35" s="320"/>
      <c r="U35" s="298">
        <v>2</v>
      </c>
      <c r="V35" s="298">
        <v>2</v>
      </c>
      <c r="W35" s="298">
        <v>1</v>
      </c>
      <c r="X35" s="298">
        <v>3</v>
      </c>
      <c r="Y35" s="321">
        <v>1</v>
      </c>
      <c r="Z35" s="322">
        <v>41</v>
      </c>
      <c r="AA35" s="315">
        <v>21</v>
      </c>
      <c r="AB35" s="322">
        <v>72</v>
      </c>
      <c r="AC35" s="336">
        <f t="shared" si="1"/>
        <v>0</v>
      </c>
      <c r="AD35" s="337"/>
      <c r="AE35" s="337"/>
      <c r="AF35" s="337"/>
      <c r="AG35" s="337"/>
      <c r="AH35" s="337"/>
      <c r="AI35" s="337"/>
      <c r="AJ35" s="337"/>
      <c r="AK35" s="337"/>
      <c r="AL35" s="338"/>
      <c r="AM35" s="1"/>
      <c r="AN35" s="1"/>
      <c r="AO35" s="1"/>
      <c r="AP35" s="1"/>
      <c r="AQ35" s="1"/>
      <c r="AR35" s="1"/>
      <c r="AS35" s="1"/>
      <c r="AT35" s="1"/>
    </row>
    <row r="36" spans="1:46" ht="15.75" customHeight="1" thickBot="1" x14ac:dyDescent="0.35">
      <c r="A36" s="1713"/>
      <c r="B36" s="1679"/>
      <c r="C36" s="195" t="s">
        <v>87</v>
      </c>
      <c r="D36" s="323">
        <f t="shared" si="0"/>
        <v>0</v>
      </c>
      <c r="E36" s="151"/>
      <c r="F36" s="151"/>
      <c r="G36" s="151"/>
      <c r="H36" s="152"/>
      <c r="I36" s="324">
        <f>SUM(J36:M36)</f>
        <v>0</v>
      </c>
      <c r="J36" s="325"/>
      <c r="K36" s="325"/>
      <c r="L36" s="325"/>
      <c r="M36" s="326"/>
      <c r="N36" s="327"/>
      <c r="O36" s="325"/>
      <c r="P36" s="325"/>
      <c r="Q36" s="326"/>
      <c r="R36" s="327"/>
      <c r="S36" s="326"/>
      <c r="T36" s="328"/>
      <c r="U36" s="151"/>
      <c r="V36" s="151"/>
      <c r="W36" s="151"/>
      <c r="X36" s="151"/>
      <c r="Y36" s="329"/>
      <c r="Z36" s="157"/>
      <c r="AA36" s="152"/>
      <c r="AB36" s="157"/>
      <c r="AC36" s="165">
        <f t="shared" si="1"/>
        <v>0</v>
      </c>
      <c r="AD36" s="339"/>
      <c r="AE36" s="339"/>
      <c r="AF36" s="339"/>
      <c r="AG36" s="339"/>
      <c r="AH36" s="339"/>
      <c r="AI36" s="339"/>
      <c r="AJ36" s="339"/>
      <c r="AK36" s="339"/>
      <c r="AL36" s="340"/>
      <c r="AM36" s="1"/>
      <c r="AN36" s="1"/>
      <c r="AO36" s="1"/>
      <c r="AP36" s="1"/>
      <c r="AQ36" s="1"/>
      <c r="AR36" s="1"/>
      <c r="AS36" s="1"/>
      <c r="AT36" s="1"/>
    </row>
    <row r="37" spans="1:46" ht="15.75" customHeight="1" x14ac:dyDescent="0.3">
      <c r="A37" s="1713"/>
      <c r="B37" s="1681" t="s">
        <v>97</v>
      </c>
      <c r="C37" s="194" t="s">
        <v>85</v>
      </c>
      <c r="D37" s="303">
        <f t="shared" si="0"/>
        <v>0</v>
      </c>
      <c r="E37" s="304"/>
      <c r="F37" s="304"/>
      <c r="G37" s="304"/>
      <c r="H37" s="305"/>
      <c r="I37" s="306">
        <f>SUM(J37:M37)</f>
        <v>0</v>
      </c>
      <c r="J37" s="307"/>
      <c r="K37" s="307"/>
      <c r="L37" s="307"/>
      <c r="M37" s="308"/>
      <c r="N37" s="309"/>
      <c r="O37" s="307"/>
      <c r="P37" s="307"/>
      <c r="Q37" s="308"/>
      <c r="R37" s="309"/>
      <c r="S37" s="308"/>
      <c r="T37" s="310"/>
      <c r="U37" s="311"/>
      <c r="V37" s="311"/>
      <c r="W37" s="311"/>
      <c r="X37" s="311"/>
      <c r="Y37" s="330"/>
      <c r="Z37" s="331"/>
      <c r="AA37" s="332"/>
      <c r="AB37" s="331"/>
      <c r="AC37" s="333">
        <f t="shared" si="1"/>
        <v>0</v>
      </c>
      <c r="AD37" s="334"/>
      <c r="AE37" s="334"/>
      <c r="AF37" s="334"/>
      <c r="AG37" s="334"/>
      <c r="AH37" s="334"/>
      <c r="AI37" s="334"/>
      <c r="AJ37" s="334"/>
      <c r="AK37" s="334"/>
      <c r="AL37" s="335"/>
      <c r="AM37" s="1"/>
      <c r="AN37" s="1"/>
      <c r="AO37" s="1"/>
      <c r="AP37" s="1"/>
      <c r="AQ37" s="1"/>
      <c r="AR37" s="1"/>
      <c r="AS37" s="1"/>
      <c r="AT37" s="1"/>
    </row>
    <row r="38" spans="1:46" ht="15.75" customHeight="1" x14ac:dyDescent="0.3">
      <c r="A38" s="1713"/>
      <c r="B38" s="1677"/>
      <c r="C38" s="194" t="s">
        <v>86</v>
      </c>
      <c r="D38" s="314">
        <f t="shared" si="0"/>
        <v>0</v>
      </c>
      <c r="E38" s="298"/>
      <c r="F38" s="298"/>
      <c r="G38" s="298"/>
      <c r="H38" s="315"/>
      <c r="I38" s="316">
        <f>IF(AND(SUM(J38:M38)=SUM(R38:S38),SUM(N38:Q38)=SUM(R38:S38)),SUM(J38:M38),"ПЕРЕВІРТЕ ПРАВІЛЬНІСТЬ ВВЕДЕНИХ ДАНИХ")</f>
        <v>24</v>
      </c>
      <c r="J38" s="317"/>
      <c r="K38" s="317"/>
      <c r="L38" s="317"/>
      <c r="M38" s="318">
        <v>24</v>
      </c>
      <c r="N38" s="319">
        <v>9</v>
      </c>
      <c r="O38" s="317">
        <v>13</v>
      </c>
      <c r="P38" s="317">
        <v>2</v>
      </c>
      <c r="Q38" s="318"/>
      <c r="R38" s="319">
        <v>22</v>
      </c>
      <c r="S38" s="318">
        <v>2</v>
      </c>
      <c r="T38" s="320"/>
      <c r="U38" s="298">
        <v>10</v>
      </c>
      <c r="V38" s="298">
        <v>10</v>
      </c>
      <c r="W38" s="298">
        <v>1</v>
      </c>
      <c r="X38" s="298">
        <v>12</v>
      </c>
      <c r="Y38" s="321">
        <v>1</v>
      </c>
      <c r="Z38" s="322">
        <v>40</v>
      </c>
      <c r="AA38" s="315">
        <v>15</v>
      </c>
      <c r="AB38" s="322">
        <v>87</v>
      </c>
      <c r="AC38" s="336">
        <f t="shared" si="1"/>
        <v>1</v>
      </c>
      <c r="AD38" s="337"/>
      <c r="AE38" s="337"/>
      <c r="AF38" s="337"/>
      <c r="AG38" s="337"/>
      <c r="AH38" s="337"/>
      <c r="AI38" s="337"/>
      <c r="AJ38" s="337">
        <v>1</v>
      </c>
      <c r="AK38" s="337"/>
      <c r="AL38" s="338"/>
      <c r="AM38" s="1"/>
      <c r="AN38" s="1"/>
      <c r="AO38" s="1"/>
      <c r="AP38" s="1"/>
      <c r="AQ38" s="1"/>
      <c r="AR38" s="1"/>
      <c r="AS38" s="1"/>
      <c r="AT38" s="1"/>
    </row>
    <row r="39" spans="1:46" ht="15.75" customHeight="1" thickBot="1" x14ac:dyDescent="0.35">
      <c r="A39" s="1713"/>
      <c r="B39" s="1677"/>
      <c r="C39" s="196" t="s">
        <v>87</v>
      </c>
      <c r="D39" s="323">
        <f t="shared" si="0"/>
        <v>0</v>
      </c>
      <c r="E39" s="151"/>
      <c r="F39" s="151"/>
      <c r="G39" s="151"/>
      <c r="H39" s="152"/>
      <c r="I39" s="324">
        <f>SUM(J39:M39)</f>
        <v>0</v>
      </c>
      <c r="J39" s="325"/>
      <c r="K39" s="325"/>
      <c r="L39" s="325"/>
      <c r="M39" s="326"/>
      <c r="N39" s="327"/>
      <c r="O39" s="325"/>
      <c r="P39" s="325"/>
      <c r="Q39" s="326"/>
      <c r="R39" s="327"/>
      <c r="S39" s="326"/>
      <c r="T39" s="328"/>
      <c r="U39" s="151"/>
      <c r="V39" s="151"/>
      <c r="W39" s="151"/>
      <c r="X39" s="151"/>
      <c r="Y39" s="329"/>
      <c r="Z39" s="157"/>
      <c r="AA39" s="152"/>
      <c r="AB39" s="157"/>
      <c r="AC39" s="165">
        <f t="shared" si="1"/>
        <v>0</v>
      </c>
      <c r="AD39" s="339"/>
      <c r="AE39" s="339"/>
      <c r="AF39" s="339"/>
      <c r="AG39" s="339"/>
      <c r="AH39" s="339"/>
      <c r="AI39" s="339"/>
      <c r="AJ39" s="339"/>
      <c r="AK39" s="339"/>
      <c r="AL39" s="340"/>
      <c r="AM39" s="1"/>
      <c r="AN39" s="1"/>
      <c r="AO39" s="1"/>
      <c r="AP39" s="1"/>
      <c r="AQ39" s="1"/>
      <c r="AR39" s="1"/>
      <c r="AS39" s="1"/>
      <c r="AT39" s="1"/>
    </row>
    <row r="40" spans="1:46" ht="15.75" customHeight="1" x14ac:dyDescent="0.3">
      <c r="A40" s="1713"/>
      <c r="B40" s="1680" t="s">
        <v>98</v>
      </c>
      <c r="C40" s="193" t="s">
        <v>85</v>
      </c>
      <c r="D40" s="303">
        <f t="shared" si="0"/>
        <v>0</v>
      </c>
      <c r="E40" s="304"/>
      <c r="F40" s="304"/>
      <c r="G40" s="304"/>
      <c r="H40" s="305"/>
      <c r="I40" s="306">
        <f>SUM(J40:M40)</f>
        <v>0</v>
      </c>
      <c r="J40" s="307"/>
      <c r="K40" s="307"/>
      <c r="L40" s="307"/>
      <c r="M40" s="308"/>
      <c r="N40" s="309"/>
      <c r="O40" s="307"/>
      <c r="P40" s="307"/>
      <c r="Q40" s="308"/>
      <c r="R40" s="309"/>
      <c r="S40" s="308"/>
      <c r="T40" s="310"/>
      <c r="U40" s="311"/>
      <c r="V40" s="311"/>
      <c r="W40" s="311"/>
      <c r="X40" s="311"/>
      <c r="Y40" s="330"/>
      <c r="Z40" s="331"/>
      <c r="AA40" s="332"/>
      <c r="AB40" s="331"/>
      <c r="AC40" s="333">
        <f t="shared" si="1"/>
        <v>0</v>
      </c>
      <c r="AD40" s="334"/>
      <c r="AE40" s="334"/>
      <c r="AF40" s="334"/>
      <c r="AG40" s="334"/>
      <c r="AH40" s="334"/>
      <c r="AI40" s="334"/>
      <c r="AJ40" s="334"/>
      <c r="AK40" s="334"/>
      <c r="AL40" s="335"/>
      <c r="AM40" s="1"/>
      <c r="AN40" s="1"/>
      <c r="AO40" s="1"/>
      <c r="AP40" s="1"/>
      <c r="AQ40" s="1"/>
      <c r="AR40" s="1"/>
      <c r="AS40" s="1"/>
      <c r="AT40" s="1"/>
    </row>
    <row r="41" spans="1:46" ht="15.75" customHeight="1" x14ac:dyDescent="0.3">
      <c r="A41" s="1713"/>
      <c r="B41" s="1677"/>
      <c r="C41" s="194" t="s">
        <v>86</v>
      </c>
      <c r="D41" s="314">
        <f t="shared" si="0"/>
        <v>0</v>
      </c>
      <c r="E41" s="298"/>
      <c r="F41" s="298"/>
      <c r="G41" s="298"/>
      <c r="H41" s="315"/>
      <c r="I41" s="316">
        <f>IF(AND(SUM(J41:M41)=SUM(R41:S41),SUM(N41:Q41)=SUM(R41:S41)),SUM(J41:M41),"ПЕРЕВІРТЕ ПРАВІЛЬНІСТЬ ВВЕДЕНИХ ДАНИХ")</f>
        <v>7</v>
      </c>
      <c r="J41" s="317"/>
      <c r="K41" s="317"/>
      <c r="L41" s="317"/>
      <c r="M41" s="318">
        <v>7</v>
      </c>
      <c r="N41" s="319"/>
      <c r="O41" s="317">
        <v>7</v>
      </c>
      <c r="P41" s="317"/>
      <c r="Q41" s="318"/>
      <c r="R41" s="319">
        <v>6</v>
      </c>
      <c r="S41" s="318">
        <v>1</v>
      </c>
      <c r="T41" s="320"/>
      <c r="U41" s="298"/>
      <c r="V41" s="298"/>
      <c r="W41" s="298"/>
      <c r="X41" s="298">
        <v>1</v>
      </c>
      <c r="Y41" s="321"/>
      <c r="Z41" s="322">
        <v>41</v>
      </c>
      <c r="AA41" s="315">
        <v>15</v>
      </c>
      <c r="AB41" s="322">
        <v>88</v>
      </c>
      <c r="AC41" s="336">
        <f t="shared" si="1"/>
        <v>0</v>
      </c>
      <c r="AD41" s="337"/>
      <c r="AE41" s="337"/>
      <c r="AF41" s="337"/>
      <c r="AG41" s="337"/>
      <c r="AH41" s="337"/>
      <c r="AI41" s="337"/>
      <c r="AJ41" s="337"/>
      <c r="AK41" s="337"/>
      <c r="AL41" s="338"/>
      <c r="AM41" s="1"/>
      <c r="AN41" s="1"/>
      <c r="AO41" s="1"/>
      <c r="AP41" s="1"/>
      <c r="AQ41" s="1"/>
      <c r="AR41" s="1"/>
      <c r="AS41" s="1"/>
      <c r="AT41" s="1"/>
    </row>
    <row r="42" spans="1:46" ht="15.75" customHeight="1" thickBot="1" x14ac:dyDescent="0.35">
      <c r="A42" s="1713"/>
      <c r="B42" s="1679"/>
      <c r="C42" s="195" t="s">
        <v>87</v>
      </c>
      <c r="D42" s="323">
        <f t="shared" si="0"/>
        <v>0</v>
      </c>
      <c r="E42" s="151"/>
      <c r="F42" s="151"/>
      <c r="G42" s="151"/>
      <c r="H42" s="152"/>
      <c r="I42" s="324">
        <f>SUM(J42:M42)</f>
        <v>0</v>
      </c>
      <c r="J42" s="325"/>
      <c r="K42" s="325"/>
      <c r="L42" s="325"/>
      <c r="M42" s="326"/>
      <c r="N42" s="327"/>
      <c r="O42" s="325"/>
      <c r="P42" s="325"/>
      <c r="Q42" s="326"/>
      <c r="R42" s="327"/>
      <c r="S42" s="326"/>
      <c r="T42" s="328"/>
      <c r="U42" s="151"/>
      <c r="V42" s="151"/>
      <c r="W42" s="151"/>
      <c r="X42" s="151"/>
      <c r="Y42" s="329"/>
      <c r="Z42" s="157"/>
      <c r="AA42" s="152"/>
      <c r="AB42" s="157"/>
      <c r="AC42" s="165">
        <f t="shared" si="1"/>
        <v>0</v>
      </c>
      <c r="AD42" s="339"/>
      <c r="AE42" s="339"/>
      <c r="AF42" s="339"/>
      <c r="AG42" s="339"/>
      <c r="AH42" s="339"/>
      <c r="AI42" s="339"/>
      <c r="AJ42" s="339"/>
      <c r="AK42" s="339"/>
      <c r="AL42" s="340"/>
      <c r="AM42" s="1"/>
      <c r="AN42" s="1"/>
      <c r="AO42" s="1"/>
      <c r="AP42" s="1"/>
      <c r="AQ42" s="1"/>
      <c r="AR42" s="1"/>
      <c r="AS42" s="1"/>
      <c r="AT42" s="1"/>
    </row>
    <row r="43" spans="1:46" ht="15.75" customHeight="1" x14ac:dyDescent="0.3">
      <c r="A43" s="1713"/>
      <c r="B43" s="1681" t="s">
        <v>99</v>
      </c>
      <c r="C43" s="194" t="s">
        <v>85</v>
      </c>
      <c r="D43" s="303">
        <f t="shared" si="0"/>
        <v>0</v>
      </c>
      <c r="E43" s="304"/>
      <c r="F43" s="304"/>
      <c r="G43" s="304"/>
      <c r="H43" s="305"/>
      <c r="I43" s="306">
        <f>SUM(J43:M43)</f>
        <v>0</v>
      </c>
      <c r="J43" s="307"/>
      <c r="K43" s="307"/>
      <c r="L43" s="307"/>
      <c r="M43" s="308"/>
      <c r="N43" s="309"/>
      <c r="O43" s="307"/>
      <c r="P43" s="307"/>
      <c r="Q43" s="308"/>
      <c r="R43" s="309"/>
      <c r="S43" s="308"/>
      <c r="T43" s="310"/>
      <c r="U43" s="311"/>
      <c r="V43" s="311"/>
      <c r="W43" s="311"/>
      <c r="X43" s="311"/>
      <c r="Y43" s="330"/>
      <c r="Z43" s="331"/>
      <c r="AA43" s="332"/>
      <c r="AB43" s="331"/>
      <c r="AC43" s="333">
        <f t="shared" si="1"/>
        <v>0</v>
      </c>
      <c r="AD43" s="334"/>
      <c r="AE43" s="334"/>
      <c r="AF43" s="334"/>
      <c r="AG43" s="334"/>
      <c r="AH43" s="334"/>
      <c r="AI43" s="334"/>
      <c r="AJ43" s="334"/>
      <c r="AK43" s="334"/>
      <c r="AL43" s="335"/>
      <c r="AM43" s="1"/>
      <c r="AN43" s="1"/>
      <c r="AO43" s="1"/>
      <c r="AP43" s="1"/>
      <c r="AQ43" s="1"/>
      <c r="AR43" s="1"/>
      <c r="AS43" s="1"/>
      <c r="AT43" s="1"/>
    </row>
    <row r="44" spans="1:46" ht="15.75" customHeight="1" x14ac:dyDescent="0.3">
      <c r="A44" s="1713"/>
      <c r="B44" s="1677"/>
      <c r="C44" s="194" t="s">
        <v>86</v>
      </c>
      <c r="D44" s="314">
        <f t="shared" si="0"/>
        <v>0</v>
      </c>
      <c r="E44" s="298"/>
      <c r="F44" s="298"/>
      <c r="G44" s="298"/>
      <c r="H44" s="315"/>
      <c r="I44" s="316">
        <f>IF(AND(SUM(J44:M44)=SUM(R44:S44),SUM(N44:Q44)=SUM(R44:S44)),SUM(J44:M44),"ПЕРЕВІРТЕ ПРАВІЛЬНІСТЬ ВВЕДЕНИХ ДАНИХ")</f>
        <v>14</v>
      </c>
      <c r="J44" s="317"/>
      <c r="K44" s="317"/>
      <c r="L44" s="317"/>
      <c r="M44" s="318">
        <v>14</v>
      </c>
      <c r="N44" s="319"/>
      <c r="O44" s="317">
        <v>4</v>
      </c>
      <c r="P44" s="317">
        <v>10</v>
      </c>
      <c r="Q44" s="318"/>
      <c r="R44" s="319">
        <v>12</v>
      </c>
      <c r="S44" s="318">
        <v>2</v>
      </c>
      <c r="T44" s="320"/>
      <c r="U44" s="298">
        <v>2</v>
      </c>
      <c r="V44" s="298">
        <v>2</v>
      </c>
      <c r="W44" s="298"/>
      <c r="X44" s="298"/>
      <c r="Y44" s="321"/>
      <c r="Z44" s="322">
        <v>50</v>
      </c>
      <c r="AA44" s="315">
        <v>30</v>
      </c>
      <c r="AB44" s="322">
        <v>100</v>
      </c>
      <c r="AC44" s="336">
        <f t="shared" si="1"/>
        <v>0</v>
      </c>
      <c r="AD44" s="337"/>
      <c r="AE44" s="337"/>
      <c r="AF44" s="337"/>
      <c r="AG44" s="337"/>
      <c r="AH44" s="337"/>
      <c r="AI44" s="337"/>
      <c r="AJ44" s="337"/>
      <c r="AK44" s="337"/>
      <c r="AL44" s="338"/>
      <c r="AM44" s="1"/>
      <c r="AN44" s="1"/>
      <c r="AO44" s="1"/>
      <c r="AP44" s="1"/>
      <c r="AQ44" s="1"/>
      <c r="AR44" s="1"/>
      <c r="AS44" s="1"/>
      <c r="AT44" s="1"/>
    </row>
    <row r="45" spans="1:46" ht="15.75" customHeight="1" thickBot="1" x14ac:dyDescent="0.35">
      <c r="A45" s="1713"/>
      <c r="B45" s="1677"/>
      <c r="C45" s="196" t="s">
        <v>87</v>
      </c>
      <c r="D45" s="323">
        <f t="shared" si="0"/>
        <v>0</v>
      </c>
      <c r="E45" s="151"/>
      <c r="F45" s="151"/>
      <c r="G45" s="151"/>
      <c r="H45" s="152"/>
      <c r="I45" s="324">
        <f>SUM(J45:M45)</f>
        <v>0</v>
      </c>
      <c r="J45" s="325"/>
      <c r="K45" s="325"/>
      <c r="L45" s="325"/>
      <c r="M45" s="326"/>
      <c r="N45" s="327"/>
      <c r="O45" s="325"/>
      <c r="P45" s="325"/>
      <c r="Q45" s="326"/>
      <c r="R45" s="327"/>
      <c r="S45" s="326"/>
      <c r="T45" s="328"/>
      <c r="U45" s="151"/>
      <c r="V45" s="151"/>
      <c r="W45" s="151"/>
      <c r="X45" s="151"/>
      <c r="Y45" s="329"/>
      <c r="Z45" s="157"/>
      <c r="AA45" s="152"/>
      <c r="AB45" s="157"/>
      <c r="AC45" s="165">
        <f t="shared" si="1"/>
        <v>0</v>
      </c>
      <c r="AD45" s="339"/>
      <c r="AE45" s="339"/>
      <c r="AF45" s="339"/>
      <c r="AG45" s="339"/>
      <c r="AH45" s="339"/>
      <c r="AI45" s="339"/>
      <c r="AJ45" s="339"/>
      <c r="AK45" s="339"/>
      <c r="AL45" s="340"/>
      <c r="AM45" s="1"/>
      <c r="AN45" s="1"/>
      <c r="AO45" s="1"/>
      <c r="AP45" s="1"/>
      <c r="AQ45" s="1"/>
      <c r="AR45" s="1"/>
      <c r="AS45" s="1"/>
      <c r="AT45" s="1"/>
    </row>
    <row r="46" spans="1:46" ht="15.75" customHeight="1" x14ac:dyDescent="0.3">
      <c r="A46" s="1713"/>
      <c r="B46" s="1680" t="s">
        <v>100</v>
      </c>
      <c r="C46" s="193" t="s">
        <v>85</v>
      </c>
      <c r="D46" s="303">
        <f t="shared" si="0"/>
        <v>0</v>
      </c>
      <c r="E46" s="304"/>
      <c r="F46" s="304"/>
      <c r="G46" s="304"/>
      <c r="H46" s="305"/>
      <c r="I46" s="306">
        <f>SUM(J46:M46)</f>
        <v>0</v>
      </c>
      <c r="J46" s="307"/>
      <c r="K46" s="307"/>
      <c r="L46" s="307"/>
      <c r="M46" s="308"/>
      <c r="N46" s="309"/>
      <c r="O46" s="307"/>
      <c r="P46" s="307"/>
      <c r="Q46" s="308"/>
      <c r="R46" s="309"/>
      <c r="S46" s="308"/>
      <c r="T46" s="310"/>
      <c r="U46" s="311"/>
      <c r="V46" s="311"/>
      <c r="W46" s="311"/>
      <c r="X46" s="311"/>
      <c r="Y46" s="330"/>
      <c r="Z46" s="331"/>
      <c r="AA46" s="332"/>
      <c r="AB46" s="331"/>
      <c r="AC46" s="333">
        <f t="shared" si="1"/>
        <v>0</v>
      </c>
      <c r="AD46" s="334"/>
      <c r="AE46" s="334"/>
      <c r="AF46" s="334"/>
      <c r="AG46" s="334"/>
      <c r="AH46" s="334"/>
      <c r="AI46" s="334"/>
      <c r="AJ46" s="334"/>
      <c r="AK46" s="334"/>
      <c r="AL46" s="335"/>
      <c r="AM46" s="1"/>
      <c r="AN46" s="1"/>
      <c r="AO46" s="1"/>
      <c r="AP46" s="1"/>
      <c r="AQ46" s="1"/>
      <c r="AR46" s="1"/>
      <c r="AS46" s="1"/>
      <c r="AT46" s="1"/>
    </row>
    <row r="47" spans="1:46" ht="15.75" customHeight="1" x14ac:dyDescent="0.3">
      <c r="A47" s="1713"/>
      <c r="B47" s="1677"/>
      <c r="C47" s="194" t="s">
        <v>86</v>
      </c>
      <c r="D47" s="314">
        <f t="shared" si="0"/>
        <v>0</v>
      </c>
      <c r="E47" s="298"/>
      <c r="F47" s="298"/>
      <c r="G47" s="298"/>
      <c r="H47" s="315"/>
      <c r="I47" s="316">
        <f>IF(AND(SUM(J47:M47)=SUM(R47:S47),SUM(N47:Q47)=SUM(R47:S47)),SUM(J47:M47),"ПЕРЕВІРТЕ ПРАВІЛЬНІСТЬ ВВЕДЕНИХ ДАНИХ")</f>
        <v>29</v>
      </c>
      <c r="J47" s="317"/>
      <c r="K47" s="317"/>
      <c r="L47" s="317"/>
      <c r="M47" s="318">
        <v>29</v>
      </c>
      <c r="N47" s="319"/>
      <c r="O47" s="317">
        <v>29</v>
      </c>
      <c r="P47" s="317"/>
      <c r="Q47" s="318"/>
      <c r="R47" s="319">
        <v>29</v>
      </c>
      <c r="S47" s="318"/>
      <c r="T47" s="320"/>
      <c r="U47" s="298">
        <v>7</v>
      </c>
      <c r="V47" s="298">
        <v>4</v>
      </c>
      <c r="W47" s="298">
        <v>1</v>
      </c>
      <c r="X47" s="298">
        <v>14</v>
      </c>
      <c r="Y47" s="321">
        <v>1</v>
      </c>
      <c r="Z47" s="322">
        <v>41</v>
      </c>
      <c r="AA47" s="315">
        <v>17</v>
      </c>
      <c r="AB47" s="322">
        <v>117</v>
      </c>
      <c r="AC47" s="336">
        <f t="shared" si="1"/>
        <v>1</v>
      </c>
      <c r="AD47" s="337"/>
      <c r="AE47" s="337"/>
      <c r="AF47" s="337">
        <v>1</v>
      </c>
      <c r="AG47" s="337"/>
      <c r="AH47" s="337"/>
      <c r="AI47" s="337"/>
      <c r="AJ47" s="337"/>
      <c r="AK47" s="337"/>
      <c r="AL47" s="338"/>
      <c r="AM47" s="1"/>
      <c r="AN47" s="1"/>
      <c r="AO47" s="1"/>
      <c r="AP47" s="1"/>
      <c r="AQ47" s="1"/>
      <c r="AR47" s="1"/>
      <c r="AS47" s="1"/>
      <c r="AT47" s="1"/>
    </row>
    <row r="48" spans="1:46" ht="15.75" customHeight="1" thickBot="1" x14ac:dyDescent="0.35">
      <c r="A48" s="1713"/>
      <c r="B48" s="1679"/>
      <c r="C48" s="195" t="s">
        <v>87</v>
      </c>
      <c r="D48" s="323">
        <f t="shared" si="0"/>
        <v>0</v>
      </c>
      <c r="E48" s="151"/>
      <c r="F48" s="151"/>
      <c r="G48" s="151"/>
      <c r="H48" s="152"/>
      <c r="I48" s="324">
        <f>SUM(J48:M48)</f>
        <v>0</v>
      </c>
      <c r="J48" s="325"/>
      <c r="K48" s="325"/>
      <c r="L48" s="325"/>
      <c r="M48" s="326"/>
      <c r="N48" s="327"/>
      <c r="O48" s="325"/>
      <c r="P48" s="325"/>
      <c r="Q48" s="326"/>
      <c r="R48" s="327"/>
      <c r="S48" s="326"/>
      <c r="T48" s="328"/>
      <c r="U48" s="151"/>
      <c r="V48" s="151"/>
      <c r="W48" s="151"/>
      <c r="X48" s="151"/>
      <c r="Y48" s="329"/>
      <c r="Z48" s="157"/>
      <c r="AA48" s="152"/>
      <c r="AB48" s="157"/>
      <c r="AC48" s="165">
        <f t="shared" si="1"/>
        <v>0</v>
      </c>
      <c r="AD48" s="339"/>
      <c r="AE48" s="339"/>
      <c r="AF48" s="339"/>
      <c r="AG48" s="339"/>
      <c r="AH48" s="339"/>
      <c r="AI48" s="339"/>
      <c r="AJ48" s="339"/>
      <c r="AK48" s="339"/>
      <c r="AL48" s="340"/>
      <c r="AM48" s="1"/>
      <c r="AN48" s="1"/>
      <c r="AO48" s="1"/>
      <c r="AP48" s="1"/>
      <c r="AQ48" s="1"/>
      <c r="AR48" s="1"/>
      <c r="AS48" s="1"/>
      <c r="AT48" s="1"/>
    </row>
    <row r="49" spans="1:46" ht="15.75" customHeight="1" x14ac:dyDescent="0.3">
      <c r="A49" s="1713"/>
      <c r="B49" s="1681" t="s">
        <v>101</v>
      </c>
      <c r="C49" s="194" t="s">
        <v>85</v>
      </c>
      <c r="D49" s="303">
        <f t="shared" si="0"/>
        <v>0</v>
      </c>
      <c r="E49" s="304"/>
      <c r="F49" s="304"/>
      <c r="G49" s="304"/>
      <c r="H49" s="305"/>
      <c r="I49" s="306">
        <f>SUM(J49:M49)</f>
        <v>0</v>
      </c>
      <c r="J49" s="307"/>
      <c r="K49" s="307"/>
      <c r="L49" s="307"/>
      <c r="M49" s="308"/>
      <c r="N49" s="309"/>
      <c r="O49" s="307"/>
      <c r="P49" s="307"/>
      <c r="Q49" s="308"/>
      <c r="R49" s="309"/>
      <c r="S49" s="308"/>
      <c r="T49" s="310"/>
      <c r="U49" s="311"/>
      <c r="V49" s="311"/>
      <c r="W49" s="311"/>
      <c r="X49" s="311"/>
      <c r="Y49" s="330"/>
      <c r="Z49" s="331"/>
      <c r="AA49" s="332"/>
      <c r="AB49" s="331"/>
      <c r="AC49" s="333">
        <f t="shared" si="1"/>
        <v>0</v>
      </c>
      <c r="AD49" s="334"/>
      <c r="AE49" s="334"/>
      <c r="AF49" s="334"/>
      <c r="AG49" s="334"/>
      <c r="AH49" s="334"/>
      <c r="AI49" s="334"/>
      <c r="AJ49" s="334"/>
      <c r="AK49" s="334"/>
      <c r="AL49" s="335"/>
      <c r="AM49" s="1"/>
      <c r="AN49" s="1"/>
      <c r="AO49" s="1"/>
      <c r="AP49" s="1"/>
      <c r="AQ49" s="1"/>
      <c r="AR49" s="1"/>
      <c r="AS49" s="1"/>
      <c r="AT49" s="1"/>
    </row>
    <row r="50" spans="1:46" ht="15.75" customHeight="1" x14ac:dyDescent="0.3">
      <c r="A50" s="1713"/>
      <c r="B50" s="1677"/>
      <c r="C50" s="194" t="s">
        <v>86</v>
      </c>
      <c r="D50" s="314">
        <f t="shared" si="0"/>
        <v>0</v>
      </c>
      <c r="E50" s="298"/>
      <c r="F50" s="298"/>
      <c r="G50" s="298"/>
      <c r="H50" s="315"/>
      <c r="I50" s="316">
        <f>IF(AND(SUM(J50:M50)=SUM(R50:S50),SUM(N50:Q50)=SUM(R50:S50)),SUM(J50:M50),"ПЕРЕВІРТЕ ПРАВІЛЬНІСТЬ ВВЕДЕНИХ ДАНИХ")</f>
        <v>15</v>
      </c>
      <c r="J50" s="317"/>
      <c r="K50" s="317"/>
      <c r="L50" s="317"/>
      <c r="M50" s="318">
        <v>15</v>
      </c>
      <c r="N50" s="319"/>
      <c r="O50" s="317">
        <v>15</v>
      </c>
      <c r="P50" s="317"/>
      <c r="Q50" s="318"/>
      <c r="R50" s="319">
        <v>14</v>
      </c>
      <c r="S50" s="318">
        <v>1</v>
      </c>
      <c r="T50" s="320"/>
      <c r="U50" s="298"/>
      <c r="V50" s="298"/>
      <c r="W50" s="298"/>
      <c r="X50" s="298">
        <v>1</v>
      </c>
      <c r="Y50" s="321"/>
      <c r="Z50" s="322">
        <v>38</v>
      </c>
      <c r="AA50" s="315">
        <v>21</v>
      </c>
      <c r="AB50" s="322">
        <v>100</v>
      </c>
      <c r="AC50" s="336">
        <f t="shared" si="1"/>
        <v>0</v>
      </c>
      <c r="AD50" s="337"/>
      <c r="AE50" s="337"/>
      <c r="AF50" s="337"/>
      <c r="AG50" s="337"/>
      <c r="AH50" s="337"/>
      <c r="AI50" s="337"/>
      <c r="AJ50" s="337"/>
      <c r="AK50" s="337"/>
      <c r="AL50" s="338"/>
      <c r="AM50" s="1"/>
      <c r="AN50" s="1"/>
      <c r="AO50" s="1"/>
      <c r="AP50" s="1"/>
      <c r="AQ50" s="1"/>
      <c r="AR50" s="1"/>
      <c r="AS50" s="1"/>
      <c r="AT50" s="1"/>
    </row>
    <row r="51" spans="1:46" ht="15.75" customHeight="1" thickBot="1" x14ac:dyDescent="0.35">
      <c r="A51" s="1713"/>
      <c r="B51" s="1677"/>
      <c r="C51" s="196" t="s">
        <v>87</v>
      </c>
      <c r="D51" s="323">
        <f t="shared" si="0"/>
        <v>0</v>
      </c>
      <c r="E51" s="151"/>
      <c r="F51" s="151"/>
      <c r="G51" s="151"/>
      <c r="H51" s="152"/>
      <c r="I51" s="324">
        <f>SUM(J51:M51)</f>
        <v>0</v>
      </c>
      <c r="J51" s="325"/>
      <c r="K51" s="325"/>
      <c r="L51" s="325"/>
      <c r="M51" s="326"/>
      <c r="N51" s="327"/>
      <c r="O51" s="325"/>
      <c r="P51" s="325"/>
      <c r="Q51" s="326"/>
      <c r="R51" s="327"/>
      <c r="S51" s="326"/>
      <c r="T51" s="328"/>
      <c r="U51" s="151"/>
      <c r="V51" s="151"/>
      <c r="W51" s="151"/>
      <c r="X51" s="151"/>
      <c r="Y51" s="329"/>
      <c r="Z51" s="157"/>
      <c r="AA51" s="152"/>
      <c r="AB51" s="157"/>
      <c r="AC51" s="165">
        <f t="shared" si="1"/>
        <v>0</v>
      </c>
      <c r="AD51" s="339"/>
      <c r="AE51" s="339"/>
      <c r="AF51" s="339"/>
      <c r="AG51" s="339"/>
      <c r="AH51" s="339"/>
      <c r="AI51" s="339"/>
      <c r="AJ51" s="339"/>
      <c r="AK51" s="339"/>
      <c r="AL51" s="340"/>
      <c r="AM51" s="1"/>
      <c r="AN51" s="1"/>
      <c r="AO51" s="1"/>
      <c r="AP51" s="1"/>
      <c r="AQ51" s="1"/>
      <c r="AR51" s="1"/>
      <c r="AS51" s="1"/>
      <c r="AT51" s="1"/>
    </row>
    <row r="52" spans="1:46" ht="15.75" customHeight="1" x14ac:dyDescent="0.3">
      <c r="A52" s="1713"/>
      <c r="B52" s="1680" t="s">
        <v>102</v>
      </c>
      <c r="C52" s="193" t="s">
        <v>85</v>
      </c>
      <c r="D52" s="303">
        <f t="shared" si="0"/>
        <v>0</v>
      </c>
      <c r="E52" s="304"/>
      <c r="F52" s="304"/>
      <c r="G52" s="304"/>
      <c r="H52" s="305"/>
      <c r="I52" s="306">
        <f>SUM(J52:M52)</f>
        <v>0</v>
      </c>
      <c r="J52" s="307"/>
      <c r="K52" s="307"/>
      <c r="L52" s="307"/>
      <c r="M52" s="308"/>
      <c r="N52" s="309"/>
      <c r="O52" s="307"/>
      <c r="P52" s="307"/>
      <c r="Q52" s="308"/>
      <c r="R52" s="309"/>
      <c r="S52" s="308"/>
      <c r="T52" s="310"/>
      <c r="U52" s="311"/>
      <c r="V52" s="311"/>
      <c r="W52" s="311"/>
      <c r="X52" s="311"/>
      <c r="Y52" s="330"/>
      <c r="Z52" s="331"/>
      <c r="AA52" s="332"/>
      <c r="AB52" s="331"/>
      <c r="AC52" s="333">
        <f t="shared" si="1"/>
        <v>0</v>
      </c>
      <c r="AD52" s="334"/>
      <c r="AE52" s="334"/>
      <c r="AF52" s="334"/>
      <c r="AG52" s="334"/>
      <c r="AH52" s="334"/>
      <c r="AI52" s="334"/>
      <c r="AJ52" s="334"/>
      <c r="AK52" s="334"/>
      <c r="AL52" s="335"/>
      <c r="AM52" s="1"/>
      <c r="AN52" s="1"/>
      <c r="AO52" s="1"/>
      <c r="AP52" s="1"/>
      <c r="AQ52" s="1"/>
      <c r="AR52" s="1"/>
      <c r="AS52" s="1"/>
      <c r="AT52" s="1"/>
    </row>
    <row r="53" spans="1:46" ht="15.75" customHeight="1" x14ac:dyDescent="0.3">
      <c r="A53" s="1713"/>
      <c r="B53" s="1677"/>
      <c r="C53" s="194" t="s">
        <v>86</v>
      </c>
      <c r="D53" s="314">
        <f t="shared" si="0"/>
        <v>0</v>
      </c>
      <c r="E53" s="298"/>
      <c r="F53" s="298"/>
      <c r="G53" s="298"/>
      <c r="H53" s="315"/>
      <c r="I53" s="316">
        <f>IF(AND(SUM(J53:M53)=SUM(R53:S53),SUM(N53:Q53)=SUM(R53:S53)),SUM(J53:M53),"ПЕРЕВІРТЕ ПРАВІЛЬНІСТЬ ВВЕДЕНИХ ДАНИХ")</f>
        <v>13</v>
      </c>
      <c r="J53" s="317"/>
      <c r="K53" s="317"/>
      <c r="L53" s="317"/>
      <c r="M53" s="318">
        <v>13</v>
      </c>
      <c r="N53" s="319"/>
      <c r="O53" s="317"/>
      <c r="P53" s="317">
        <v>13</v>
      </c>
      <c r="Q53" s="318"/>
      <c r="R53" s="319">
        <v>11</v>
      </c>
      <c r="S53" s="318">
        <v>2</v>
      </c>
      <c r="T53" s="320"/>
      <c r="U53" s="298"/>
      <c r="V53" s="298"/>
      <c r="W53" s="298">
        <v>8</v>
      </c>
      <c r="X53" s="298">
        <v>13</v>
      </c>
      <c r="Y53" s="321"/>
      <c r="Z53" s="322">
        <v>35</v>
      </c>
      <c r="AA53" s="315">
        <v>20</v>
      </c>
      <c r="AB53" s="322">
        <v>106</v>
      </c>
      <c r="AC53" s="336">
        <f t="shared" si="1"/>
        <v>1</v>
      </c>
      <c r="AD53" s="337"/>
      <c r="AE53" s="337"/>
      <c r="AF53" s="337"/>
      <c r="AG53" s="337"/>
      <c r="AH53" s="337"/>
      <c r="AI53" s="337"/>
      <c r="AJ53" s="337"/>
      <c r="AK53" s="337"/>
      <c r="AL53" s="338">
        <v>1</v>
      </c>
      <c r="AM53" s="1"/>
      <c r="AN53" s="1"/>
      <c r="AO53" s="1"/>
      <c r="AP53" s="1"/>
      <c r="AQ53" s="1"/>
      <c r="AR53" s="1"/>
      <c r="AS53" s="1"/>
      <c r="AT53" s="1"/>
    </row>
    <row r="54" spans="1:46" ht="15.75" customHeight="1" thickBot="1" x14ac:dyDescent="0.35">
      <c r="A54" s="1714"/>
      <c r="B54" s="1679"/>
      <c r="C54" s="195" t="s">
        <v>87</v>
      </c>
      <c r="D54" s="323">
        <f t="shared" si="0"/>
        <v>0</v>
      </c>
      <c r="E54" s="151"/>
      <c r="F54" s="151"/>
      <c r="G54" s="151"/>
      <c r="H54" s="152"/>
      <c r="I54" s="324">
        <f>SUM(J54:M54)</f>
        <v>0</v>
      </c>
      <c r="J54" s="325"/>
      <c r="K54" s="325"/>
      <c r="L54" s="325"/>
      <c r="M54" s="326"/>
      <c r="N54" s="327"/>
      <c r="O54" s="325"/>
      <c r="P54" s="325"/>
      <c r="Q54" s="326"/>
      <c r="R54" s="327"/>
      <c r="S54" s="326"/>
      <c r="T54" s="328"/>
      <c r="U54" s="151"/>
      <c r="V54" s="151"/>
      <c r="W54" s="151"/>
      <c r="X54" s="151"/>
      <c r="Y54" s="329"/>
      <c r="Z54" s="157"/>
      <c r="AA54" s="152"/>
      <c r="AB54" s="157"/>
      <c r="AC54" s="165">
        <f t="shared" si="1"/>
        <v>0</v>
      </c>
      <c r="AD54" s="339"/>
      <c r="AE54" s="339"/>
      <c r="AF54" s="339"/>
      <c r="AG54" s="339"/>
      <c r="AH54" s="339"/>
      <c r="AI54" s="339"/>
      <c r="AJ54" s="339"/>
      <c r="AK54" s="339"/>
      <c r="AL54" s="340"/>
      <c r="AM54" s="1"/>
      <c r="AN54" s="1"/>
      <c r="AO54" s="1"/>
      <c r="AP54" s="1"/>
      <c r="AQ54" s="1"/>
      <c r="AR54" s="1"/>
      <c r="AS54" s="1"/>
      <c r="AT54" s="1"/>
    </row>
    <row r="55" spans="1:46" ht="15.75" customHeight="1" x14ac:dyDescent="0.3">
      <c r="A55" s="1696" t="s">
        <v>103</v>
      </c>
      <c r="B55" s="1681" t="s">
        <v>104</v>
      </c>
      <c r="C55" s="178" t="s">
        <v>85</v>
      </c>
      <c r="D55" s="1633"/>
      <c r="E55" s="1636"/>
      <c r="F55" s="1636"/>
      <c r="G55" s="350">
        <v>1</v>
      </c>
      <c r="H55" s="349"/>
      <c r="I55" s="362">
        <v>83</v>
      </c>
      <c r="J55" s="363"/>
      <c r="K55" s="363"/>
      <c r="L55" s="363"/>
      <c r="M55" s="364">
        <v>83</v>
      </c>
      <c r="N55" s="370">
        <v>7</v>
      </c>
      <c r="O55" s="363">
        <v>76</v>
      </c>
      <c r="P55" s="363"/>
      <c r="Q55" s="364"/>
      <c r="R55" s="370">
        <v>75</v>
      </c>
      <c r="S55" s="364">
        <v>8</v>
      </c>
      <c r="T55" s="373"/>
      <c r="U55" s="350">
        <v>16</v>
      </c>
      <c r="V55" s="350">
        <v>16</v>
      </c>
      <c r="W55" s="350">
        <v>2</v>
      </c>
      <c r="X55" s="350">
        <v>28</v>
      </c>
      <c r="Y55" s="374">
        <v>8</v>
      </c>
      <c r="Z55" s="375">
        <v>41.5</v>
      </c>
      <c r="AA55" s="349">
        <v>19</v>
      </c>
      <c r="AB55" s="376">
        <v>9.8000000000000007</v>
      </c>
      <c r="AC55" s="388"/>
      <c r="AD55" s="386"/>
      <c r="AE55" s="386"/>
      <c r="AF55" s="386"/>
      <c r="AG55" s="386"/>
      <c r="AH55" s="386"/>
      <c r="AI55" s="386"/>
      <c r="AJ55" s="386"/>
      <c r="AK55" s="386"/>
      <c r="AL55" s="387"/>
      <c r="AM55" s="1"/>
      <c r="AN55" s="1"/>
      <c r="AO55" s="1"/>
      <c r="AP55" s="1"/>
      <c r="AQ55" s="1"/>
      <c r="AR55" s="1"/>
      <c r="AS55" s="1"/>
      <c r="AT55" s="1"/>
    </row>
    <row r="56" spans="1:46" ht="15.75" customHeight="1" x14ac:dyDescent="0.3">
      <c r="A56" s="1697"/>
      <c r="B56" s="1677"/>
      <c r="C56" s="178" t="s">
        <v>86</v>
      </c>
      <c r="D56" s="1634">
        <v>3</v>
      </c>
      <c r="E56" s="1637">
        <v>3</v>
      </c>
      <c r="F56" s="1637"/>
      <c r="G56" s="352"/>
      <c r="H56" s="351"/>
      <c r="I56" s="365">
        <v>169</v>
      </c>
      <c r="J56" s="361"/>
      <c r="K56" s="361"/>
      <c r="L56" s="361"/>
      <c r="M56" s="366">
        <v>169</v>
      </c>
      <c r="N56" s="371">
        <v>4</v>
      </c>
      <c r="O56" s="361">
        <v>158</v>
      </c>
      <c r="P56" s="361">
        <v>7</v>
      </c>
      <c r="Q56" s="366"/>
      <c r="R56" s="371">
        <v>144</v>
      </c>
      <c r="S56" s="366">
        <v>25</v>
      </c>
      <c r="T56" s="353"/>
      <c r="U56" s="352">
        <v>41</v>
      </c>
      <c r="V56" s="352">
        <v>37</v>
      </c>
      <c r="W56" s="352">
        <v>10</v>
      </c>
      <c r="X56" s="352">
        <v>65</v>
      </c>
      <c r="Y56" s="354">
        <v>27</v>
      </c>
      <c r="Z56" s="355">
        <v>42.2</v>
      </c>
      <c r="AA56" s="351">
        <v>18</v>
      </c>
      <c r="AB56" s="377">
        <v>98.5</v>
      </c>
      <c r="AC56" s="384">
        <v>4</v>
      </c>
      <c r="AD56" s="380"/>
      <c r="AE56" s="380"/>
      <c r="AF56" s="380">
        <v>3</v>
      </c>
      <c r="AG56" s="380"/>
      <c r="AH56" s="380"/>
      <c r="AI56" s="380"/>
      <c r="AJ56" s="380"/>
      <c r="AK56" s="380"/>
      <c r="AL56" s="381">
        <v>1</v>
      </c>
      <c r="AM56" s="1"/>
      <c r="AN56" s="1"/>
      <c r="AO56" s="1"/>
      <c r="AP56" s="1"/>
      <c r="AQ56" s="1"/>
      <c r="AR56" s="1"/>
      <c r="AS56" s="1"/>
      <c r="AT56" s="1"/>
    </row>
    <row r="57" spans="1:46" ht="15.75" customHeight="1" thickBot="1" x14ac:dyDescent="0.35">
      <c r="A57" s="1697"/>
      <c r="B57" s="1677"/>
      <c r="C57" s="188" t="s">
        <v>87</v>
      </c>
      <c r="D57" s="1635"/>
      <c r="E57" s="1638"/>
      <c r="F57" s="1638"/>
      <c r="G57" s="344"/>
      <c r="H57" s="345"/>
      <c r="I57" s="367"/>
      <c r="J57" s="368"/>
      <c r="K57" s="368"/>
      <c r="L57" s="368"/>
      <c r="M57" s="369"/>
      <c r="N57" s="372"/>
      <c r="O57" s="368"/>
      <c r="P57" s="368"/>
      <c r="Q57" s="369"/>
      <c r="R57" s="372"/>
      <c r="S57" s="369"/>
      <c r="T57" s="347"/>
      <c r="U57" s="344"/>
      <c r="V57" s="344"/>
      <c r="W57" s="344"/>
      <c r="X57" s="344"/>
      <c r="Y57" s="346"/>
      <c r="Z57" s="348"/>
      <c r="AA57" s="345"/>
      <c r="AB57" s="378"/>
      <c r="AC57" s="385">
        <v>0</v>
      </c>
      <c r="AD57" s="382"/>
      <c r="AE57" s="382"/>
      <c r="AF57" s="382"/>
      <c r="AG57" s="382"/>
      <c r="AH57" s="382"/>
      <c r="AI57" s="382"/>
      <c r="AJ57" s="382"/>
      <c r="AK57" s="382"/>
      <c r="AL57" s="383"/>
      <c r="AM57" s="1"/>
      <c r="AN57" s="1"/>
      <c r="AO57" s="1"/>
      <c r="AP57" s="1"/>
      <c r="AQ57" s="1"/>
      <c r="AR57" s="1"/>
      <c r="AS57" s="1"/>
      <c r="AT57" s="1"/>
    </row>
    <row r="58" spans="1:46" ht="15.75" customHeight="1" x14ac:dyDescent="0.3">
      <c r="A58" s="1697"/>
      <c r="B58" s="1680" t="s">
        <v>105</v>
      </c>
      <c r="C58" s="177" t="s">
        <v>85</v>
      </c>
      <c r="D58" s="1633"/>
      <c r="E58" s="1636"/>
      <c r="F58" s="1636"/>
      <c r="G58" s="350"/>
      <c r="H58" s="349"/>
      <c r="I58" s="362"/>
      <c r="J58" s="363"/>
      <c r="K58" s="363"/>
      <c r="L58" s="363"/>
      <c r="M58" s="364"/>
      <c r="N58" s="370"/>
      <c r="O58" s="363"/>
      <c r="P58" s="363"/>
      <c r="Q58" s="364"/>
      <c r="R58" s="370"/>
      <c r="S58" s="364"/>
      <c r="T58" s="357"/>
      <c r="U58" s="358"/>
      <c r="V58" s="358"/>
      <c r="W58" s="358"/>
      <c r="X58" s="358"/>
      <c r="Y58" s="359"/>
      <c r="Z58" s="356"/>
      <c r="AA58" s="360"/>
      <c r="AB58" s="379"/>
      <c r="AC58" s="388">
        <v>0</v>
      </c>
      <c r="AD58" s="386"/>
      <c r="AE58" s="386"/>
      <c r="AF58" s="386"/>
      <c r="AG58" s="386"/>
      <c r="AH58" s="386"/>
      <c r="AI58" s="386"/>
      <c r="AJ58" s="386"/>
      <c r="AK58" s="386"/>
      <c r="AL58" s="387"/>
      <c r="AM58" s="1"/>
      <c r="AN58" s="1"/>
      <c r="AO58" s="1"/>
      <c r="AP58" s="1"/>
      <c r="AQ58" s="1"/>
      <c r="AR58" s="1"/>
      <c r="AS58" s="1"/>
      <c r="AT58" s="1"/>
    </row>
    <row r="59" spans="1:46" ht="15.75" customHeight="1" thickBot="1" x14ac:dyDescent="0.35">
      <c r="A59" s="1697"/>
      <c r="B59" s="1677"/>
      <c r="C59" s="178" t="s">
        <v>86</v>
      </c>
      <c r="D59" s="1635"/>
      <c r="E59" s="1638">
        <v>1</v>
      </c>
      <c r="F59" s="1638"/>
      <c r="G59" s="344"/>
      <c r="H59" s="345"/>
      <c r="I59" s="367">
        <v>38</v>
      </c>
      <c r="J59" s="368"/>
      <c r="K59" s="368"/>
      <c r="L59" s="368"/>
      <c r="M59" s="369">
        <v>38</v>
      </c>
      <c r="N59" s="372">
        <v>2</v>
      </c>
      <c r="O59" s="368">
        <v>34</v>
      </c>
      <c r="P59" s="368">
        <v>2</v>
      </c>
      <c r="Q59" s="369"/>
      <c r="R59" s="372">
        <v>32</v>
      </c>
      <c r="S59" s="369">
        <v>6</v>
      </c>
      <c r="T59" s="347"/>
      <c r="U59" s="344">
        <v>18</v>
      </c>
      <c r="V59" s="344">
        <v>15</v>
      </c>
      <c r="W59" s="344">
        <v>3</v>
      </c>
      <c r="X59" s="344">
        <v>20</v>
      </c>
      <c r="Y59" s="346">
        <v>19</v>
      </c>
      <c r="Z59" s="348">
        <v>42</v>
      </c>
      <c r="AA59" s="345">
        <v>30</v>
      </c>
      <c r="AB59" s="378">
        <v>100</v>
      </c>
      <c r="AC59" s="385">
        <v>0</v>
      </c>
      <c r="AD59" s="382"/>
      <c r="AE59" s="382"/>
      <c r="AF59" s="382"/>
      <c r="AG59" s="382"/>
      <c r="AH59" s="382"/>
      <c r="AI59" s="382"/>
      <c r="AJ59" s="382"/>
      <c r="AK59" s="382"/>
      <c r="AL59" s="381"/>
      <c r="AM59" s="1"/>
      <c r="AN59" s="1"/>
      <c r="AO59" s="1"/>
      <c r="AP59" s="1"/>
      <c r="AQ59" s="1"/>
      <c r="AR59" s="1"/>
      <c r="AS59" s="1"/>
      <c r="AT59" s="1"/>
    </row>
    <row r="60" spans="1:46" ht="15.75" customHeight="1" thickBot="1" x14ac:dyDescent="0.35">
      <c r="A60" s="1697"/>
      <c r="B60" s="1679"/>
      <c r="C60" s="179" t="s">
        <v>87</v>
      </c>
      <c r="D60" s="1635"/>
      <c r="E60" s="1638"/>
      <c r="F60" s="1638"/>
      <c r="G60" s="344"/>
      <c r="H60" s="345"/>
      <c r="I60" s="367">
        <v>0</v>
      </c>
      <c r="J60" s="368"/>
      <c r="K60" s="368"/>
      <c r="L60" s="368"/>
      <c r="M60" s="369"/>
      <c r="N60" s="372"/>
      <c r="O60" s="368"/>
      <c r="P60" s="368"/>
      <c r="Q60" s="369"/>
      <c r="R60" s="372"/>
      <c r="S60" s="369"/>
      <c r="T60" s="347"/>
      <c r="U60" s="344"/>
      <c r="V60" s="344"/>
      <c r="W60" s="344"/>
      <c r="X60" s="344"/>
      <c r="Y60" s="346"/>
      <c r="Z60" s="348"/>
      <c r="AA60" s="345"/>
      <c r="AB60" s="378"/>
      <c r="AC60" s="385">
        <v>0</v>
      </c>
      <c r="AD60" s="382"/>
      <c r="AE60" s="382"/>
      <c r="AF60" s="382"/>
      <c r="AG60" s="382"/>
      <c r="AH60" s="382"/>
      <c r="AI60" s="382"/>
      <c r="AJ60" s="382"/>
      <c r="AK60" s="382"/>
      <c r="AL60" s="383"/>
      <c r="AM60" s="1"/>
      <c r="AN60" s="1"/>
      <c r="AO60" s="1"/>
      <c r="AP60" s="1"/>
      <c r="AQ60" s="1"/>
      <c r="AR60" s="1"/>
      <c r="AS60" s="1"/>
      <c r="AT60" s="1"/>
    </row>
    <row r="61" spans="1:46" ht="15.75" customHeight="1" x14ac:dyDescent="0.3">
      <c r="A61" s="1697"/>
      <c r="B61" s="1681" t="s">
        <v>106</v>
      </c>
      <c r="C61" s="178" t="s">
        <v>85</v>
      </c>
      <c r="D61" s="1633"/>
      <c r="E61" s="1636"/>
      <c r="F61" s="1636"/>
      <c r="G61" s="350"/>
      <c r="H61" s="349"/>
      <c r="I61" s="362">
        <v>0</v>
      </c>
      <c r="J61" s="363"/>
      <c r="K61" s="363"/>
      <c r="L61" s="363"/>
      <c r="M61" s="364"/>
      <c r="N61" s="370"/>
      <c r="O61" s="363"/>
      <c r="P61" s="363"/>
      <c r="Q61" s="364"/>
      <c r="R61" s="370"/>
      <c r="S61" s="364"/>
      <c r="T61" s="357"/>
      <c r="U61" s="358"/>
      <c r="V61" s="358"/>
      <c r="W61" s="358"/>
      <c r="X61" s="358"/>
      <c r="Y61" s="359"/>
      <c r="Z61" s="356"/>
      <c r="AA61" s="360"/>
      <c r="AB61" s="379"/>
      <c r="AC61" s="388">
        <v>0</v>
      </c>
      <c r="AD61" s="386"/>
      <c r="AE61" s="386"/>
      <c r="AF61" s="386"/>
      <c r="AG61" s="386"/>
      <c r="AH61" s="386"/>
      <c r="AI61" s="386"/>
      <c r="AJ61" s="386"/>
      <c r="AK61" s="386"/>
      <c r="AL61" s="387"/>
      <c r="AM61" s="1"/>
      <c r="AN61" s="1"/>
      <c r="AO61" s="1"/>
      <c r="AP61" s="1"/>
      <c r="AQ61" s="1"/>
      <c r="AR61" s="1"/>
      <c r="AS61" s="1"/>
      <c r="AT61" s="1"/>
    </row>
    <row r="62" spans="1:46" ht="15.75" customHeight="1" thickBot="1" x14ac:dyDescent="0.35">
      <c r="A62" s="1697"/>
      <c r="B62" s="1677"/>
      <c r="C62" s="178" t="s">
        <v>86</v>
      </c>
      <c r="D62" s="1635">
        <v>1</v>
      </c>
      <c r="E62" s="1638">
        <v>1</v>
      </c>
      <c r="F62" s="1638"/>
      <c r="G62" s="344"/>
      <c r="H62" s="345"/>
      <c r="I62" s="367">
        <v>37</v>
      </c>
      <c r="J62" s="368"/>
      <c r="K62" s="368"/>
      <c r="L62" s="368"/>
      <c r="M62" s="369">
        <v>37</v>
      </c>
      <c r="N62" s="372">
        <v>2</v>
      </c>
      <c r="O62" s="368">
        <v>35</v>
      </c>
      <c r="P62" s="368"/>
      <c r="Q62" s="369"/>
      <c r="R62" s="372">
        <v>34</v>
      </c>
      <c r="S62" s="369">
        <v>3</v>
      </c>
      <c r="T62" s="347"/>
      <c r="U62" s="344">
        <v>10</v>
      </c>
      <c r="V62" s="344">
        <v>10</v>
      </c>
      <c r="W62" s="344">
        <v>1</v>
      </c>
      <c r="X62" s="344">
        <v>16</v>
      </c>
      <c r="Y62" s="346">
        <v>3</v>
      </c>
      <c r="Z62" s="348">
        <v>34</v>
      </c>
      <c r="AA62" s="345">
        <v>13</v>
      </c>
      <c r="AB62" s="378">
        <v>75</v>
      </c>
      <c r="AC62" s="385">
        <v>2</v>
      </c>
      <c r="AD62" s="382"/>
      <c r="AE62" s="382"/>
      <c r="AF62" s="382">
        <v>1</v>
      </c>
      <c r="AG62" s="382"/>
      <c r="AH62" s="382"/>
      <c r="AI62" s="382"/>
      <c r="AJ62" s="382"/>
      <c r="AK62" s="382"/>
      <c r="AL62" s="383">
        <v>1</v>
      </c>
      <c r="AM62" s="1"/>
      <c r="AN62" s="1"/>
      <c r="AO62" s="1"/>
      <c r="AP62" s="1"/>
      <c r="AQ62" s="1"/>
      <c r="AR62" s="1"/>
      <c r="AS62" s="1"/>
      <c r="AT62" s="1"/>
    </row>
    <row r="63" spans="1:46" ht="15.75" customHeight="1" thickBot="1" x14ac:dyDescent="0.35">
      <c r="A63" s="1698"/>
      <c r="B63" s="1677"/>
      <c r="C63" s="188" t="s">
        <v>87</v>
      </c>
      <c r="D63" s="1635"/>
      <c r="E63" s="1638"/>
      <c r="F63" s="1638"/>
      <c r="G63" s="344"/>
      <c r="H63" s="345"/>
      <c r="I63" s="367">
        <v>0</v>
      </c>
      <c r="J63" s="368"/>
      <c r="K63" s="368"/>
      <c r="L63" s="368"/>
      <c r="M63" s="369"/>
      <c r="N63" s="372"/>
      <c r="O63" s="368"/>
      <c r="P63" s="368"/>
      <c r="Q63" s="369"/>
      <c r="R63" s="372"/>
      <c r="S63" s="369"/>
      <c r="T63" s="347"/>
      <c r="U63" s="344"/>
      <c r="V63" s="344"/>
      <c r="W63" s="344"/>
      <c r="X63" s="344"/>
      <c r="Y63" s="346"/>
      <c r="Z63" s="348"/>
      <c r="AA63" s="345"/>
      <c r="AB63" s="378"/>
      <c r="AC63" s="385">
        <v>0</v>
      </c>
      <c r="AD63" s="382"/>
      <c r="AE63" s="382"/>
      <c r="AF63" s="382"/>
      <c r="AG63" s="382"/>
      <c r="AH63" s="382"/>
      <c r="AI63" s="382"/>
      <c r="AJ63" s="382"/>
      <c r="AK63" s="382"/>
      <c r="AL63" s="383"/>
      <c r="AM63" s="1"/>
      <c r="AN63" s="1"/>
      <c r="AO63" s="1"/>
      <c r="AP63" s="1"/>
      <c r="AQ63" s="1"/>
      <c r="AR63" s="1"/>
      <c r="AS63" s="1"/>
      <c r="AT63" s="1"/>
    </row>
    <row r="64" spans="1:46" ht="15.75" customHeight="1" x14ac:dyDescent="0.3">
      <c r="A64" s="1703" t="s">
        <v>107</v>
      </c>
      <c r="B64" s="1680" t="s">
        <v>108</v>
      </c>
      <c r="C64" s="177" t="s">
        <v>85</v>
      </c>
      <c r="D64" s="134">
        <v>2</v>
      </c>
      <c r="E64" s="135">
        <v>2</v>
      </c>
      <c r="F64" s="135"/>
      <c r="G64" s="135"/>
      <c r="H64" s="136"/>
      <c r="I64" s="1547">
        <v>114</v>
      </c>
      <c r="J64" s="135"/>
      <c r="K64" s="135"/>
      <c r="L64" s="135"/>
      <c r="M64" s="136">
        <v>114</v>
      </c>
      <c r="N64" s="678">
        <v>3</v>
      </c>
      <c r="O64" s="135">
        <v>81</v>
      </c>
      <c r="P64" s="135">
        <v>30</v>
      </c>
      <c r="Q64" s="679"/>
      <c r="R64" s="173">
        <v>89</v>
      </c>
      <c r="S64" s="136">
        <v>25</v>
      </c>
      <c r="T64" s="678"/>
      <c r="U64" s="135">
        <v>47</v>
      </c>
      <c r="V64" s="135">
        <v>47</v>
      </c>
      <c r="W64" s="135">
        <v>5</v>
      </c>
      <c r="X64" s="135">
        <v>52</v>
      </c>
      <c r="Y64" s="679">
        <v>2</v>
      </c>
      <c r="Z64" s="173">
        <v>36</v>
      </c>
      <c r="AA64" s="135">
        <v>20</v>
      </c>
      <c r="AB64" s="136">
        <v>12</v>
      </c>
      <c r="AC64" s="1595">
        <v>3</v>
      </c>
      <c r="AD64" s="909"/>
      <c r="AE64" s="160"/>
      <c r="AF64" s="160"/>
      <c r="AG64" s="160"/>
      <c r="AH64" s="160"/>
      <c r="AI64" s="160"/>
      <c r="AJ64" s="160"/>
      <c r="AK64" s="160">
        <v>2</v>
      </c>
      <c r="AL64" s="161">
        <v>1</v>
      </c>
      <c r="AM64" s="1"/>
      <c r="AN64" s="1"/>
      <c r="AO64" s="1"/>
      <c r="AP64" s="1"/>
      <c r="AQ64" s="1"/>
      <c r="AR64" s="1"/>
      <c r="AS64" s="1"/>
      <c r="AT64" s="1"/>
    </row>
    <row r="65" spans="1:46" ht="15.75" customHeight="1" x14ac:dyDescent="0.3">
      <c r="A65" s="1704"/>
      <c r="B65" s="1677"/>
      <c r="C65" s="178" t="s">
        <v>86</v>
      </c>
      <c r="D65" s="143">
        <v>26</v>
      </c>
      <c r="E65" s="144">
        <v>26</v>
      </c>
      <c r="F65" s="144"/>
      <c r="G65" s="144"/>
      <c r="H65" s="145"/>
      <c r="I65" s="860">
        <v>1219</v>
      </c>
      <c r="J65" s="144"/>
      <c r="K65" s="144"/>
      <c r="L65" s="144"/>
      <c r="M65" s="145">
        <v>1219</v>
      </c>
      <c r="N65" s="494">
        <v>56</v>
      </c>
      <c r="O65" s="144">
        <v>782</v>
      </c>
      <c r="P65" s="144">
        <v>381</v>
      </c>
      <c r="Q65" s="478"/>
      <c r="R65" s="149">
        <v>1002</v>
      </c>
      <c r="S65" s="145">
        <v>217</v>
      </c>
      <c r="T65" s="494"/>
      <c r="U65" s="144">
        <v>422</v>
      </c>
      <c r="V65" s="144">
        <v>411</v>
      </c>
      <c r="W65" s="144">
        <v>42</v>
      </c>
      <c r="X65" s="144">
        <v>475</v>
      </c>
      <c r="Y65" s="478">
        <v>40</v>
      </c>
      <c r="Z65" s="149">
        <v>40</v>
      </c>
      <c r="AA65" s="144">
        <v>30</v>
      </c>
      <c r="AB65" s="145">
        <v>100</v>
      </c>
      <c r="AC65" s="1596">
        <v>25</v>
      </c>
      <c r="AD65" s="910"/>
      <c r="AE65" s="163">
        <v>1</v>
      </c>
      <c r="AF65" s="163">
        <v>1</v>
      </c>
      <c r="AG65" s="163">
        <v>21</v>
      </c>
      <c r="AH65" s="160"/>
      <c r="AI65" s="163"/>
      <c r="AJ65" s="163">
        <v>1</v>
      </c>
      <c r="AK65" s="163"/>
      <c r="AL65" s="164">
        <v>1</v>
      </c>
      <c r="AM65" s="1"/>
      <c r="AN65" s="1"/>
      <c r="AO65" s="1"/>
      <c r="AP65" s="1"/>
      <c r="AQ65" s="1"/>
      <c r="AR65" s="1"/>
      <c r="AS65" s="1"/>
      <c r="AT65" s="1"/>
    </row>
    <row r="66" spans="1:46" ht="15.75" customHeight="1" thickBot="1" x14ac:dyDescent="0.35">
      <c r="A66" s="1704"/>
      <c r="B66" s="1679"/>
      <c r="C66" s="179" t="s">
        <v>87</v>
      </c>
      <c r="D66" s="150">
        <v>0</v>
      </c>
      <c r="E66" s="151">
        <v>0</v>
      </c>
      <c r="F66" s="151"/>
      <c r="G66" s="151"/>
      <c r="H66" s="152"/>
      <c r="I66" s="1548">
        <v>40</v>
      </c>
      <c r="J66" s="151"/>
      <c r="K66" s="151"/>
      <c r="L66" s="151"/>
      <c r="M66" s="152">
        <v>40</v>
      </c>
      <c r="N66" s="328">
        <v>40</v>
      </c>
      <c r="O66" s="151"/>
      <c r="P66" s="151"/>
      <c r="Q66" s="329"/>
      <c r="R66" s="157">
        <v>39</v>
      </c>
      <c r="S66" s="152">
        <v>1</v>
      </c>
      <c r="T66" s="328"/>
      <c r="U66" s="151">
        <v>15</v>
      </c>
      <c r="V66" s="151">
        <v>15</v>
      </c>
      <c r="W66" s="151">
        <v>1</v>
      </c>
      <c r="X66" s="151">
        <v>14</v>
      </c>
      <c r="Y66" s="329">
        <v>3</v>
      </c>
      <c r="Z66" s="157">
        <v>39.299999999999997</v>
      </c>
      <c r="AA66" s="151">
        <v>17.5</v>
      </c>
      <c r="AB66" s="152">
        <v>110.1</v>
      </c>
      <c r="AC66" s="1597">
        <v>2</v>
      </c>
      <c r="AD66" s="911"/>
      <c r="AE66" s="166"/>
      <c r="AF66" s="166"/>
      <c r="AG66" s="166"/>
      <c r="AH66" s="160">
        <v>2</v>
      </c>
      <c r="AI66" s="166"/>
      <c r="AJ66" s="166"/>
      <c r="AK66" s="166"/>
      <c r="AL66" s="167"/>
      <c r="AM66" s="1"/>
      <c r="AN66" s="1"/>
      <c r="AO66" s="1"/>
      <c r="AP66" s="1"/>
      <c r="AQ66" s="1"/>
      <c r="AR66" s="1"/>
      <c r="AS66" s="1"/>
      <c r="AT66" s="1"/>
    </row>
    <row r="67" spans="1:46" ht="15.75" customHeight="1" x14ac:dyDescent="0.3">
      <c r="A67" s="1704"/>
      <c r="B67" s="1676" t="s">
        <v>109</v>
      </c>
      <c r="C67" s="178" t="s">
        <v>85</v>
      </c>
      <c r="D67" s="134">
        <v>4</v>
      </c>
      <c r="E67" s="135"/>
      <c r="F67" s="135">
        <v>4</v>
      </c>
      <c r="G67" s="135"/>
      <c r="H67" s="136"/>
      <c r="I67" s="137">
        <v>103</v>
      </c>
      <c r="J67" s="138"/>
      <c r="K67" s="138"/>
      <c r="L67" s="138"/>
      <c r="M67" s="139">
        <v>103</v>
      </c>
      <c r="N67" s="140">
        <v>3</v>
      </c>
      <c r="O67" s="138">
        <v>71</v>
      </c>
      <c r="P67" s="138">
        <v>29</v>
      </c>
      <c r="Q67" s="139"/>
      <c r="R67" s="140">
        <v>87</v>
      </c>
      <c r="S67" s="139">
        <v>16</v>
      </c>
      <c r="T67" s="492"/>
      <c r="U67" s="393">
        <v>43</v>
      </c>
      <c r="V67" s="393">
        <v>43</v>
      </c>
      <c r="W67" s="393">
        <v>3</v>
      </c>
      <c r="X67" s="393">
        <v>57</v>
      </c>
      <c r="Y67" s="493">
        <v>1</v>
      </c>
      <c r="Z67" s="141">
        <v>39</v>
      </c>
      <c r="AA67" s="142">
        <v>25</v>
      </c>
      <c r="AB67" s="141">
        <v>13.4</v>
      </c>
      <c r="AC67" s="159">
        <v>4</v>
      </c>
      <c r="AD67" s="160"/>
      <c r="AE67" s="160"/>
      <c r="AF67" s="160">
        <v>1</v>
      </c>
      <c r="AG67" s="160"/>
      <c r="AH67" s="160"/>
      <c r="AI67" s="160"/>
      <c r="AJ67" s="160">
        <v>1</v>
      </c>
      <c r="AK67" s="160">
        <v>2</v>
      </c>
      <c r="AL67" s="161"/>
      <c r="AM67" s="1"/>
      <c r="AN67" s="1"/>
      <c r="AO67" s="1"/>
      <c r="AP67" s="1"/>
      <c r="AQ67" s="1"/>
      <c r="AR67" s="1"/>
      <c r="AS67" s="1"/>
      <c r="AT67" s="1"/>
    </row>
    <row r="68" spans="1:46" ht="16.2" customHeight="1" x14ac:dyDescent="0.3">
      <c r="A68" s="1704"/>
      <c r="B68" s="1677"/>
      <c r="C68" s="299" t="s">
        <v>86</v>
      </c>
      <c r="D68" s="143">
        <v>40</v>
      </c>
      <c r="E68" s="144"/>
      <c r="F68" s="144">
        <v>30</v>
      </c>
      <c r="G68" s="144">
        <v>10</v>
      </c>
      <c r="H68" s="145"/>
      <c r="I68" s="146">
        <v>974</v>
      </c>
      <c r="J68" s="147"/>
      <c r="K68" s="147"/>
      <c r="L68" s="147"/>
      <c r="M68" s="148">
        <v>974</v>
      </c>
      <c r="N68" s="169">
        <v>19</v>
      </c>
      <c r="O68" s="147">
        <v>671</v>
      </c>
      <c r="P68" s="147">
        <v>284</v>
      </c>
      <c r="Q68" s="148">
        <v>0</v>
      </c>
      <c r="R68" s="169">
        <v>803</v>
      </c>
      <c r="S68" s="148">
        <v>171</v>
      </c>
      <c r="T68" s="494"/>
      <c r="U68" s="144">
        <v>516</v>
      </c>
      <c r="V68" s="144">
        <v>515</v>
      </c>
      <c r="W68" s="144">
        <v>7</v>
      </c>
      <c r="X68" s="144">
        <v>608</v>
      </c>
      <c r="Y68" s="478">
        <v>31</v>
      </c>
      <c r="Z68" s="149">
        <v>41</v>
      </c>
      <c r="AA68" s="145">
        <v>29</v>
      </c>
      <c r="AB68" s="149">
        <v>91</v>
      </c>
      <c r="AC68" s="162">
        <v>20</v>
      </c>
      <c r="AD68" s="163">
        <v>1</v>
      </c>
      <c r="AE68" s="163">
        <v>3</v>
      </c>
      <c r="AF68" s="163">
        <v>3</v>
      </c>
      <c r="AG68" s="163">
        <v>4</v>
      </c>
      <c r="AH68" s="163"/>
      <c r="AI68" s="163"/>
      <c r="AJ68" s="163">
        <v>2</v>
      </c>
      <c r="AK68" s="163">
        <v>7</v>
      </c>
      <c r="AL68" s="164"/>
      <c r="AM68" s="1"/>
      <c r="AN68" s="1"/>
      <c r="AO68" s="1"/>
      <c r="AP68" s="1"/>
      <c r="AQ68" s="1"/>
      <c r="AR68" s="1"/>
      <c r="AS68" s="1"/>
      <c r="AT68" s="1"/>
    </row>
    <row r="69" spans="1:46" ht="15.6" customHeight="1" thickBot="1" x14ac:dyDescent="0.35">
      <c r="A69" s="1704"/>
      <c r="B69" s="1677"/>
      <c r="C69" s="188" t="s">
        <v>87</v>
      </c>
      <c r="D69" s="1549">
        <f>SUM(E69:H69)</f>
        <v>0</v>
      </c>
      <c r="E69" s="1550"/>
      <c r="F69" s="1550"/>
      <c r="G69" s="1550"/>
      <c r="H69" s="1551"/>
      <c r="I69" s="1552">
        <f>SUM(J69:M69)</f>
        <v>0</v>
      </c>
      <c r="J69" s="1553"/>
      <c r="K69" s="1553"/>
      <c r="L69" s="1553"/>
      <c r="M69" s="1554"/>
      <c r="N69" s="1555"/>
      <c r="O69" s="1553"/>
      <c r="P69" s="1553"/>
      <c r="Q69" s="1554"/>
      <c r="R69" s="1555"/>
      <c r="S69" s="1554"/>
      <c r="T69" s="1556"/>
      <c r="U69" s="1550"/>
      <c r="V69" s="1550"/>
      <c r="W69" s="1550"/>
      <c r="X69" s="1550"/>
      <c r="Y69" s="1557"/>
      <c r="Z69" s="1558"/>
      <c r="AA69" s="1551"/>
      <c r="AB69" s="1558"/>
      <c r="AC69" s="1598">
        <f>SUM(AD69:AL69)</f>
        <v>0</v>
      </c>
      <c r="AD69" s="1599"/>
      <c r="AE69" s="1599"/>
      <c r="AF69" s="1599"/>
      <c r="AG69" s="1599"/>
      <c r="AH69" s="1599"/>
      <c r="AI69" s="1599"/>
      <c r="AJ69" s="1599"/>
      <c r="AK69" s="1599"/>
      <c r="AL69" s="1600"/>
      <c r="AM69" s="1"/>
      <c r="AN69" s="1"/>
      <c r="AO69" s="1"/>
      <c r="AP69" s="1"/>
      <c r="AQ69" s="1"/>
      <c r="AR69" s="1"/>
      <c r="AS69" s="1"/>
      <c r="AT69" s="1"/>
    </row>
    <row r="70" spans="1:46" ht="15.75" customHeight="1" x14ac:dyDescent="0.3">
      <c r="A70" s="1704"/>
      <c r="B70" s="1678" t="s">
        <v>110</v>
      </c>
      <c r="C70" s="177" t="s">
        <v>85</v>
      </c>
      <c r="D70" s="1559">
        <f>SUM(E70:H70)</f>
        <v>0</v>
      </c>
      <c r="E70" s="1560"/>
      <c r="F70" s="1560"/>
      <c r="G70" s="1560"/>
      <c r="H70" s="1561"/>
      <c r="I70" s="1562">
        <f>SUM(J70:M70)</f>
        <v>0</v>
      </c>
      <c r="J70" s="1563"/>
      <c r="K70" s="1563"/>
      <c r="L70" s="1563"/>
      <c r="M70" s="1564"/>
      <c r="N70" s="1565"/>
      <c r="O70" s="1563"/>
      <c r="P70" s="1563"/>
      <c r="Q70" s="1564"/>
      <c r="R70" s="1565"/>
      <c r="S70" s="1564"/>
      <c r="T70" s="1566"/>
      <c r="U70" s="1567"/>
      <c r="V70" s="1567"/>
      <c r="W70" s="1567"/>
      <c r="X70" s="1567"/>
      <c r="Y70" s="1568"/>
      <c r="Z70" s="1569"/>
      <c r="AA70" s="1570"/>
      <c r="AB70" s="1569"/>
      <c r="AC70" s="1601">
        <f>SUM(AD70:AL70)</f>
        <v>0</v>
      </c>
      <c r="AD70" s="1602"/>
      <c r="AE70" s="1602"/>
      <c r="AF70" s="1602"/>
      <c r="AG70" s="1602"/>
      <c r="AH70" s="1602"/>
      <c r="AI70" s="1602"/>
      <c r="AJ70" s="1602"/>
      <c r="AK70" s="1602"/>
      <c r="AL70" s="1603"/>
      <c r="AM70" s="1"/>
      <c r="AN70" s="1"/>
      <c r="AO70" s="1"/>
      <c r="AP70" s="1"/>
      <c r="AQ70" s="1"/>
      <c r="AR70" s="1"/>
      <c r="AS70" s="1"/>
      <c r="AT70" s="1"/>
    </row>
    <row r="71" spans="1:46" ht="15.75" customHeight="1" x14ac:dyDescent="0.3">
      <c r="A71" s="1704"/>
      <c r="B71" s="1677"/>
      <c r="C71" s="178" t="s">
        <v>86</v>
      </c>
      <c r="D71" s="1029">
        <v>2</v>
      </c>
      <c r="E71" s="556">
        <v>1</v>
      </c>
      <c r="F71" s="556">
        <v>0</v>
      </c>
      <c r="G71" s="556">
        <v>1</v>
      </c>
      <c r="H71" s="557">
        <v>0</v>
      </c>
      <c r="I71" s="1030">
        <v>5</v>
      </c>
      <c r="J71" s="147">
        <v>0</v>
      </c>
      <c r="K71" s="147">
        <v>0</v>
      </c>
      <c r="L71" s="147">
        <v>0</v>
      </c>
      <c r="M71" s="148">
        <v>5</v>
      </c>
      <c r="N71" s="169">
        <v>5</v>
      </c>
      <c r="O71" s="147">
        <v>0</v>
      </c>
      <c r="P71" s="147">
        <v>0</v>
      </c>
      <c r="Q71" s="148">
        <v>0</v>
      </c>
      <c r="R71" s="169">
        <v>3</v>
      </c>
      <c r="S71" s="148">
        <v>2</v>
      </c>
      <c r="T71" s="558">
        <v>0</v>
      </c>
      <c r="U71" s="556">
        <v>3</v>
      </c>
      <c r="V71" s="556">
        <v>3</v>
      </c>
      <c r="W71" s="556">
        <v>0</v>
      </c>
      <c r="X71" s="556">
        <v>5</v>
      </c>
      <c r="Y71" s="559">
        <v>5</v>
      </c>
      <c r="Z71" s="560">
        <v>43</v>
      </c>
      <c r="AA71" s="557">
        <v>27</v>
      </c>
      <c r="AB71" s="560">
        <v>60</v>
      </c>
      <c r="AC71" s="1035">
        <v>3</v>
      </c>
      <c r="AD71" s="934">
        <v>0</v>
      </c>
      <c r="AE71" s="934">
        <v>0</v>
      </c>
      <c r="AF71" s="934">
        <v>0</v>
      </c>
      <c r="AG71" s="934">
        <v>0</v>
      </c>
      <c r="AH71" s="934">
        <v>0</v>
      </c>
      <c r="AI71" s="934">
        <v>0</v>
      </c>
      <c r="AJ71" s="934">
        <v>1</v>
      </c>
      <c r="AK71" s="934">
        <v>2</v>
      </c>
      <c r="AL71" s="1039">
        <v>0</v>
      </c>
      <c r="AM71" s="1"/>
      <c r="AN71" s="1"/>
      <c r="AO71" s="1"/>
      <c r="AP71" s="1"/>
      <c r="AQ71" s="1"/>
      <c r="AR71" s="1"/>
      <c r="AS71" s="1"/>
      <c r="AT71" s="1"/>
    </row>
    <row r="72" spans="1:46" ht="15.75" customHeight="1" thickBot="1" x14ac:dyDescent="0.35">
      <c r="A72" s="1704"/>
      <c r="B72" s="1679"/>
      <c r="C72" s="179" t="s">
        <v>87</v>
      </c>
      <c r="D72" s="1549">
        <f>SUM(E72:H72)</f>
        <v>0</v>
      </c>
      <c r="E72" s="1550"/>
      <c r="F72" s="1550"/>
      <c r="G72" s="1550"/>
      <c r="H72" s="1551"/>
      <c r="I72" s="1552">
        <f>SUM(J72:M72)</f>
        <v>0</v>
      </c>
      <c r="J72" s="1553"/>
      <c r="K72" s="1553"/>
      <c r="L72" s="1553"/>
      <c r="M72" s="1554"/>
      <c r="N72" s="1555"/>
      <c r="O72" s="1553"/>
      <c r="P72" s="1553"/>
      <c r="Q72" s="1554"/>
      <c r="R72" s="1555"/>
      <c r="S72" s="1554"/>
      <c r="T72" s="1556"/>
      <c r="U72" s="1550"/>
      <c r="V72" s="1550"/>
      <c r="W72" s="1550"/>
      <c r="X72" s="1550"/>
      <c r="Y72" s="1557"/>
      <c r="Z72" s="1558"/>
      <c r="AA72" s="1551"/>
      <c r="AB72" s="1558"/>
      <c r="AC72" s="1598">
        <f>SUM(AD72:AL72)</f>
        <v>0</v>
      </c>
      <c r="AD72" s="1599"/>
      <c r="AE72" s="1599"/>
      <c r="AF72" s="1599"/>
      <c r="AG72" s="1599"/>
      <c r="AH72" s="1599"/>
      <c r="AI72" s="1599"/>
      <c r="AJ72" s="1599"/>
      <c r="AK72" s="1599"/>
      <c r="AL72" s="1600"/>
      <c r="AM72" s="1"/>
      <c r="AN72" s="1"/>
      <c r="AO72" s="1"/>
      <c r="AP72" s="1"/>
      <c r="AQ72" s="1"/>
      <c r="AR72" s="1"/>
      <c r="AS72" s="1"/>
      <c r="AT72" s="1"/>
    </row>
    <row r="73" spans="1:46" ht="15.75" customHeight="1" x14ac:dyDescent="0.3">
      <c r="A73" s="1704"/>
      <c r="B73" s="1681" t="s">
        <v>111</v>
      </c>
      <c r="C73" s="178" t="s">
        <v>85</v>
      </c>
      <c r="D73" s="134">
        <v>1</v>
      </c>
      <c r="E73" s="135">
        <v>1</v>
      </c>
      <c r="F73" s="135">
        <v>0</v>
      </c>
      <c r="G73" s="135">
        <v>0</v>
      </c>
      <c r="H73" s="136"/>
      <c r="I73" s="137">
        <v>5</v>
      </c>
      <c r="J73" s="138"/>
      <c r="K73" s="138"/>
      <c r="L73" s="138"/>
      <c r="M73" s="139">
        <v>5</v>
      </c>
      <c r="N73" s="140">
        <v>4</v>
      </c>
      <c r="O73" s="138">
        <v>1</v>
      </c>
      <c r="P73" s="138"/>
      <c r="Q73" s="139"/>
      <c r="R73" s="140">
        <v>3</v>
      </c>
      <c r="S73" s="139">
        <v>2</v>
      </c>
      <c r="T73" s="492"/>
      <c r="U73" s="393">
        <v>1</v>
      </c>
      <c r="V73" s="393">
        <v>1</v>
      </c>
      <c r="W73" s="393"/>
      <c r="X73" s="393"/>
      <c r="Y73" s="493"/>
      <c r="Z73" s="141">
        <v>43.2</v>
      </c>
      <c r="AA73" s="142">
        <v>22</v>
      </c>
      <c r="AB73" s="141">
        <v>13.2</v>
      </c>
      <c r="AC73" s="159">
        <f t="shared" ref="AC73" si="2">SUM(AD73:AL73)</f>
        <v>0</v>
      </c>
      <c r="AD73" s="160"/>
      <c r="AE73" s="160"/>
      <c r="AF73" s="160"/>
      <c r="AG73" s="160"/>
      <c r="AH73" s="160"/>
      <c r="AI73" s="160"/>
      <c r="AJ73" s="160"/>
      <c r="AK73" s="160"/>
      <c r="AL73" s="161"/>
      <c r="AM73" s="1"/>
      <c r="AN73" s="1"/>
      <c r="AO73" s="1"/>
      <c r="AP73" s="1"/>
      <c r="AQ73" s="1"/>
      <c r="AR73" s="1"/>
      <c r="AS73" s="1"/>
      <c r="AT73" s="1"/>
    </row>
    <row r="74" spans="1:46" ht="15.75" customHeight="1" x14ac:dyDescent="0.3">
      <c r="A74" s="1704"/>
      <c r="B74" s="1677"/>
      <c r="C74" s="189" t="s">
        <v>86</v>
      </c>
      <c r="D74" s="143">
        <v>0</v>
      </c>
      <c r="E74" s="144">
        <v>0</v>
      </c>
      <c r="F74" s="144">
        <v>0</v>
      </c>
      <c r="G74" s="144">
        <v>0</v>
      </c>
      <c r="H74" s="145">
        <v>0</v>
      </c>
      <c r="I74" s="146">
        <v>122</v>
      </c>
      <c r="J74" s="147">
        <v>0</v>
      </c>
      <c r="K74" s="147">
        <v>0</v>
      </c>
      <c r="L74" s="147">
        <v>0</v>
      </c>
      <c r="M74" s="148">
        <v>122</v>
      </c>
      <c r="N74" s="169">
        <v>23</v>
      </c>
      <c r="O74" s="147">
        <v>95</v>
      </c>
      <c r="P74" s="147">
        <v>4</v>
      </c>
      <c r="Q74" s="148">
        <v>0</v>
      </c>
      <c r="R74" s="169">
        <v>94</v>
      </c>
      <c r="S74" s="148">
        <v>28</v>
      </c>
      <c r="T74" s="494">
        <v>0</v>
      </c>
      <c r="U74" s="144">
        <v>51</v>
      </c>
      <c r="V74" s="144">
        <v>49</v>
      </c>
      <c r="W74" s="144">
        <v>2</v>
      </c>
      <c r="X74" s="144">
        <v>82</v>
      </c>
      <c r="Y74" s="478">
        <v>0</v>
      </c>
      <c r="Z74" s="149">
        <v>43.31</v>
      </c>
      <c r="AA74" s="145">
        <v>14.32</v>
      </c>
      <c r="AB74" s="149">
        <v>79.260000000000005</v>
      </c>
      <c r="AC74" s="162">
        <v>0</v>
      </c>
      <c r="AD74" s="163">
        <v>0</v>
      </c>
      <c r="AE74" s="163">
        <v>0</v>
      </c>
      <c r="AF74" s="163">
        <v>0</v>
      </c>
      <c r="AG74" s="163">
        <v>0</v>
      </c>
      <c r="AH74" s="163">
        <v>0</v>
      </c>
      <c r="AI74" s="163">
        <v>0</v>
      </c>
      <c r="AJ74" s="163">
        <v>0</v>
      </c>
      <c r="AK74" s="163">
        <v>0</v>
      </c>
      <c r="AL74" s="164">
        <v>0</v>
      </c>
      <c r="AM74" s="1"/>
      <c r="AN74" s="1"/>
      <c r="AO74" s="1"/>
      <c r="AP74" s="1"/>
      <c r="AQ74" s="1"/>
      <c r="AR74" s="1"/>
      <c r="AS74" s="1"/>
      <c r="AT74" s="1"/>
    </row>
    <row r="75" spans="1:46" ht="15.75" customHeight="1" thickBot="1" x14ac:dyDescent="0.35">
      <c r="A75" s="1704"/>
      <c r="B75" s="1677"/>
      <c r="C75" s="190" t="s">
        <v>87</v>
      </c>
      <c r="D75" s="1549">
        <f>SUM(E75:H75)</f>
        <v>0</v>
      </c>
      <c r="E75" s="1550"/>
      <c r="F75" s="1550"/>
      <c r="G75" s="1550"/>
      <c r="H75" s="1551"/>
      <c r="I75" s="1552">
        <f>SUM(J75:M75)</f>
        <v>0</v>
      </c>
      <c r="J75" s="1553"/>
      <c r="K75" s="1553"/>
      <c r="L75" s="1553"/>
      <c r="M75" s="1554"/>
      <c r="N75" s="1555"/>
      <c r="O75" s="1553"/>
      <c r="P75" s="1553"/>
      <c r="Q75" s="1554"/>
      <c r="R75" s="1555"/>
      <c r="S75" s="1554"/>
      <c r="T75" s="1556"/>
      <c r="U75" s="1550"/>
      <c r="V75" s="1550"/>
      <c r="W75" s="1550"/>
      <c r="X75" s="1550"/>
      <c r="Y75" s="1557"/>
      <c r="Z75" s="1558"/>
      <c r="AA75" s="1551"/>
      <c r="AB75" s="1558"/>
      <c r="AC75" s="1598">
        <f>SUM(AD75:AL75)</f>
        <v>0</v>
      </c>
      <c r="AD75" s="1599"/>
      <c r="AE75" s="1599"/>
      <c r="AF75" s="1599"/>
      <c r="AG75" s="1599"/>
      <c r="AH75" s="1599"/>
      <c r="AI75" s="1599"/>
      <c r="AJ75" s="1599"/>
      <c r="AK75" s="1599"/>
      <c r="AL75" s="1600"/>
      <c r="AM75" s="1"/>
      <c r="AN75" s="1"/>
      <c r="AO75" s="1"/>
      <c r="AP75" s="1"/>
      <c r="AQ75" s="1"/>
      <c r="AR75" s="1"/>
      <c r="AS75" s="1"/>
      <c r="AT75" s="1"/>
    </row>
    <row r="76" spans="1:46" ht="15.75" customHeight="1" x14ac:dyDescent="0.3">
      <c r="A76" s="1704"/>
      <c r="B76" s="1678" t="s">
        <v>112</v>
      </c>
      <c r="C76" s="177" t="s">
        <v>85</v>
      </c>
      <c r="D76" s="1559">
        <f>SUM(E76:H76)</f>
        <v>0</v>
      </c>
      <c r="E76" s="1560"/>
      <c r="F76" s="1560"/>
      <c r="G76" s="1560"/>
      <c r="H76" s="1561"/>
      <c r="I76" s="1562">
        <f>SUM(J76:M76)</f>
        <v>0</v>
      </c>
      <c r="J76" s="1563"/>
      <c r="K76" s="1563"/>
      <c r="L76" s="1563"/>
      <c r="M76" s="1564"/>
      <c r="N76" s="1565"/>
      <c r="O76" s="1563"/>
      <c r="P76" s="1563"/>
      <c r="Q76" s="1564"/>
      <c r="R76" s="1565"/>
      <c r="S76" s="1564"/>
      <c r="T76" s="1566"/>
      <c r="U76" s="1567"/>
      <c r="V76" s="1567"/>
      <c r="W76" s="1567"/>
      <c r="X76" s="1567"/>
      <c r="Y76" s="1568"/>
      <c r="Z76" s="1569"/>
      <c r="AA76" s="1570"/>
      <c r="AB76" s="1569"/>
      <c r="AC76" s="1601">
        <f>SUM(AD76:AL76)</f>
        <v>0</v>
      </c>
      <c r="AD76" s="1602"/>
      <c r="AE76" s="1602"/>
      <c r="AF76" s="1602"/>
      <c r="AG76" s="1602"/>
      <c r="AH76" s="1602"/>
      <c r="AI76" s="1602"/>
      <c r="AJ76" s="1602"/>
      <c r="AK76" s="1602"/>
      <c r="AL76" s="1603"/>
      <c r="AM76" s="1"/>
      <c r="AN76" s="1"/>
      <c r="AO76" s="1"/>
      <c r="AP76" s="1"/>
      <c r="AQ76" s="1"/>
      <c r="AR76" s="1"/>
      <c r="AS76" s="1"/>
      <c r="AT76" s="1"/>
    </row>
    <row r="77" spans="1:46" ht="15.75" customHeight="1" x14ac:dyDescent="0.3">
      <c r="A77" s="1704"/>
      <c r="B77" s="1677"/>
      <c r="C77" s="178" t="s">
        <v>86</v>
      </c>
      <c r="D77" s="143">
        <v>0</v>
      </c>
      <c r="E77" s="144"/>
      <c r="F77" s="144"/>
      <c r="G77" s="144"/>
      <c r="H77" s="145"/>
      <c r="I77" s="146">
        <v>75</v>
      </c>
      <c r="J77" s="147"/>
      <c r="K77" s="147"/>
      <c r="L77" s="147"/>
      <c r="M77" s="148">
        <v>75</v>
      </c>
      <c r="N77" s="169"/>
      <c r="O77" s="147">
        <v>71</v>
      </c>
      <c r="P77" s="147">
        <v>4</v>
      </c>
      <c r="Q77" s="148"/>
      <c r="R77" s="169">
        <v>50</v>
      </c>
      <c r="S77" s="148">
        <v>25</v>
      </c>
      <c r="T77" s="494"/>
      <c r="U77" s="144">
        <v>73</v>
      </c>
      <c r="V77" s="144">
        <v>71</v>
      </c>
      <c r="W77" s="144">
        <v>10</v>
      </c>
      <c r="X77" s="144">
        <v>48</v>
      </c>
      <c r="Y77" s="478">
        <v>6</v>
      </c>
      <c r="Z77" s="149">
        <v>46</v>
      </c>
      <c r="AA77" s="145">
        <v>24</v>
      </c>
      <c r="AB77" s="149">
        <v>77</v>
      </c>
      <c r="AC77" s="162">
        <v>0</v>
      </c>
      <c r="AD77" s="163"/>
      <c r="AE77" s="163"/>
      <c r="AF77" s="163"/>
      <c r="AG77" s="163"/>
      <c r="AH77" s="163"/>
      <c r="AI77" s="163"/>
      <c r="AJ77" s="163"/>
      <c r="AK77" s="163"/>
      <c r="AL77" s="164"/>
      <c r="AM77" s="1"/>
      <c r="AN77" s="1"/>
      <c r="AO77" s="1"/>
      <c r="AP77" s="1"/>
      <c r="AQ77" s="1"/>
      <c r="AR77" s="1"/>
      <c r="AS77" s="1"/>
      <c r="AT77" s="1"/>
    </row>
    <row r="78" spans="1:46" ht="15.75" customHeight="1" thickBot="1" x14ac:dyDescent="0.35">
      <c r="A78" s="1704"/>
      <c r="B78" s="1679"/>
      <c r="C78" s="179" t="s">
        <v>87</v>
      </c>
      <c r="D78" s="1549">
        <f>SUM(E78:H78)</f>
        <v>0</v>
      </c>
      <c r="E78" s="1550"/>
      <c r="F78" s="1550"/>
      <c r="G78" s="1550"/>
      <c r="H78" s="1551"/>
      <c r="I78" s="1552">
        <f>SUM(J78:M78)</f>
        <v>0</v>
      </c>
      <c r="J78" s="1553"/>
      <c r="K78" s="1553"/>
      <c r="L78" s="1553"/>
      <c r="M78" s="1554"/>
      <c r="N78" s="1555"/>
      <c r="O78" s="1553"/>
      <c r="P78" s="1553"/>
      <c r="Q78" s="1554"/>
      <c r="R78" s="1555"/>
      <c r="S78" s="1554"/>
      <c r="T78" s="1556"/>
      <c r="U78" s="1550"/>
      <c r="V78" s="1550"/>
      <c r="W78" s="1550"/>
      <c r="X78" s="1550"/>
      <c r="Y78" s="1557"/>
      <c r="Z78" s="1558"/>
      <c r="AA78" s="1551"/>
      <c r="AB78" s="1558"/>
      <c r="AC78" s="1598">
        <f>SUM(AD78:AL78)</f>
        <v>0</v>
      </c>
      <c r="AD78" s="1599"/>
      <c r="AE78" s="1599"/>
      <c r="AF78" s="1599"/>
      <c r="AG78" s="1599"/>
      <c r="AH78" s="1599"/>
      <c r="AI78" s="1599"/>
      <c r="AJ78" s="1599"/>
      <c r="AK78" s="1599"/>
      <c r="AL78" s="1600"/>
      <c r="AM78" s="1"/>
      <c r="AN78" s="1"/>
      <c r="AO78" s="1"/>
      <c r="AP78" s="1"/>
      <c r="AQ78" s="1"/>
      <c r="AR78" s="1"/>
      <c r="AS78" s="1"/>
      <c r="AT78" s="1"/>
    </row>
    <row r="79" spans="1:46" ht="15.75" customHeight="1" x14ac:dyDescent="0.3">
      <c r="A79" s="1704"/>
      <c r="B79" s="1676" t="s">
        <v>113</v>
      </c>
      <c r="C79" s="178" t="s">
        <v>85</v>
      </c>
      <c r="D79" s="1559">
        <f>SUM(E79:H79)</f>
        <v>0</v>
      </c>
      <c r="E79" s="1560"/>
      <c r="F79" s="1560"/>
      <c r="G79" s="1560"/>
      <c r="H79" s="1561"/>
      <c r="I79" s="1562">
        <f>SUM(J79:M79)</f>
        <v>0</v>
      </c>
      <c r="J79" s="1563"/>
      <c r="K79" s="1563"/>
      <c r="L79" s="1563"/>
      <c r="M79" s="1564"/>
      <c r="N79" s="1565"/>
      <c r="O79" s="1563"/>
      <c r="P79" s="1563"/>
      <c r="Q79" s="1564"/>
      <c r="R79" s="1565"/>
      <c r="S79" s="1564"/>
      <c r="T79" s="1566"/>
      <c r="U79" s="1567"/>
      <c r="V79" s="1567"/>
      <c r="W79" s="1567"/>
      <c r="X79" s="1567"/>
      <c r="Y79" s="1568"/>
      <c r="Z79" s="1569"/>
      <c r="AA79" s="1570"/>
      <c r="AB79" s="1569"/>
      <c r="AC79" s="1601">
        <f>SUM(AD79:AL79)</f>
        <v>0</v>
      </c>
      <c r="AD79" s="1602"/>
      <c r="AE79" s="1602"/>
      <c r="AF79" s="1602"/>
      <c r="AG79" s="1602"/>
      <c r="AH79" s="1602"/>
      <c r="AI79" s="1602"/>
      <c r="AJ79" s="1602"/>
      <c r="AK79" s="1602"/>
      <c r="AL79" s="1603"/>
      <c r="AM79" s="1"/>
      <c r="AN79" s="1"/>
      <c r="AO79" s="1"/>
      <c r="AP79" s="1"/>
      <c r="AQ79" s="1"/>
      <c r="AR79" s="1"/>
      <c r="AS79" s="1"/>
      <c r="AT79" s="1"/>
    </row>
    <row r="80" spans="1:46" ht="15.75" customHeight="1" x14ac:dyDescent="0.3">
      <c r="A80" s="1704"/>
      <c r="B80" s="1677"/>
      <c r="C80" s="178" t="s">
        <v>86</v>
      </c>
      <c r="D80" s="1453">
        <v>3</v>
      </c>
      <c r="E80" s="144">
        <v>3</v>
      </c>
      <c r="F80" s="144"/>
      <c r="G80" s="144"/>
      <c r="H80" s="145"/>
      <c r="I80" s="1571">
        <v>50</v>
      </c>
      <c r="J80" s="1462">
        <v>50</v>
      </c>
      <c r="K80" s="778"/>
      <c r="L80" s="778"/>
      <c r="M80" s="779"/>
      <c r="N80" s="780"/>
      <c r="O80" s="778">
        <v>50</v>
      </c>
      <c r="P80" s="778"/>
      <c r="Q80" s="779"/>
      <c r="R80" s="780">
        <v>39</v>
      </c>
      <c r="S80" s="779">
        <v>11</v>
      </c>
      <c r="T80" s="494"/>
      <c r="U80" s="144">
        <v>13</v>
      </c>
      <c r="V80" s="144">
        <v>11</v>
      </c>
      <c r="W80" s="144"/>
      <c r="X80" s="144">
        <v>5</v>
      </c>
      <c r="Y80" s="478">
        <v>4</v>
      </c>
      <c r="Z80" s="149">
        <v>37</v>
      </c>
      <c r="AA80" s="145">
        <v>15</v>
      </c>
      <c r="AB80" s="149">
        <v>75</v>
      </c>
      <c r="AC80" s="162">
        <v>0</v>
      </c>
      <c r="AD80" s="1505"/>
      <c r="AE80" s="1505"/>
      <c r="AF80" s="1505"/>
      <c r="AG80" s="1505"/>
      <c r="AH80" s="1505"/>
      <c r="AI80" s="1505"/>
      <c r="AJ80" s="1505"/>
      <c r="AK80" s="1505"/>
      <c r="AL80" s="1506"/>
      <c r="AM80" s="1"/>
      <c r="AN80" s="1"/>
      <c r="AO80" s="1"/>
      <c r="AP80" s="1"/>
      <c r="AQ80" s="1"/>
      <c r="AR80" s="1"/>
      <c r="AS80" s="1"/>
      <c r="AT80" s="1"/>
    </row>
    <row r="81" spans="1:46" ht="15.75" customHeight="1" thickBot="1" x14ac:dyDescent="0.35">
      <c r="A81" s="1704"/>
      <c r="B81" s="1677"/>
      <c r="C81" s="188" t="s">
        <v>87</v>
      </c>
      <c r="D81" s="1549">
        <f>SUM(E81:H81)</f>
        <v>0</v>
      </c>
      <c r="E81" s="1550"/>
      <c r="F81" s="1550"/>
      <c r="G81" s="1550"/>
      <c r="H81" s="1551"/>
      <c r="I81" s="1552">
        <f>SUM(J81:M81)</f>
        <v>0</v>
      </c>
      <c r="J81" s="1553"/>
      <c r="K81" s="1553"/>
      <c r="L81" s="1553"/>
      <c r="M81" s="1554"/>
      <c r="N81" s="1555"/>
      <c r="O81" s="1553"/>
      <c r="P81" s="1553"/>
      <c r="Q81" s="1554"/>
      <c r="R81" s="1555"/>
      <c r="S81" s="1554"/>
      <c r="T81" s="1556"/>
      <c r="U81" s="1550"/>
      <c r="V81" s="1550"/>
      <c r="W81" s="1550"/>
      <c r="X81" s="1550"/>
      <c r="Y81" s="1557"/>
      <c r="Z81" s="1558"/>
      <c r="AA81" s="1551"/>
      <c r="AB81" s="1558"/>
      <c r="AC81" s="1598">
        <f>SUM(AD81:AL81)</f>
        <v>0</v>
      </c>
      <c r="AD81" s="1599"/>
      <c r="AE81" s="1599"/>
      <c r="AF81" s="1599"/>
      <c r="AG81" s="1599"/>
      <c r="AH81" s="1599"/>
      <c r="AI81" s="1599"/>
      <c r="AJ81" s="1599"/>
      <c r="AK81" s="1599"/>
      <c r="AL81" s="1600"/>
      <c r="AM81" s="1"/>
      <c r="AN81" s="1"/>
      <c r="AO81" s="1"/>
      <c r="AP81" s="1"/>
      <c r="AQ81" s="1"/>
      <c r="AR81" s="1"/>
      <c r="AS81" s="1"/>
      <c r="AT81" s="1"/>
    </row>
    <row r="82" spans="1:46" ht="15.75" customHeight="1" x14ac:dyDescent="0.3">
      <c r="A82" s="1704"/>
      <c r="B82" s="1678" t="s">
        <v>114</v>
      </c>
      <c r="C82" s="177" t="s">
        <v>85</v>
      </c>
      <c r="D82" s="134">
        <f>SUM(E82:H82)</f>
        <v>4</v>
      </c>
      <c r="E82" s="135">
        <v>3</v>
      </c>
      <c r="F82" s="135"/>
      <c r="G82" s="135">
        <v>1</v>
      </c>
      <c r="H82" s="136"/>
      <c r="I82" s="137">
        <v>54</v>
      </c>
      <c r="J82" s="138"/>
      <c r="K82" s="138"/>
      <c r="L82" s="138"/>
      <c r="M82" s="139">
        <v>54</v>
      </c>
      <c r="N82" s="140">
        <v>33</v>
      </c>
      <c r="O82" s="138">
        <v>6</v>
      </c>
      <c r="P82" s="138">
        <v>15</v>
      </c>
      <c r="Q82" s="139"/>
      <c r="R82" s="140">
        <v>50</v>
      </c>
      <c r="S82" s="139">
        <v>4</v>
      </c>
      <c r="T82" s="492"/>
      <c r="U82" s="393">
        <v>9</v>
      </c>
      <c r="V82" s="393">
        <v>8</v>
      </c>
      <c r="W82" s="393"/>
      <c r="X82" s="393">
        <v>27</v>
      </c>
      <c r="Y82" s="493"/>
      <c r="Z82" s="141"/>
      <c r="AA82" s="142"/>
      <c r="AB82" s="141">
        <v>12</v>
      </c>
      <c r="AC82" s="159">
        <f t="shared" ref="AC82" si="3">SUM(AD82:AL82)</f>
        <v>2</v>
      </c>
      <c r="AD82" s="160"/>
      <c r="AE82" s="160"/>
      <c r="AF82" s="160"/>
      <c r="AG82" s="160"/>
      <c r="AH82" s="160"/>
      <c r="AI82" s="160"/>
      <c r="AJ82" s="160"/>
      <c r="AK82" s="160">
        <v>2</v>
      </c>
      <c r="AL82" s="161"/>
      <c r="AM82" s="1"/>
      <c r="AN82" s="1"/>
      <c r="AO82" s="1"/>
      <c r="AP82" s="1"/>
      <c r="AQ82" s="1"/>
      <c r="AR82" s="1"/>
      <c r="AS82" s="1"/>
      <c r="AT82" s="1"/>
    </row>
    <row r="83" spans="1:46" ht="15.75" customHeight="1" x14ac:dyDescent="0.3">
      <c r="A83" s="1704"/>
      <c r="B83" s="1677"/>
      <c r="C83" s="178" t="s">
        <v>86</v>
      </c>
      <c r="D83" s="143">
        <f t="shared" ref="D83" si="4">SUM(E83:H83)</f>
        <v>12</v>
      </c>
      <c r="E83" s="144">
        <v>10</v>
      </c>
      <c r="F83" s="144"/>
      <c r="G83" s="144">
        <v>2</v>
      </c>
      <c r="H83" s="145"/>
      <c r="I83" s="146">
        <v>499</v>
      </c>
      <c r="J83" s="147"/>
      <c r="K83" s="147"/>
      <c r="L83" s="147"/>
      <c r="M83" s="148">
        <v>499</v>
      </c>
      <c r="N83" s="169">
        <v>81</v>
      </c>
      <c r="O83" s="147">
        <v>330</v>
      </c>
      <c r="P83" s="147">
        <v>88</v>
      </c>
      <c r="Q83" s="148"/>
      <c r="R83" s="169">
        <v>412</v>
      </c>
      <c r="S83" s="148">
        <v>87</v>
      </c>
      <c r="T83" s="494"/>
      <c r="U83" s="144">
        <v>100</v>
      </c>
      <c r="V83" s="144">
        <v>90</v>
      </c>
      <c r="W83" s="144">
        <v>21</v>
      </c>
      <c r="X83" s="144">
        <v>329</v>
      </c>
      <c r="Y83" s="478">
        <v>14</v>
      </c>
      <c r="Z83" s="149">
        <v>42</v>
      </c>
      <c r="AA83" s="145">
        <v>19</v>
      </c>
      <c r="AB83" s="149">
        <v>75</v>
      </c>
      <c r="AC83" s="162">
        <f>SUM(AD83:AL83)</f>
        <v>6</v>
      </c>
      <c r="AD83" s="163"/>
      <c r="AE83" s="163"/>
      <c r="AF83" s="163"/>
      <c r="AG83" s="163"/>
      <c r="AH83" s="163"/>
      <c r="AI83" s="163"/>
      <c r="AJ83" s="163">
        <v>3</v>
      </c>
      <c r="AK83" s="163">
        <v>3</v>
      </c>
      <c r="AL83" s="164"/>
      <c r="AM83" s="1"/>
      <c r="AN83" s="1"/>
      <c r="AO83" s="1"/>
      <c r="AP83" s="1"/>
      <c r="AQ83" s="1"/>
      <c r="AR83" s="1"/>
      <c r="AS83" s="1"/>
      <c r="AT83" s="1"/>
    </row>
    <row r="84" spans="1:46" ht="15.75" customHeight="1" thickBot="1" x14ac:dyDescent="0.35">
      <c r="A84" s="1704"/>
      <c r="B84" s="1679"/>
      <c r="C84" s="179" t="s">
        <v>87</v>
      </c>
      <c r="D84" s="1549">
        <f>SUM(E84:H84)</f>
        <v>0</v>
      </c>
      <c r="E84" s="1550"/>
      <c r="F84" s="1550"/>
      <c r="G84" s="1550"/>
      <c r="H84" s="1551"/>
      <c r="I84" s="1552">
        <f>SUM(J84:M84)</f>
        <v>0</v>
      </c>
      <c r="J84" s="1553"/>
      <c r="K84" s="1553"/>
      <c r="L84" s="1553"/>
      <c r="M84" s="1554"/>
      <c r="N84" s="1555"/>
      <c r="O84" s="1553"/>
      <c r="P84" s="1553"/>
      <c r="Q84" s="1554"/>
      <c r="R84" s="1555"/>
      <c r="S84" s="1554"/>
      <c r="T84" s="1556"/>
      <c r="U84" s="1550"/>
      <c r="V84" s="1550"/>
      <c r="W84" s="1550"/>
      <c r="X84" s="1550"/>
      <c r="Y84" s="1557"/>
      <c r="Z84" s="1558"/>
      <c r="AA84" s="1551"/>
      <c r="AB84" s="1558"/>
      <c r="AC84" s="1598">
        <f>SUM(AD84:AL84)</f>
        <v>0</v>
      </c>
      <c r="AD84" s="1599"/>
      <c r="AE84" s="1599"/>
      <c r="AF84" s="1599"/>
      <c r="AG84" s="1599"/>
      <c r="AH84" s="1599"/>
      <c r="AI84" s="1599"/>
      <c r="AJ84" s="1599"/>
      <c r="AK84" s="1599"/>
      <c r="AL84" s="1600"/>
      <c r="AM84" s="1"/>
      <c r="AN84" s="1"/>
      <c r="AO84" s="1"/>
      <c r="AP84" s="1"/>
      <c r="AQ84" s="1"/>
      <c r="AR84" s="1"/>
      <c r="AS84" s="1"/>
      <c r="AT84" s="1"/>
    </row>
    <row r="85" spans="1:46" ht="15.75" customHeight="1" x14ac:dyDescent="0.3">
      <c r="A85" s="1704"/>
      <c r="B85" s="1676" t="s">
        <v>115</v>
      </c>
      <c r="C85" s="178" t="s">
        <v>85</v>
      </c>
      <c r="D85" s="1559">
        <f>SUM(E85:H85)</f>
        <v>0</v>
      </c>
      <c r="E85" s="1560"/>
      <c r="F85" s="1560"/>
      <c r="G85" s="1560"/>
      <c r="H85" s="1561"/>
      <c r="I85" s="1562">
        <f>SUM(J85:M85)</f>
        <v>0</v>
      </c>
      <c r="J85" s="1563"/>
      <c r="K85" s="1563"/>
      <c r="L85" s="1563"/>
      <c r="M85" s="1564"/>
      <c r="N85" s="1565"/>
      <c r="O85" s="1563"/>
      <c r="P85" s="1563"/>
      <c r="Q85" s="1564"/>
      <c r="R85" s="1565"/>
      <c r="S85" s="1564"/>
      <c r="T85" s="1566"/>
      <c r="U85" s="1567"/>
      <c r="V85" s="1567"/>
      <c r="W85" s="1567"/>
      <c r="X85" s="1567"/>
      <c r="Y85" s="1568"/>
      <c r="Z85" s="1569"/>
      <c r="AA85" s="1570"/>
      <c r="AB85" s="1569"/>
      <c r="AC85" s="1601">
        <f>SUM(AD85:AL85)</f>
        <v>0</v>
      </c>
      <c r="AD85" s="1602"/>
      <c r="AE85" s="1602"/>
      <c r="AF85" s="1602"/>
      <c r="AG85" s="1602"/>
      <c r="AH85" s="1602"/>
      <c r="AI85" s="1602"/>
      <c r="AJ85" s="1602"/>
      <c r="AK85" s="1602"/>
      <c r="AL85" s="1603"/>
      <c r="AM85" s="1"/>
      <c r="AN85" s="1"/>
      <c r="AO85" s="1"/>
      <c r="AP85" s="1"/>
      <c r="AQ85" s="1"/>
      <c r="AR85" s="1"/>
      <c r="AS85" s="1"/>
      <c r="AT85" s="1"/>
    </row>
    <row r="86" spans="1:46" ht="15.75" customHeight="1" x14ac:dyDescent="0.3">
      <c r="A86" s="1704"/>
      <c r="B86" s="1677"/>
      <c r="C86" s="178" t="s">
        <v>86</v>
      </c>
      <c r="D86" s="1572">
        <v>0</v>
      </c>
      <c r="E86" s="144"/>
      <c r="F86" s="144"/>
      <c r="G86" s="144"/>
      <c r="H86" s="145"/>
      <c r="I86" s="1573">
        <v>10</v>
      </c>
      <c r="J86" s="1574"/>
      <c r="K86" s="1574"/>
      <c r="L86" s="1574"/>
      <c r="M86" s="1575">
        <v>10</v>
      </c>
      <c r="N86" s="733"/>
      <c r="O86" s="731">
        <v>10</v>
      </c>
      <c r="P86" s="731"/>
      <c r="Q86" s="732"/>
      <c r="R86" s="733">
        <v>8</v>
      </c>
      <c r="S86" s="732">
        <v>2</v>
      </c>
      <c r="T86" s="494"/>
      <c r="U86" s="144">
        <v>8</v>
      </c>
      <c r="V86" s="144">
        <v>8</v>
      </c>
      <c r="W86" s="144">
        <v>3</v>
      </c>
      <c r="X86" s="144">
        <v>7</v>
      </c>
      <c r="Y86" s="478">
        <v>10</v>
      </c>
      <c r="Z86" s="149">
        <v>40</v>
      </c>
      <c r="AA86" s="145">
        <v>21</v>
      </c>
      <c r="AB86" s="149">
        <v>75</v>
      </c>
      <c r="AC86" s="162">
        <v>0</v>
      </c>
      <c r="AD86" s="163"/>
      <c r="AE86" s="163"/>
      <c r="AF86" s="163"/>
      <c r="AG86" s="163"/>
      <c r="AH86" s="916"/>
      <c r="AI86" s="916"/>
      <c r="AJ86" s="916"/>
      <c r="AK86" s="916"/>
      <c r="AL86" s="917"/>
      <c r="AM86" s="1"/>
      <c r="AN86" s="1"/>
      <c r="AO86" s="1"/>
      <c r="AP86" s="1"/>
      <c r="AQ86" s="1"/>
      <c r="AR86" s="1"/>
      <c r="AS86" s="1"/>
      <c r="AT86" s="1"/>
    </row>
    <row r="87" spans="1:46" ht="15.75" customHeight="1" thickBot="1" x14ac:dyDescent="0.35">
      <c r="A87" s="1704"/>
      <c r="B87" s="1677"/>
      <c r="C87" s="188" t="s">
        <v>87</v>
      </c>
      <c r="D87" s="1549">
        <f>SUM(E87:H87)</f>
        <v>0</v>
      </c>
      <c r="E87" s="1550"/>
      <c r="F87" s="1550"/>
      <c r="G87" s="1550"/>
      <c r="H87" s="1551"/>
      <c r="I87" s="1552">
        <f>SUM(J87:M87)</f>
        <v>0</v>
      </c>
      <c r="J87" s="1553"/>
      <c r="K87" s="1553"/>
      <c r="L87" s="1553"/>
      <c r="M87" s="1554"/>
      <c r="N87" s="1555"/>
      <c r="O87" s="1553"/>
      <c r="P87" s="1553"/>
      <c r="Q87" s="1554"/>
      <c r="R87" s="1555"/>
      <c r="S87" s="1554"/>
      <c r="T87" s="1556"/>
      <c r="U87" s="1550"/>
      <c r="V87" s="1550"/>
      <c r="W87" s="1550"/>
      <c r="X87" s="1550"/>
      <c r="Y87" s="1557"/>
      <c r="Z87" s="1558"/>
      <c r="AA87" s="1551"/>
      <c r="AB87" s="1558"/>
      <c r="AC87" s="1598">
        <f>SUM(AD87:AL87)</f>
        <v>0</v>
      </c>
      <c r="AD87" s="1599"/>
      <c r="AE87" s="1599"/>
      <c r="AF87" s="1599"/>
      <c r="AG87" s="1599"/>
      <c r="AH87" s="1599"/>
      <c r="AI87" s="1599"/>
      <c r="AJ87" s="1599"/>
      <c r="AK87" s="1599"/>
      <c r="AL87" s="1600"/>
      <c r="AM87" s="1"/>
      <c r="AN87" s="1"/>
      <c r="AO87" s="1"/>
      <c r="AP87" s="1"/>
      <c r="AQ87" s="1"/>
      <c r="AR87" s="1"/>
      <c r="AS87" s="1"/>
      <c r="AT87" s="1"/>
    </row>
    <row r="88" spans="1:46" ht="15.75" customHeight="1" x14ac:dyDescent="0.3">
      <c r="A88" s="1704"/>
      <c r="B88" s="1678" t="s">
        <v>116</v>
      </c>
      <c r="C88" s="177" t="s">
        <v>85</v>
      </c>
      <c r="D88" s="1559">
        <v>0</v>
      </c>
      <c r="E88" s="1560"/>
      <c r="F88" s="1560"/>
      <c r="G88" s="1560"/>
      <c r="H88" s="1561"/>
      <c r="I88" s="1576">
        <v>0</v>
      </c>
      <c r="J88" s="1560"/>
      <c r="K88" s="1560"/>
      <c r="L88" s="1560"/>
      <c r="M88" s="1561"/>
      <c r="N88" s="1577"/>
      <c r="O88" s="1560"/>
      <c r="P88" s="1560"/>
      <c r="Q88" s="1578"/>
      <c r="R88" s="1579"/>
      <c r="S88" s="1561"/>
      <c r="T88" s="1577"/>
      <c r="U88" s="1560"/>
      <c r="V88" s="1560"/>
      <c r="W88" s="1560"/>
      <c r="X88" s="1560"/>
      <c r="Y88" s="1578"/>
      <c r="Z88" s="1579"/>
      <c r="AA88" s="1560"/>
      <c r="AB88" s="1561"/>
      <c r="AC88" s="1604"/>
      <c r="AD88" s="1602"/>
      <c r="AE88" s="1602"/>
      <c r="AF88" s="1602"/>
      <c r="AG88" s="1602"/>
      <c r="AH88" s="1602"/>
      <c r="AI88" s="1602"/>
      <c r="AJ88" s="1602"/>
      <c r="AK88" s="1602"/>
      <c r="AL88" s="1603"/>
      <c r="AM88" s="1"/>
      <c r="AN88" s="1"/>
      <c r="AO88" s="1"/>
      <c r="AP88" s="1"/>
      <c r="AQ88" s="1"/>
      <c r="AR88" s="1"/>
      <c r="AS88" s="1"/>
      <c r="AT88" s="1"/>
    </row>
    <row r="89" spans="1:46" ht="15.75" customHeight="1" x14ac:dyDescent="0.3">
      <c r="A89" s="1704"/>
      <c r="B89" s="1677"/>
      <c r="C89" s="178" t="s">
        <v>86</v>
      </c>
      <c r="D89" s="1580">
        <v>0</v>
      </c>
      <c r="E89" s="1581"/>
      <c r="F89" s="1581"/>
      <c r="G89" s="1581"/>
      <c r="H89" s="1582"/>
      <c r="I89" s="1583">
        <v>0</v>
      </c>
      <c r="J89" s="1581"/>
      <c r="K89" s="1581"/>
      <c r="L89" s="1581"/>
      <c r="M89" s="1582"/>
      <c r="N89" s="1584"/>
      <c r="O89" s="1581"/>
      <c r="P89" s="1581"/>
      <c r="Q89" s="1585"/>
      <c r="R89" s="1586"/>
      <c r="S89" s="1582"/>
      <c r="T89" s="1584"/>
      <c r="U89" s="1581"/>
      <c r="V89" s="1581"/>
      <c r="W89" s="1581"/>
      <c r="X89" s="1581"/>
      <c r="Y89" s="1585"/>
      <c r="Z89" s="1586"/>
      <c r="AA89" s="1581"/>
      <c r="AB89" s="1582"/>
      <c r="AC89" s="1605">
        <v>1</v>
      </c>
      <c r="AD89" s="1606"/>
      <c r="AE89" s="1606"/>
      <c r="AF89" s="1606"/>
      <c r="AG89" s="1606"/>
      <c r="AH89" s="1606"/>
      <c r="AI89" s="1606"/>
      <c r="AJ89" s="1606"/>
      <c r="AK89" s="1606">
        <v>1</v>
      </c>
      <c r="AL89" s="1607"/>
      <c r="AM89" s="1"/>
      <c r="AN89" s="1"/>
      <c r="AO89" s="1"/>
      <c r="AP89" s="1"/>
      <c r="AQ89" s="1"/>
      <c r="AR89" s="1"/>
      <c r="AS89" s="1"/>
      <c r="AT89" s="1"/>
    </row>
    <row r="90" spans="1:46" ht="15.75" customHeight="1" thickBot="1" x14ac:dyDescent="0.35">
      <c r="A90" s="1704"/>
      <c r="B90" s="1679"/>
      <c r="C90" s="179" t="s">
        <v>87</v>
      </c>
      <c r="D90" s="1549">
        <f>SUM(E90:H90)</f>
        <v>0</v>
      </c>
      <c r="E90" s="1550"/>
      <c r="F90" s="1550"/>
      <c r="G90" s="1550"/>
      <c r="H90" s="1551"/>
      <c r="I90" s="1552">
        <f>SUM(J90:M90)</f>
        <v>0</v>
      </c>
      <c r="J90" s="1553"/>
      <c r="K90" s="1553"/>
      <c r="L90" s="1553"/>
      <c r="M90" s="1554"/>
      <c r="N90" s="1555"/>
      <c r="O90" s="1553"/>
      <c r="P90" s="1553"/>
      <c r="Q90" s="1554"/>
      <c r="R90" s="1555"/>
      <c r="S90" s="1554"/>
      <c r="T90" s="1556"/>
      <c r="U90" s="1550"/>
      <c r="V90" s="1550"/>
      <c r="W90" s="1550"/>
      <c r="X90" s="1550"/>
      <c r="Y90" s="1557"/>
      <c r="Z90" s="1558"/>
      <c r="AA90" s="1551"/>
      <c r="AB90" s="1558"/>
      <c r="AC90" s="1598">
        <f>SUM(AD90:AL90)</f>
        <v>0</v>
      </c>
      <c r="AD90" s="1599"/>
      <c r="AE90" s="1599"/>
      <c r="AF90" s="1599"/>
      <c r="AG90" s="1599"/>
      <c r="AH90" s="1599"/>
      <c r="AI90" s="1599"/>
      <c r="AJ90" s="1599"/>
      <c r="AK90" s="1599"/>
      <c r="AL90" s="1600"/>
      <c r="AM90" s="1"/>
      <c r="AN90" s="1"/>
      <c r="AO90" s="1"/>
      <c r="AP90" s="1"/>
      <c r="AQ90" s="1"/>
      <c r="AR90" s="1"/>
      <c r="AS90" s="1"/>
      <c r="AT90" s="1"/>
    </row>
    <row r="91" spans="1:46" ht="15.75" customHeight="1" x14ac:dyDescent="0.3">
      <c r="A91" s="1704"/>
      <c r="B91" s="1676" t="s">
        <v>117</v>
      </c>
      <c r="C91" s="178" t="s">
        <v>85</v>
      </c>
      <c r="D91" s="1559">
        <f>SUM(E91:H91)</f>
        <v>0</v>
      </c>
      <c r="E91" s="1560"/>
      <c r="F91" s="1560"/>
      <c r="G91" s="1560"/>
      <c r="H91" s="1561"/>
      <c r="I91" s="1562">
        <f>SUM(J91:M91)</f>
        <v>0</v>
      </c>
      <c r="J91" s="1563"/>
      <c r="K91" s="1563"/>
      <c r="L91" s="1563"/>
      <c r="M91" s="1564"/>
      <c r="N91" s="1565"/>
      <c r="O91" s="1563"/>
      <c r="P91" s="1563"/>
      <c r="Q91" s="1564"/>
      <c r="R91" s="1565"/>
      <c r="S91" s="1564"/>
      <c r="T91" s="1566"/>
      <c r="U91" s="1567"/>
      <c r="V91" s="1567"/>
      <c r="W91" s="1567"/>
      <c r="X91" s="1567"/>
      <c r="Y91" s="1568"/>
      <c r="Z91" s="1569"/>
      <c r="AA91" s="1570"/>
      <c r="AB91" s="1569"/>
      <c r="AC91" s="1601">
        <f>SUM(AD91:AL91)</f>
        <v>0</v>
      </c>
      <c r="AD91" s="1602"/>
      <c r="AE91" s="1602"/>
      <c r="AF91" s="1602"/>
      <c r="AG91" s="1602"/>
      <c r="AH91" s="1602"/>
      <c r="AI91" s="1602"/>
      <c r="AJ91" s="1602"/>
      <c r="AK91" s="1602"/>
      <c r="AL91" s="1603"/>
      <c r="AM91" s="1"/>
      <c r="AN91" s="1"/>
      <c r="AO91" s="1"/>
      <c r="AP91" s="1"/>
      <c r="AQ91" s="1"/>
      <c r="AR91" s="1"/>
      <c r="AS91" s="1"/>
      <c r="AT91" s="1"/>
    </row>
    <row r="92" spans="1:46" ht="15.75" customHeight="1" x14ac:dyDescent="0.3">
      <c r="A92" s="1704"/>
      <c r="B92" s="1677"/>
      <c r="C92" s="178" t="s">
        <v>86</v>
      </c>
      <c r="D92" s="143">
        <v>0</v>
      </c>
      <c r="E92" s="144">
        <v>0</v>
      </c>
      <c r="F92" s="144">
        <v>0</v>
      </c>
      <c r="G92" s="144">
        <v>0</v>
      </c>
      <c r="H92" s="145">
        <v>0</v>
      </c>
      <c r="I92" s="146">
        <v>51</v>
      </c>
      <c r="J92" s="778">
        <v>51</v>
      </c>
      <c r="K92" s="778">
        <v>0</v>
      </c>
      <c r="L92" s="778">
        <v>0</v>
      </c>
      <c r="M92" s="779">
        <v>0</v>
      </c>
      <c r="N92" s="780">
        <v>24</v>
      </c>
      <c r="O92" s="778">
        <v>27</v>
      </c>
      <c r="P92" s="778">
        <v>0</v>
      </c>
      <c r="Q92" s="779">
        <v>0</v>
      </c>
      <c r="R92" s="780">
        <v>36</v>
      </c>
      <c r="S92" s="779">
        <v>15</v>
      </c>
      <c r="T92" s="494">
        <v>0</v>
      </c>
      <c r="U92" s="144">
        <v>26</v>
      </c>
      <c r="V92" s="144">
        <v>26</v>
      </c>
      <c r="W92" s="144">
        <v>2</v>
      </c>
      <c r="X92" s="144">
        <v>24</v>
      </c>
      <c r="Y92" s="478">
        <v>7</v>
      </c>
      <c r="Z92" s="149">
        <v>44.25</v>
      </c>
      <c r="AA92" s="145">
        <v>23</v>
      </c>
      <c r="AB92" s="149">
        <v>62</v>
      </c>
      <c r="AC92" s="162">
        <v>0</v>
      </c>
      <c r="AD92" s="163"/>
      <c r="AE92" s="163"/>
      <c r="AF92" s="163"/>
      <c r="AG92" s="163"/>
      <c r="AH92" s="163"/>
      <c r="AI92" s="163"/>
      <c r="AJ92" s="163"/>
      <c r="AK92" s="163"/>
      <c r="AL92" s="164"/>
      <c r="AM92" s="1"/>
      <c r="AN92" s="1"/>
      <c r="AO92" s="1"/>
      <c r="AP92" s="1"/>
      <c r="AQ92" s="1"/>
      <c r="AR92" s="1"/>
      <c r="AS92" s="1"/>
      <c r="AT92" s="1"/>
    </row>
    <row r="93" spans="1:46" ht="15.75" customHeight="1" thickBot="1" x14ac:dyDescent="0.35">
      <c r="A93" s="1704"/>
      <c r="B93" s="1677"/>
      <c r="C93" s="188" t="s">
        <v>87</v>
      </c>
      <c r="D93" s="1549">
        <f>SUM(E93:H93)</f>
        <v>0</v>
      </c>
      <c r="E93" s="1550"/>
      <c r="F93" s="1550"/>
      <c r="G93" s="1550"/>
      <c r="H93" s="1551"/>
      <c r="I93" s="1552">
        <f>SUM(J93:M93)</f>
        <v>0</v>
      </c>
      <c r="J93" s="1553"/>
      <c r="K93" s="1553"/>
      <c r="L93" s="1553"/>
      <c r="M93" s="1554"/>
      <c r="N93" s="1555"/>
      <c r="O93" s="1553"/>
      <c r="P93" s="1553"/>
      <c r="Q93" s="1554"/>
      <c r="R93" s="1555"/>
      <c r="S93" s="1554"/>
      <c r="T93" s="1556"/>
      <c r="U93" s="1550"/>
      <c r="V93" s="1550"/>
      <c r="W93" s="1550"/>
      <c r="X93" s="1550"/>
      <c r="Y93" s="1557"/>
      <c r="Z93" s="1558"/>
      <c r="AA93" s="1551"/>
      <c r="AB93" s="1558"/>
      <c r="AC93" s="1598">
        <f>SUM(AD93:AL93)</f>
        <v>0</v>
      </c>
      <c r="AD93" s="1599"/>
      <c r="AE93" s="1599"/>
      <c r="AF93" s="1599"/>
      <c r="AG93" s="1599"/>
      <c r="AH93" s="1599"/>
      <c r="AI93" s="1599"/>
      <c r="AJ93" s="1599"/>
      <c r="AK93" s="1599"/>
      <c r="AL93" s="1600"/>
      <c r="AM93" s="1"/>
      <c r="AN93" s="1"/>
      <c r="AO93" s="1"/>
      <c r="AP93" s="1"/>
      <c r="AQ93" s="1"/>
      <c r="AR93" s="1"/>
      <c r="AS93" s="1"/>
      <c r="AT93" s="1"/>
    </row>
    <row r="94" spans="1:46" ht="15.75" customHeight="1" x14ac:dyDescent="0.3">
      <c r="A94" s="1704"/>
      <c r="B94" s="1678" t="s">
        <v>118</v>
      </c>
      <c r="C94" s="177" t="s">
        <v>85</v>
      </c>
      <c r="D94" s="1559">
        <f>SUM(E94:H94)</f>
        <v>0</v>
      </c>
      <c r="E94" s="1560"/>
      <c r="F94" s="1560"/>
      <c r="G94" s="1560"/>
      <c r="H94" s="1561"/>
      <c r="I94" s="1562">
        <f>SUM(J94:M94)</f>
        <v>0</v>
      </c>
      <c r="J94" s="1563"/>
      <c r="K94" s="1563"/>
      <c r="L94" s="1563"/>
      <c r="M94" s="1564"/>
      <c r="N94" s="1565"/>
      <c r="O94" s="1563"/>
      <c r="P94" s="1563"/>
      <c r="Q94" s="1564"/>
      <c r="R94" s="1565"/>
      <c r="S94" s="1564"/>
      <c r="T94" s="1566"/>
      <c r="U94" s="1567"/>
      <c r="V94" s="1567"/>
      <c r="W94" s="1567"/>
      <c r="X94" s="1567"/>
      <c r="Y94" s="1568"/>
      <c r="Z94" s="1569"/>
      <c r="AA94" s="1570"/>
      <c r="AB94" s="1569"/>
      <c r="AC94" s="1601">
        <f>SUM(AD94:AL94)</f>
        <v>0</v>
      </c>
      <c r="AD94" s="1602"/>
      <c r="AE94" s="1602"/>
      <c r="AF94" s="1602"/>
      <c r="AG94" s="1602"/>
      <c r="AH94" s="1602"/>
      <c r="AI94" s="1602"/>
      <c r="AJ94" s="1602"/>
      <c r="AK94" s="1602"/>
      <c r="AL94" s="1603"/>
      <c r="AM94" s="1"/>
      <c r="AN94" s="1"/>
      <c r="AO94" s="1"/>
      <c r="AP94" s="1"/>
      <c r="AQ94" s="1"/>
      <c r="AR94" s="1"/>
      <c r="AS94" s="1"/>
      <c r="AT94" s="1"/>
    </row>
    <row r="95" spans="1:46" ht="15.75" customHeight="1" x14ac:dyDescent="0.3">
      <c r="A95" s="1704"/>
      <c r="B95" s="1677"/>
      <c r="C95" s="178" t="s">
        <v>86</v>
      </c>
      <c r="D95" s="143">
        <v>0</v>
      </c>
      <c r="E95" s="144">
        <v>0</v>
      </c>
      <c r="F95" s="144">
        <v>0</v>
      </c>
      <c r="G95" s="144">
        <v>0</v>
      </c>
      <c r="H95" s="145">
        <v>0</v>
      </c>
      <c r="I95" s="146">
        <v>73</v>
      </c>
      <c r="J95" s="147">
        <v>0</v>
      </c>
      <c r="K95" s="147">
        <v>0</v>
      </c>
      <c r="L95" s="147">
        <v>0</v>
      </c>
      <c r="M95" s="148">
        <v>73</v>
      </c>
      <c r="N95" s="169">
        <v>11</v>
      </c>
      <c r="O95" s="147">
        <v>56</v>
      </c>
      <c r="P95" s="147">
        <v>6</v>
      </c>
      <c r="Q95" s="148">
        <v>0</v>
      </c>
      <c r="R95" s="169">
        <v>65</v>
      </c>
      <c r="S95" s="148">
        <v>8</v>
      </c>
      <c r="T95" s="494">
        <v>0</v>
      </c>
      <c r="U95" s="144">
        <v>47</v>
      </c>
      <c r="V95" s="144">
        <v>45</v>
      </c>
      <c r="W95" s="144">
        <v>7</v>
      </c>
      <c r="X95" s="144">
        <v>70</v>
      </c>
      <c r="Y95" s="478">
        <v>3</v>
      </c>
      <c r="Z95" s="149">
        <v>44</v>
      </c>
      <c r="AA95" s="145">
        <v>23</v>
      </c>
      <c r="AB95" s="149">
        <v>82</v>
      </c>
      <c r="AC95" s="162">
        <v>0</v>
      </c>
      <c r="AD95" s="163"/>
      <c r="AE95" s="163"/>
      <c r="AF95" s="163"/>
      <c r="AG95" s="163"/>
      <c r="AH95" s="163"/>
      <c r="AI95" s="163"/>
      <c r="AJ95" s="163"/>
      <c r="AK95" s="163"/>
      <c r="AL95" s="164"/>
      <c r="AM95" s="1"/>
      <c r="AN95" s="1"/>
      <c r="AO95" s="1"/>
      <c r="AP95" s="1"/>
      <c r="AQ95" s="1"/>
      <c r="AR95" s="1"/>
      <c r="AS95" s="1"/>
      <c r="AT95" s="1"/>
    </row>
    <row r="96" spans="1:46" ht="15.75" customHeight="1" thickBot="1" x14ac:dyDescent="0.35">
      <c r="A96" s="1704"/>
      <c r="B96" s="1679"/>
      <c r="C96" s="179" t="s">
        <v>87</v>
      </c>
      <c r="D96" s="1549">
        <f>SUM(E96:H96)</f>
        <v>0</v>
      </c>
      <c r="E96" s="1550"/>
      <c r="F96" s="1550"/>
      <c r="G96" s="1550"/>
      <c r="H96" s="1551"/>
      <c r="I96" s="1552">
        <f>SUM(J96:M96)</f>
        <v>0</v>
      </c>
      <c r="J96" s="1553"/>
      <c r="K96" s="1553"/>
      <c r="L96" s="1553"/>
      <c r="M96" s="1554"/>
      <c r="N96" s="1555"/>
      <c r="O96" s="1553"/>
      <c r="P96" s="1553"/>
      <c r="Q96" s="1554"/>
      <c r="R96" s="1555"/>
      <c r="S96" s="1554"/>
      <c r="T96" s="1556"/>
      <c r="U96" s="1550"/>
      <c r="V96" s="1550"/>
      <c r="W96" s="1550"/>
      <c r="X96" s="1550"/>
      <c r="Y96" s="1557"/>
      <c r="Z96" s="1558"/>
      <c r="AA96" s="1551"/>
      <c r="AB96" s="1558"/>
      <c r="AC96" s="1598">
        <f>SUM(AD96:AL96)</f>
        <v>0</v>
      </c>
      <c r="AD96" s="1599"/>
      <c r="AE96" s="1599"/>
      <c r="AF96" s="1599"/>
      <c r="AG96" s="1599"/>
      <c r="AH96" s="1599"/>
      <c r="AI96" s="1599"/>
      <c r="AJ96" s="1599"/>
      <c r="AK96" s="1599"/>
      <c r="AL96" s="1600"/>
      <c r="AM96" s="1"/>
      <c r="AN96" s="1"/>
      <c r="AO96" s="1"/>
      <c r="AP96" s="1"/>
      <c r="AQ96" s="1"/>
      <c r="AR96" s="1"/>
      <c r="AS96" s="1"/>
      <c r="AT96" s="1"/>
    </row>
    <row r="97" spans="1:46" ht="15.75" customHeight="1" x14ac:dyDescent="0.3">
      <c r="A97" s="1704"/>
      <c r="B97" s="1676" t="s">
        <v>119</v>
      </c>
      <c r="C97" s="178" t="s">
        <v>85</v>
      </c>
      <c r="D97" s="134">
        <v>0</v>
      </c>
      <c r="E97" s="135"/>
      <c r="F97" s="135"/>
      <c r="G97" s="135"/>
      <c r="H97" s="136"/>
      <c r="I97" s="137">
        <v>8</v>
      </c>
      <c r="J97" s="138"/>
      <c r="K97" s="138"/>
      <c r="L97" s="138"/>
      <c r="M97" s="139">
        <v>8</v>
      </c>
      <c r="N97" s="140">
        <v>4</v>
      </c>
      <c r="O97" s="138">
        <v>4</v>
      </c>
      <c r="P97" s="138"/>
      <c r="Q97" s="139"/>
      <c r="R97" s="140">
        <v>7</v>
      </c>
      <c r="S97" s="139">
        <v>1</v>
      </c>
      <c r="T97" s="492"/>
      <c r="U97" s="393">
        <v>4</v>
      </c>
      <c r="V97" s="393">
        <v>4</v>
      </c>
      <c r="W97" s="393"/>
      <c r="X97" s="393">
        <v>6</v>
      </c>
      <c r="Y97" s="493">
        <v>1</v>
      </c>
      <c r="Z97" s="141">
        <v>41</v>
      </c>
      <c r="AA97" s="142">
        <v>20</v>
      </c>
      <c r="AB97" s="141">
        <v>9.5</v>
      </c>
      <c r="AC97" s="159">
        <v>1</v>
      </c>
      <c r="AD97" s="160"/>
      <c r="AE97" s="160"/>
      <c r="AF97" s="160"/>
      <c r="AG97" s="160"/>
      <c r="AH97" s="160"/>
      <c r="AI97" s="160"/>
      <c r="AJ97" s="160"/>
      <c r="AK97" s="160"/>
      <c r="AL97" s="161">
        <v>1</v>
      </c>
      <c r="AM97" s="1"/>
      <c r="AN97" s="1"/>
      <c r="AO97" s="1"/>
      <c r="AP97" s="1"/>
      <c r="AQ97" s="1"/>
      <c r="AR97" s="1"/>
      <c r="AS97" s="1"/>
      <c r="AT97" s="1"/>
    </row>
    <row r="98" spans="1:46" ht="15.75" customHeight="1" x14ac:dyDescent="0.3">
      <c r="A98" s="1704"/>
      <c r="B98" s="1677"/>
      <c r="C98" s="178" t="s">
        <v>86</v>
      </c>
      <c r="D98" s="143">
        <v>0</v>
      </c>
      <c r="E98" s="144">
        <v>0</v>
      </c>
      <c r="F98" s="144">
        <v>0</v>
      </c>
      <c r="G98" s="144">
        <v>0</v>
      </c>
      <c r="H98" s="145">
        <v>0</v>
      </c>
      <c r="I98" s="146">
        <v>39</v>
      </c>
      <c r="J98" s="147"/>
      <c r="K98" s="147"/>
      <c r="L98" s="147"/>
      <c r="M98" s="148">
        <v>39</v>
      </c>
      <c r="N98" s="169">
        <v>11</v>
      </c>
      <c r="O98" s="147">
        <v>22</v>
      </c>
      <c r="P98" s="147">
        <v>6</v>
      </c>
      <c r="Q98" s="148">
        <v>0</v>
      </c>
      <c r="R98" s="169">
        <v>34</v>
      </c>
      <c r="S98" s="148">
        <v>5</v>
      </c>
      <c r="T98" s="494"/>
      <c r="U98" s="144">
        <v>18</v>
      </c>
      <c r="V98" s="144">
        <v>18</v>
      </c>
      <c r="W98" s="144">
        <v>4</v>
      </c>
      <c r="X98" s="144">
        <v>23</v>
      </c>
      <c r="Y98" s="478">
        <v>4</v>
      </c>
      <c r="Z98" s="149">
        <v>42</v>
      </c>
      <c r="AA98" s="145">
        <v>23</v>
      </c>
      <c r="AB98" s="853">
        <v>83</v>
      </c>
      <c r="AC98" s="162">
        <v>1</v>
      </c>
      <c r="AD98" s="163"/>
      <c r="AE98" s="163"/>
      <c r="AF98" s="163"/>
      <c r="AG98" s="163"/>
      <c r="AH98" s="163"/>
      <c r="AI98" s="163"/>
      <c r="AJ98" s="163">
        <v>1</v>
      </c>
      <c r="AK98" s="163"/>
      <c r="AL98" s="164"/>
      <c r="AM98" s="1"/>
      <c r="AN98" s="1"/>
      <c r="AO98" s="1"/>
      <c r="AP98" s="1"/>
      <c r="AQ98" s="1"/>
      <c r="AR98" s="1"/>
      <c r="AS98" s="1"/>
      <c r="AT98" s="1"/>
    </row>
    <row r="99" spans="1:46" ht="15.75" customHeight="1" thickBot="1" x14ac:dyDescent="0.35">
      <c r="A99" s="1704"/>
      <c r="B99" s="1677"/>
      <c r="C99" s="188" t="s">
        <v>87</v>
      </c>
      <c r="D99" s="1549">
        <v>0</v>
      </c>
      <c r="E99" s="1550"/>
      <c r="F99" s="1550"/>
      <c r="G99" s="1550"/>
      <c r="H99" s="1551"/>
      <c r="I99" s="1552">
        <v>0</v>
      </c>
      <c r="J99" s="1553"/>
      <c r="K99" s="1553"/>
      <c r="L99" s="1553"/>
      <c r="M99" s="1554"/>
      <c r="N99" s="1555"/>
      <c r="O99" s="1553"/>
      <c r="P99" s="1553"/>
      <c r="Q99" s="1554"/>
      <c r="R99" s="1555"/>
      <c r="S99" s="1554"/>
      <c r="T99" s="1556"/>
      <c r="U99" s="1550"/>
      <c r="V99" s="1550"/>
      <c r="W99" s="1550"/>
      <c r="X99" s="1550"/>
      <c r="Y99" s="1557"/>
      <c r="Z99" s="1558"/>
      <c r="AA99" s="1551"/>
      <c r="AB99" s="1558"/>
      <c r="AC99" s="1598">
        <f>SUM(AD99:AL99)</f>
        <v>0</v>
      </c>
      <c r="AD99" s="1599"/>
      <c r="AE99" s="1599"/>
      <c r="AF99" s="1599"/>
      <c r="AG99" s="1599"/>
      <c r="AH99" s="1599"/>
      <c r="AI99" s="1599"/>
      <c r="AJ99" s="1599"/>
      <c r="AK99" s="1599"/>
      <c r="AL99" s="1600"/>
      <c r="AM99" s="1"/>
      <c r="AN99" s="1"/>
      <c r="AO99" s="1"/>
      <c r="AP99" s="1"/>
      <c r="AQ99" s="1"/>
      <c r="AR99" s="1"/>
      <c r="AS99" s="1"/>
      <c r="AT99" s="1"/>
    </row>
    <row r="100" spans="1:46" ht="15.75" customHeight="1" x14ac:dyDescent="0.3">
      <c r="A100" s="1704"/>
      <c r="B100" s="1678" t="s">
        <v>120</v>
      </c>
      <c r="C100" s="177" t="s">
        <v>85</v>
      </c>
      <c r="D100" s="1559">
        <f>SUM(E100:H100)</f>
        <v>0</v>
      </c>
      <c r="E100" s="1560"/>
      <c r="F100" s="1560"/>
      <c r="G100" s="1560"/>
      <c r="H100" s="1561"/>
      <c r="I100" s="1562">
        <f>SUM(J100:M100)</f>
        <v>0</v>
      </c>
      <c r="J100" s="1563"/>
      <c r="K100" s="1563"/>
      <c r="L100" s="1563"/>
      <c r="M100" s="1564"/>
      <c r="N100" s="1565"/>
      <c r="O100" s="1563"/>
      <c r="P100" s="1563"/>
      <c r="Q100" s="1564"/>
      <c r="R100" s="1565"/>
      <c r="S100" s="1564"/>
      <c r="T100" s="1566"/>
      <c r="U100" s="1567"/>
      <c r="V100" s="1567"/>
      <c r="W100" s="1567"/>
      <c r="X100" s="1567"/>
      <c r="Y100" s="1568"/>
      <c r="Z100" s="1569"/>
      <c r="AA100" s="1570"/>
      <c r="AB100" s="1569"/>
      <c r="AC100" s="1601">
        <f>SUM(AD100:AL100)</f>
        <v>0</v>
      </c>
      <c r="AD100" s="1602"/>
      <c r="AE100" s="1602"/>
      <c r="AF100" s="1602"/>
      <c r="AG100" s="1602"/>
      <c r="AH100" s="1602"/>
      <c r="AI100" s="1602"/>
      <c r="AJ100" s="1602"/>
      <c r="AK100" s="1602"/>
      <c r="AL100" s="1603"/>
      <c r="AM100" s="1"/>
      <c r="AN100" s="1"/>
      <c r="AO100" s="1"/>
      <c r="AP100" s="1"/>
      <c r="AQ100" s="1"/>
      <c r="AR100" s="1"/>
      <c r="AS100" s="1"/>
      <c r="AT100" s="1"/>
    </row>
    <row r="101" spans="1:46" ht="15.75" customHeight="1" x14ac:dyDescent="0.3">
      <c r="A101" s="1704"/>
      <c r="B101" s="1677"/>
      <c r="C101" s="178" t="s">
        <v>86</v>
      </c>
      <c r="D101" s="555">
        <v>0</v>
      </c>
      <c r="E101" s="556"/>
      <c r="F101" s="556"/>
      <c r="G101" s="556"/>
      <c r="H101" s="557"/>
      <c r="I101" s="1023">
        <v>16</v>
      </c>
      <c r="J101" s="147"/>
      <c r="K101" s="147"/>
      <c r="L101" s="147"/>
      <c r="M101" s="148">
        <v>16</v>
      </c>
      <c r="N101" s="169"/>
      <c r="O101" s="147">
        <v>16</v>
      </c>
      <c r="P101" s="147"/>
      <c r="Q101" s="148"/>
      <c r="R101" s="169">
        <v>14</v>
      </c>
      <c r="S101" s="148">
        <v>2</v>
      </c>
      <c r="T101" s="558"/>
      <c r="U101" s="556">
        <v>6</v>
      </c>
      <c r="V101" s="556">
        <v>6</v>
      </c>
      <c r="W101" s="556">
        <v>4</v>
      </c>
      <c r="X101" s="556">
        <v>10</v>
      </c>
      <c r="Y101" s="559">
        <v>16</v>
      </c>
      <c r="Z101" s="560">
        <v>41.8</v>
      </c>
      <c r="AA101" s="556">
        <v>23.2</v>
      </c>
      <c r="AB101" s="557">
        <v>93.4</v>
      </c>
      <c r="AC101" s="584">
        <v>0</v>
      </c>
      <c r="AD101" s="585"/>
      <c r="AE101" s="585"/>
      <c r="AF101" s="585"/>
      <c r="AG101" s="585"/>
      <c r="AH101" s="585"/>
      <c r="AI101" s="585"/>
      <c r="AJ101" s="585"/>
      <c r="AK101" s="585"/>
      <c r="AL101" s="586"/>
      <c r="AM101" s="1"/>
      <c r="AN101" s="1"/>
      <c r="AO101" s="1"/>
      <c r="AP101" s="1"/>
      <c r="AQ101" s="1"/>
      <c r="AR101" s="1"/>
      <c r="AS101" s="1"/>
      <c r="AT101" s="1"/>
    </row>
    <row r="102" spans="1:46" ht="15.75" customHeight="1" thickBot="1" x14ac:dyDescent="0.35">
      <c r="A102" s="1704"/>
      <c r="B102" s="1679"/>
      <c r="C102" s="179" t="s">
        <v>87</v>
      </c>
      <c r="D102" s="1549">
        <f>SUM(E102:H102)</f>
        <v>0</v>
      </c>
      <c r="E102" s="1550"/>
      <c r="F102" s="1550"/>
      <c r="G102" s="1550"/>
      <c r="H102" s="1551"/>
      <c r="I102" s="1552">
        <f>SUM(J102:M102)</f>
        <v>0</v>
      </c>
      <c r="J102" s="1553"/>
      <c r="K102" s="1553"/>
      <c r="L102" s="1553"/>
      <c r="M102" s="1554"/>
      <c r="N102" s="1555"/>
      <c r="O102" s="1553"/>
      <c r="P102" s="1553"/>
      <c r="Q102" s="1554"/>
      <c r="R102" s="1555"/>
      <c r="S102" s="1554"/>
      <c r="T102" s="1556"/>
      <c r="U102" s="1550"/>
      <c r="V102" s="1550"/>
      <c r="W102" s="1550"/>
      <c r="X102" s="1550"/>
      <c r="Y102" s="1557"/>
      <c r="Z102" s="1558"/>
      <c r="AA102" s="1551"/>
      <c r="AB102" s="1558"/>
      <c r="AC102" s="1598">
        <f>SUM(AD102:AL102)</f>
        <v>0</v>
      </c>
      <c r="AD102" s="1599"/>
      <c r="AE102" s="1599"/>
      <c r="AF102" s="1599"/>
      <c r="AG102" s="1599"/>
      <c r="AH102" s="1599"/>
      <c r="AI102" s="1599"/>
      <c r="AJ102" s="1599"/>
      <c r="AK102" s="1599"/>
      <c r="AL102" s="1600"/>
      <c r="AM102" s="1"/>
      <c r="AN102" s="1"/>
      <c r="AO102" s="1"/>
      <c r="AP102" s="1"/>
      <c r="AQ102" s="1"/>
      <c r="AR102" s="1"/>
      <c r="AS102" s="1"/>
      <c r="AT102" s="1"/>
    </row>
    <row r="103" spans="1:46" ht="15.75" customHeight="1" thickBot="1" x14ac:dyDescent="0.35">
      <c r="A103" s="1704"/>
      <c r="B103" s="1676" t="s">
        <v>121</v>
      </c>
      <c r="C103" s="178" t="s">
        <v>85</v>
      </c>
      <c r="D103" s="1559">
        <f>SUM(E103:H103)</f>
        <v>0</v>
      </c>
      <c r="E103" s="1560"/>
      <c r="F103" s="1560"/>
      <c r="G103" s="1560"/>
      <c r="H103" s="1561"/>
      <c r="I103" s="1562">
        <f>SUM(J103:M103)</f>
        <v>0</v>
      </c>
      <c r="J103" s="1563"/>
      <c r="K103" s="1563"/>
      <c r="L103" s="1563"/>
      <c r="M103" s="1564"/>
      <c r="N103" s="1565"/>
      <c r="O103" s="1563"/>
      <c r="P103" s="1563"/>
      <c r="Q103" s="1564"/>
      <c r="R103" s="1565"/>
      <c r="S103" s="1564"/>
      <c r="T103" s="1566"/>
      <c r="U103" s="1567"/>
      <c r="V103" s="1567"/>
      <c r="W103" s="1567"/>
      <c r="X103" s="1567"/>
      <c r="Y103" s="1568"/>
      <c r="Z103" s="1569"/>
      <c r="AA103" s="1570"/>
      <c r="AB103" s="1569"/>
      <c r="AC103" s="1601">
        <f>SUM(AD103:AL103)</f>
        <v>0</v>
      </c>
      <c r="AD103" s="1602"/>
      <c r="AE103" s="1602"/>
      <c r="AF103" s="1602"/>
      <c r="AG103" s="1602"/>
      <c r="AH103" s="1602"/>
      <c r="AI103" s="1602"/>
      <c r="AJ103" s="1602"/>
      <c r="AK103" s="1602"/>
      <c r="AL103" s="1603"/>
      <c r="AM103" s="1"/>
      <c r="AN103" s="1"/>
      <c r="AO103" s="1"/>
      <c r="AP103" s="1"/>
      <c r="AQ103" s="1"/>
      <c r="AR103" s="1"/>
      <c r="AS103" s="1"/>
      <c r="AT103" s="1"/>
    </row>
    <row r="104" spans="1:46" ht="15.75" customHeight="1" x14ac:dyDescent="0.3">
      <c r="A104" s="1704"/>
      <c r="B104" s="1677"/>
      <c r="C104" s="178" t="s">
        <v>86</v>
      </c>
      <c r="D104" s="143">
        <f t="shared" ref="D104" si="5">SUM(E104:H104)</f>
        <v>0</v>
      </c>
      <c r="E104" s="144">
        <v>0</v>
      </c>
      <c r="F104" s="144">
        <v>0</v>
      </c>
      <c r="G104" s="144">
        <v>0</v>
      </c>
      <c r="H104" s="145">
        <v>0</v>
      </c>
      <c r="I104" s="137">
        <f t="shared" ref="I104" si="6">SUM(J104:M104)</f>
        <v>40</v>
      </c>
      <c r="J104" s="147"/>
      <c r="K104" s="147"/>
      <c r="L104" s="147"/>
      <c r="M104" s="148">
        <v>40</v>
      </c>
      <c r="N104" s="169">
        <v>0</v>
      </c>
      <c r="O104" s="147">
        <v>39</v>
      </c>
      <c r="P104" s="147">
        <v>1</v>
      </c>
      <c r="Q104" s="148"/>
      <c r="R104" s="169">
        <v>32</v>
      </c>
      <c r="S104" s="148">
        <v>8</v>
      </c>
      <c r="T104" s="494"/>
      <c r="U104" s="144">
        <v>24</v>
      </c>
      <c r="V104" s="144">
        <v>24</v>
      </c>
      <c r="W104" s="144">
        <v>5</v>
      </c>
      <c r="X104" s="144">
        <v>22</v>
      </c>
      <c r="Y104" s="478"/>
      <c r="Z104" s="149">
        <v>44.9</v>
      </c>
      <c r="AA104" s="145">
        <v>24.9</v>
      </c>
      <c r="AB104" s="149">
        <v>106.5</v>
      </c>
      <c r="AC104" s="162">
        <f>SUM(AD104:AL104)</f>
        <v>0</v>
      </c>
      <c r="AD104" s="163"/>
      <c r="AE104" s="163"/>
      <c r="AF104" s="163"/>
      <c r="AG104" s="163"/>
      <c r="AH104" s="163"/>
      <c r="AI104" s="163"/>
      <c r="AJ104" s="163"/>
      <c r="AK104" s="163"/>
      <c r="AL104" s="164"/>
      <c r="AM104" s="1"/>
      <c r="AN104" s="1"/>
      <c r="AO104" s="1"/>
      <c r="AP104" s="1"/>
      <c r="AQ104" s="1"/>
      <c r="AR104" s="1"/>
      <c r="AS104" s="1"/>
      <c r="AT104" s="1"/>
    </row>
    <row r="105" spans="1:46" ht="15.75" customHeight="1" thickBot="1" x14ac:dyDescent="0.35">
      <c r="A105" s="1704"/>
      <c r="B105" s="1677"/>
      <c r="C105" s="188" t="s">
        <v>87</v>
      </c>
      <c r="D105" s="1549">
        <f>SUM(E105:H105)</f>
        <v>0</v>
      </c>
      <c r="E105" s="1550"/>
      <c r="F105" s="1550"/>
      <c r="G105" s="1550"/>
      <c r="H105" s="1551"/>
      <c r="I105" s="1552">
        <f>SUM(J105:M105)</f>
        <v>0</v>
      </c>
      <c r="J105" s="1553"/>
      <c r="K105" s="1553"/>
      <c r="L105" s="1553"/>
      <c r="M105" s="1554"/>
      <c r="N105" s="1555"/>
      <c r="O105" s="1553"/>
      <c r="P105" s="1553"/>
      <c r="Q105" s="1554"/>
      <c r="R105" s="1555"/>
      <c r="S105" s="1554"/>
      <c r="T105" s="1556"/>
      <c r="U105" s="1550"/>
      <c r="V105" s="1550"/>
      <c r="W105" s="1550"/>
      <c r="X105" s="1550"/>
      <c r="Y105" s="1557"/>
      <c r="Z105" s="1558"/>
      <c r="AA105" s="1551"/>
      <c r="AB105" s="1558"/>
      <c r="AC105" s="1598">
        <f t="shared" ref="AC105:AC111" si="7">SUM(AD105:AL105)</f>
        <v>0</v>
      </c>
      <c r="AD105" s="1599"/>
      <c r="AE105" s="1599"/>
      <c r="AF105" s="1599"/>
      <c r="AG105" s="1599"/>
      <c r="AH105" s="1599"/>
      <c r="AI105" s="1599"/>
      <c r="AJ105" s="1599"/>
      <c r="AK105" s="1599"/>
      <c r="AL105" s="1600"/>
      <c r="AM105" s="1"/>
      <c r="AN105" s="1"/>
      <c r="AO105" s="1"/>
      <c r="AP105" s="1"/>
      <c r="AQ105" s="1"/>
      <c r="AR105" s="1"/>
      <c r="AS105" s="1"/>
      <c r="AT105" s="1"/>
    </row>
    <row r="106" spans="1:46" ht="15" customHeight="1" x14ac:dyDescent="0.3">
      <c r="A106" s="1704"/>
      <c r="B106" s="1678" t="s">
        <v>122</v>
      </c>
      <c r="C106" s="177" t="s">
        <v>85</v>
      </c>
      <c r="D106" s="1559">
        <f>SUM(E106:H106)</f>
        <v>0</v>
      </c>
      <c r="E106" s="1560"/>
      <c r="F106" s="1560"/>
      <c r="G106" s="1560"/>
      <c r="H106" s="1561"/>
      <c r="I106" s="1562">
        <f>SUM(J106:M106)</f>
        <v>0</v>
      </c>
      <c r="J106" s="1563"/>
      <c r="K106" s="1563"/>
      <c r="L106" s="1563"/>
      <c r="M106" s="1564"/>
      <c r="N106" s="1565"/>
      <c r="O106" s="1563"/>
      <c r="P106" s="1563"/>
      <c r="Q106" s="1564"/>
      <c r="R106" s="1565"/>
      <c r="S106" s="1564"/>
      <c r="T106" s="1566"/>
      <c r="U106" s="1567"/>
      <c r="V106" s="1567"/>
      <c r="W106" s="1567"/>
      <c r="X106" s="1567"/>
      <c r="Y106" s="1568"/>
      <c r="Z106" s="1569"/>
      <c r="AA106" s="1570"/>
      <c r="AB106" s="1569"/>
      <c r="AC106" s="1601">
        <f t="shared" si="7"/>
        <v>0</v>
      </c>
      <c r="AD106" s="1602"/>
      <c r="AE106" s="1602"/>
      <c r="AF106" s="1602"/>
      <c r="AG106" s="1602"/>
      <c r="AH106" s="1602"/>
      <c r="AI106" s="1602"/>
      <c r="AJ106" s="1602"/>
      <c r="AK106" s="1602"/>
      <c r="AL106" s="1603"/>
      <c r="AM106" s="1"/>
      <c r="AN106" s="1"/>
      <c r="AO106" s="1"/>
      <c r="AP106" s="1"/>
      <c r="AQ106" s="1"/>
      <c r="AR106" s="1"/>
      <c r="AS106" s="1"/>
      <c r="AT106" s="1"/>
    </row>
    <row r="107" spans="1:46" ht="15.75" customHeight="1" x14ac:dyDescent="0.3">
      <c r="A107" s="1704"/>
      <c r="B107" s="1677"/>
      <c r="C107" s="178" t="s">
        <v>86</v>
      </c>
      <c r="D107" s="1580">
        <v>0</v>
      </c>
      <c r="E107" s="1581"/>
      <c r="F107" s="1581"/>
      <c r="G107" s="1581"/>
      <c r="H107" s="1582"/>
      <c r="I107" s="1583">
        <v>8</v>
      </c>
      <c r="J107" s="1581"/>
      <c r="K107" s="1581">
        <v>2</v>
      </c>
      <c r="L107" s="1581"/>
      <c r="M107" s="1582">
        <v>6</v>
      </c>
      <c r="N107" s="1584"/>
      <c r="O107" s="1581">
        <v>8</v>
      </c>
      <c r="P107" s="1581"/>
      <c r="Q107" s="1585"/>
      <c r="R107" s="1586">
        <v>8</v>
      </c>
      <c r="S107" s="1582"/>
      <c r="T107" s="1584"/>
      <c r="U107" s="1581">
        <v>4</v>
      </c>
      <c r="V107" s="1581">
        <v>4</v>
      </c>
      <c r="W107" s="1581"/>
      <c r="X107" s="1581">
        <v>4</v>
      </c>
      <c r="Y107" s="1585">
        <v>1</v>
      </c>
      <c r="Z107" s="1586">
        <v>42.3</v>
      </c>
      <c r="AA107" s="1587" t="s">
        <v>665</v>
      </c>
      <c r="AB107" s="1582">
        <v>85.4</v>
      </c>
      <c r="AC107" s="1608">
        <f t="shared" si="7"/>
        <v>0</v>
      </c>
      <c r="AD107" s="1606"/>
      <c r="AE107" s="1606"/>
      <c r="AF107" s="1606"/>
      <c r="AG107" s="1606"/>
      <c r="AH107" s="1606"/>
      <c r="AI107" s="1606"/>
      <c r="AJ107" s="1606"/>
      <c r="AK107" s="1606"/>
      <c r="AL107" s="1607"/>
      <c r="AM107" s="1"/>
      <c r="AN107" s="1"/>
      <c r="AO107" s="1"/>
      <c r="AP107" s="1"/>
      <c r="AQ107" s="1"/>
      <c r="AR107" s="1"/>
      <c r="AS107" s="1"/>
      <c r="AT107" s="1"/>
    </row>
    <row r="108" spans="1:46" ht="15.75" customHeight="1" thickBot="1" x14ac:dyDescent="0.35">
      <c r="A108" s="1704"/>
      <c r="B108" s="1679"/>
      <c r="C108" s="179" t="s">
        <v>87</v>
      </c>
      <c r="D108" s="1549">
        <f t="shared" ref="D108:D112" si="8">SUM(E108:H108)</f>
        <v>0</v>
      </c>
      <c r="E108" s="1550"/>
      <c r="F108" s="1550"/>
      <c r="G108" s="1550"/>
      <c r="H108" s="1551"/>
      <c r="I108" s="1552">
        <f>SUM(J108:M108)</f>
        <v>0</v>
      </c>
      <c r="J108" s="1553"/>
      <c r="K108" s="1553"/>
      <c r="L108" s="1553"/>
      <c r="M108" s="1554"/>
      <c r="N108" s="1555"/>
      <c r="O108" s="1553"/>
      <c r="P108" s="1553"/>
      <c r="Q108" s="1554"/>
      <c r="R108" s="1555"/>
      <c r="S108" s="1554"/>
      <c r="T108" s="1556"/>
      <c r="U108" s="1550"/>
      <c r="V108" s="1550"/>
      <c r="W108" s="1550"/>
      <c r="X108" s="1550"/>
      <c r="Y108" s="1557"/>
      <c r="Z108" s="1558"/>
      <c r="AA108" s="1551"/>
      <c r="AB108" s="1558"/>
      <c r="AC108" s="1598">
        <f t="shared" si="7"/>
        <v>0</v>
      </c>
      <c r="AD108" s="1599"/>
      <c r="AE108" s="1599"/>
      <c r="AF108" s="1599"/>
      <c r="AG108" s="1599"/>
      <c r="AH108" s="1599"/>
      <c r="AI108" s="1599"/>
      <c r="AJ108" s="1599"/>
      <c r="AK108" s="1599"/>
      <c r="AL108" s="1600"/>
      <c r="AM108" s="1"/>
      <c r="AN108" s="1"/>
      <c r="AO108" s="1"/>
      <c r="AP108" s="1"/>
      <c r="AQ108" s="1"/>
      <c r="AR108" s="1"/>
      <c r="AS108" s="1"/>
      <c r="AT108" s="1"/>
    </row>
    <row r="109" spans="1:46" ht="15.75" customHeight="1" x14ac:dyDescent="0.3">
      <c r="A109" s="1704"/>
      <c r="B109" s="1676" t="s">
        <v>123</v>
      </c>
      <c r="C109" s="178" t="s">
        <v>85</v>
      </c>
      <c r="D109" s="1559">
        <f t="shared" si="8"/>
        <v>0</v>
      </c>
      <c r="E109" s="1560"/>
      <c r="F109" s="1560"/>
      <c r="G109" s="1560"/>
      <c r="H109" s="1561"/>
      <c r="I109" s="1562">
        <f>SUM(J109:M109)</f>
        <v>0</v>
      </c>
      <c r="J109" s="1563"/>
      <c r="K109" s="1563"/>
      <c r="L109" s="1563"/>
      <c r="M109" s="1564"/>
      <c r="N109" s="1565"/>
      <c r="O109" s="1563"/>
      <c r="P109" s="1563"/>
      <c r="Q109" s="1564"/>
      <c r="R109" s="1565"/>
      <c r="S109" s="1564"/>
      <c r="T109" s="1566"/>
      <c r="U109" s="1567"/>
      <c r="V109" s="1567"/>
      <c r="W109" s="1567"/>
      <c r="X109" s="1567"/>
      <c r="Y109" s="1568"/>
      <c r="Z109" s="1569"/>
      <c r="AA109" s="1570"/>
      <c r="AB109" s="1569"/>
      <c r="AC109" s="1601">
        <f t="shared" si="7"/>
        <v>0</v>
      </c>
      <c r="AD109" s="1602"/>
      <c r="AE109" s="1602"/>
      <c r="AF109" s="1602"/>
      <c r="AG109" s="1602"/>
      <c r="AH109" s="1602"/>
      <c r="AI109" s="1602"/>
      <c r="AJ109" s="1602"/>
      <c r="AK109" s="1602"/>
      <c r="AL109" s="1603"/>
      <c r="AM109" s="1"/>
      <c r="AN109" s="1"/>
      <c r="AO109" s="1"/>
      <c r="AP109" s="1"/>
      <c r="AQ109" s="1"/>
      <c r="AR109" s="1"/>
      <c r="AS109" s="1"/>
      <c r="AT109" s="1"/>
    </row>
    <row r="110" spans="1:46" ht="15.75" customHeight="1" x14ac:dyDescent="0.3">
      <c r="A110" s="1704"/>
      <c r="B110" s="1677"/>
      <c r="C110" s="178" t="s">
        <v>86</v>
      </c>
      <c r="D110" s="143">
        <f t="shared" si="8"/>
        <v>0</v>
      </c>
      <c r="E110" s="144"/>
      <c r="F110" s="144"/>
      <c r="G110" s="144"/>
      <c r="H110" s="145"/>
      <c r="I110" s="146">
        <v>14</v>
      </c>
      <c r="J110" s="147"/>
      <c r="K110" s="147"/>
      <c r="L110" s="147"/>
      <c r="M110" s="148">
        <v>14</v>
      </c>
      <c r="N110" s="169">
        <v>0</v>
      </c>
      <c r="O110" s="147">
        <v>14</v>
      </c>
      <c r="P110" s="147"/>
      <c r="Q110" s="148"/>
      <c r="R110" s="169">
        <v>10</v>
      </c>
      <c r="S110" s="148">
        <v>4</v>
      </c>
      <c r="T110" s="494"/>
      <c r="U110" s="144">
        <v>10</v>
      </c>
      <c r="V110" s="144">
        <v>10</v>
      </c>
      <c r="W110" s="144">
        <v>5</v>
      </c>
      <c r="X110" s="144">
        <v>7</v>
      </c>
      <c r="Y110" s="478">
        <v>1</v>
      </c>
      <c r="Z110" s="149">
        <v>40.200000000000003</v>
      </c>
      <c r="AA110" s="145">
        <v>20.100000000000001</v>
      </c>
      <c r="AB110" s="149">
        <v>86.4</v>
      </c>
      <c r="AC110" s="162">
        <f>SUM(AD110:AL110)</f>
        <v>0</v>
      </c>
      <c r="AD110" s="163"/>
      <c r="AE110" s="163"/>
      <c r="AF110" s="163"/>
      <c r="AG110" s="163"/>
      <c r="AH110" s="163"/>
      <c r="AI110" s="163"/>
      <c r="AJ110" s="163"/>
      <c r="AK110" s="163"/>
      <c r="AL110" s="164"/>
      <c r="AM110" s="1"/>
      <c r="AN110" s="1"/>
      <c r="AO110" s="1"/>
      <c r="AP110" s="1"/>
      <c r="AQ110" s="1"/>
      <c r="AR110" s="1"/>
      <c r="AS110" s="1"/>
      <c r="AT110" s="1"/>
    </row>
    <row r="111" spans="1:46" ht="15.75" customHeight="1" thickBot="1" x14ac:dyDescent="0.35">
      <c r="A111" s="1704"/>
      <c r="B111" s="1677"/>
      <c r="C111" s="188" t="s">
        <v>87</v>
      </c>
      <c r="D111" s="1549">
        <f t="shared" si="8"/>
        <v>0</v>
      </c>
      <c r="E111" s="1550"/>
      <c r="F111" s="1550"/>
      <c r="G111" s="1550"/>
      <c r="H111" s="1551"/>
      <c r="I111" s="1552">
        <f>SUM(J111:M111)</f>
        <v>0</v>
      </c>
      <c r="J111" s="1553"/>
      <c r="K111" s="1553"/>
      <c r="L111" s="1553"/>
      <c r="M111" s="1554"/>
      <c r="N111" s="1555"/>
      <c r="O111" s="1553"/>
      <c r="P111" s="1553"/>
      <c r="Q111" s="1554"/>
      <c r="R111" s="1555"/>
      <c r="S111" s="1554"/>
      <c r="T111" s="1556"/>
      <c r="U111" s="1550"/>
      <c r="V111" s="1550"/>
      <c r="W111" s="1550"/>
      <c r="X111" s="1550"/>
      <c r="Y111" s="1557"/>
      <c r="Z111" s="1558"/>
      <c r="AA111" s="1551"/>
      <c r="AB111" s="1558"/>
      <c r="AC111" s="1598">
        <f t="shared" si="7"/>
        <v>0</v>
      </c>
      <c r="AD111" s="1599"/>
      <c r="AE111" s="1599"/>
      <c r="AF111" s="1599"/>
      <c r="AG111" s="1599"/>
      <c r="AH111" s="1599"/>
      <c r="AI111" s="1599"/>
      <c r="AJ111" s="1599"/>
      <c r="AK111" s="1599"/>
      <c r="AL111" s="1600"/>
      <c r="AM111" s="1"/>
      <c r="AN111" s="1"/>
      <c r="AO111" s="1"/>
      <c r="AP111" s="1"/>
      <c r="AQ111" s="1"/>
      <c r="AR111" s="1"/>
      <c r="AS111" s="1"/>
      <c r="AT111" s="1"/>
    </row>
    <row r="112" spans="1:46" ht="15.75" customHeight="1" x14ac:dyDescent="0.3">
      <c r="A112" s="1704"/>
      <c r="B112" s="1678" t="s">
        <v>124</v>
      </c>
      <c r="C112" s="177" t="s">
        <v>85</v>
      </c>
      <c r="D112" s="1559">
        <f t="shared" si="8"/>
        <v>0</v>
      </c>
      <c r="E112" s="1560"/>
      <c r="F112" s="1560"/>
      <c r="G112" s="1560"/>
      <c r="H112" s="1561"/>
      <c r="I112" s="1562">
        <f>SUM(J112:M112)</f>
        <v>0</v>
      </c>
      <c r="J112" s="1563"/>
      <c r="K112" s="1563"/>
      <c r="L112" s="1563"/>
      <c r="M112" s="1564"/>
      <c r="N112" s="1565"/>
      <c r="O112" s="1563"/>
      <c r="P112" s="1563"/>
      <c r="Q112" s="1564"/>
      <c r="R112" s="1565"/>
      <c r="S112" s="1564"/>
      <c r="T112" s="1566"/>
      <c r="U112" s="1567"/>
      <c r="V112" s="1567"/>
      <c r="W112" s="1567"/>
      <c r="X112" s="1567"/>
      <c r="Y112" s="1568"/>
      <c r="Z112" s="1569"/>
      <c r="AA112" s="1570"/>
      <c r="AB112" s="1569"/>
      <c r="AC112" s="1601">
        <f>SUM(AD112:AL112)</f>
        <v>0</v>
      </c>
      <c r="AD112" s="1602"/>
      <c r="AE112" s="1602"/>
      <c r="AF112" s="1602"/>
      <c r="AG112" s="1602"/>
      <c r="AH112" s="1602"/>
      <c r="AI112" s="1602"/>
      <c r="AJ112" s="1602"/>
      <c r="AK112" s="1602"/>
      <c r="AL112" s="1603"/>
      <c r="AM112" s="1"/>
      <c r="AN112" s="1"/>
      <c r="AO112" s="1"/>
      <c r="AP112" s="1"/>
      <c r="AQ112" s="1"/>
      <c r="AR112" s="1"/>
      <c r="AS112" s="1"/>
      <c r="AT112" s="1"/>
    </row>
    <row r="113" spans="1:46" ht="15.75" customHeight="1" x14ac:dyDescent="0.3">
      <c r="A113" s="1704"/>
      <c r="B113" s="1677"/>
      <c r="C113" s="178" t="s">
        <v>86</v>
      </c>
      <c r="D113" s="143">
        <v>1</v>
      </c>
      <c r="E113" s="144"/>
      <c r="F113" s="144">
        <v>1</v>
      </c>
      <c r="G113" s="144"/>
      <c r="H113" s="145"/>
      <c r="I113" s="146">
        <v>48</v>
      </c>
      <c r="J113" s="147"/>
      <c r="K113" s="147"/>
      <c r="L113" s="147"/>
      <c r="M113" s="148">
        <v>48</v>
      </c>
      <c r="N113" s="169">
        <v>8</v>
      </c>
      <c r="O113" s="147">
        <v>38</v>
      </c>
      <c r="P113" s="147">
        <v>2</v>
      </c>
      <c r="Q113" s="148">
        <v>0</v>
      </c>
      <c r="R113" s="169">
        <v>38</v>
      </c>
      <c r="S113" s="148">
        <v>10</v>
      </c>
      <c r="T113" s="494">
        <v>0</v>
      </c>
      <c r="U113" s="144">
        <v>20</v>
      </c>
      <c r="V113" s="144">
        <v>19</v>
      </c>
      <c r="W113" s="144">
        <v>9</v>
      </c>
      <c r="X113" s="144">
        <v>45</v>
      </c>
      <c r="Y113" s="478">
        <v>1</v>
      </c>
      <c r="Z113" s="149">
        <v>43</v>
      </c>
      <c r="AA113" s="145">
        <v>19</v>
      </c>
      <c r="AB113" s="149">
        <v>80</v>
      </c>
      <c r="AC113" s="162">
        <v>0</v>
      </c>
      <c r="AD113" s="163"/>
      <c r="AE113" s="163"/>
      <c r="AF113" s="163"/>
      <c r="AG113" s="163"/>
      <c r="AH113" s="163"/>
      <c r="AI113" s="163"/>
      <c r="AJ113" s="163"/>
      <c r="AK113" s="163"/>
      <c r="AL113" s="164"/>
      <c r="AM113" s="1"/>
      <c r="AN113" s="1"/>
      <c r="AO113" s="1"/>
      <c r="AP113" s="1"/>
      <c r="AQ113" s="1"/>
      <c r="AR113" s="1"/>
      <c r="AS113" s="1"/>
      <c r="AT113" s="1"/>
    </row>
    <row r="114" spans="1:46" ht="15.75" customHeight="1" thickBot="1" x14ac:dyDescent="0.35">
      <c r="A114" s="1704"/>
      <c r="B114" s="1679"/>
      <c r="C114" s="179" t="s">
        <v>87</v>
      </c>
      <c r="D114" s="1549">
        <f>SUM(E114:H114)</f>
        <v>0</v>
      </c>
      <c r="E114" s="1550"/>
      <c r="F114" s="1550"/>
      <c r="G114" s="1550"/>
      <c r="H114" s="1551"/>
      <c r="I114" s="1552">
        <f>SUM(J114:M114)</f>
        <v>0</v>
      </c>
      <c r="J114" s="1553"/>
      <c r="K114" s="1553"/>
      <c r="L114" s="1553"/>
      <c r="M114" s="1554"/>
      <c r="N114" s="1555"/>
      <c r="O114" s="1553"/>
      <c r="P114" s="1553"/>
      <c r="Q114" s="1554"/>
      <c r="R114" s="1555"/>
      <c r="S114" s="1554"/>
      <c r="T114" s="1556"/>
      <c r="U114" s="1550"/>
      <c r="V114" s="1550"/>
      <c r="W114" s="1550"/>
      <c r="X114" s="1550"/>
      <c r="Y114" s="1557"/>
      <c r="Z114" s="1558"/>
      <c r="AA114" s="1551"/>
      <c r="AB114" s="1558"/>
      <c r="AC114" s="1598">
        <f>SUM(AD114:AL114)</f>
        <v>0</v>
      </c>
      <c r="AD114" s="1599"/>
      <c r="AE114" s="1599"/>
      <c r="AF114" s="1599"/>
      <c r="AG114" s="1599"/>
      <c r="AH114" s="1599"/>
      <c r="AI114" s="1599"/>
      <c r="AJ114" s="1599"/>
      <c r="AK114" s="1599"/>
      <c r="AL114" s="1600"/>
      <c r="AM114" s="1"/>
      <c r="AN114" s="1"/>
      <c r="AO114" s="1"/>
      <c r="AP114" s="1"/>
      <c r="AQ114" s="1"/>
      <c r="AR114" s="1"/>
      <c r="AS114" s="1"/>
      <c r="AT114" s="1"/>
    </row>
    <row r="115" spans="1:46" ht="15.75" customHeight="1" x14ac:dyDescent="0.3">
      <c r="A115" s="1704"/>
      <c r="B115" s="1676" t="s">
        <v>125</v>
      </c>
      <c r="C115" s="178" t="s">
        <v>85</v>
      </c>
      <c r="D115" s="134">
        <v>0</v>
      </c>
      <c r="E115" s="135"/>
      <c r="F115" s="135"/>
      <c r="G115" s="135"/>
      <c r="H115" s="136"/>
      <c r="I115" s="137">
        <v>5</v>
      </c>
      <c r="J115" s="138"/>
      <c r="K115" s="138"/>
      <c r="L115" s="138"/>
      <c r="M115" s="139">
        <v>5</v>
      </c>
      <c r="N115" s="140"/>
      <c r="O115" s="138">
        <v>5</v>
      </c>
      <c r="P115" s="138"/>
      <c r="Q115" s="139"/>
      <c r="R115" s="140">
        <v>5</v>
      </c>
      <c r="S115" s="139"/>
      <c r="T115" s="492"/>
      <c r="U115" s="393">
        <v>2</v>
      </c>
      <c r="V115" s="393">
        <v>1</v>
      </c>
      <c r="W115" s="393"/>
      <c r="X115" s="393">
        <v>2</v>
      </c>
      <c r="Y115" s="493"/>
      <c r="Z115" s="141">
        <v>53.6</v>
      </c>
      <c r="AA115" s="142">
        <v>33</v>
      </c>
      <c r="AB115" s="141">
        <v>16</v>
      </c>
      <c r="AC115" s="159"/>
      <c r="AD115" s="160"/>
      <c r="AE115" s="160"/>
      <c r="AF115" s="160"/>
      <c r="AG115" s="160"/>
      <c r="AH115" s="160"/>
      <c r="AI115" s="160"/>
      <c r="AJ115" s="160"/>
      <c r="AK115" s="160"/>
      <c r="AL115" s="161"/>
      <c r="AM115" s="1"/>
      <c r="AN115" s="1"/>
      <c r="AO115" s="1"/>
      <c r="AP115" s="1"/>
      <c r="AQ115" s="1"/>
      <c r="AR115" s="1"/>
      <c r="AS115" s="1"/>
      <c r="AT115" s="1"/>
    </row>
    <row r="116" spans="1:46" ht="15.75" customHeight="1" x14ac:dyDescent="0.3">
      <c r="A116" s="1704"/>
      <c r="B116" s="1677"/>
      <c r="C116" s="178" t="s">
        <v>86</v>
      </c>
      <c r="D116" s="143">
        <v>1</v>
      </c>
      <c r="E116" s="144">
        <v>1</v>
      </c>
      <c r="F116" s="144"/>
      <c r="G116" s="144"/>
      <c r="H116" s="145"/>
      <c r="I116" s="146">
        <v>75</v>
      </c>
      <c r="J116" s="147"/>
      <c r="K116" s="147"/>
      <c r="L116" s="147"/>
      <c r="M116" s="148">
        <v>75</v>
      </c>
      <c r="N116" s="169"/>
      <c r="O116" s="147">
        <v>75</v>
      </c>
      <c r="P116" s="147"/>
      <c r="Q116" s="148"/>
      <c r="R116" s="169">
        <v>68</v>
      </c>
      <c r="S116" s="148">
        <v>7</v>
      </c>
      <c r="T116" s="494"/>
      <c r="U116" s="144">
        <v>51</v>
      </c>
      <c r="V116" s="144">
        <v>47</v>
      </c>
      <c r="W116" s="144">
        <v>4</v>
      </c>
      <c r="X116" s="144">
        <v>73</v>
      </c>
      <c r="Y116" s="478">
        <v>6</v>
      </c>
      <c r="Z116" s="149">
        <v>36</v>
      </c>
      <c r="AA116" s="145">
        <v>24</v>
      </c>
      <c r="AB116" s="149">
        <v>82</v>
      </c>
      <c r="AC116" s="162">
        <v>1</v>
      </c>
      <c r="AD116" s="163"/>
      <c r="AE116" s="163"/>
      <c r="AF116" s="163"/>
      <c r="AG116" s="163"/>
      <c r="AH116" s="163"/>
      <c r="AI116" s="163"/>
      <c r="AJ116" s="163"/>
      <c r="AK116" s="163">
        <v>1</v>
      </c>
      <c r="AL116" s="164"/>
      <c r="AM116" s="1"/>
      <c r="AN116" s="1"/>
      <c r="AO116" s="1"/>
      <c r="AP116" s="1"/>
      <c r="AQ116" s="1"/>
      <c r="AR116" s="1"/>
      <c r="AS116" s="1"/>
      <c r="AT116" s="1"/>
    </row>
    <row r="117" spans="1:46" ht="15.75" customHeight="1" thickBot="1" x14ac:dyDescent="0.35">
      <c r="A117" s="1704"/>
      <c r="B117" s="1677"/>
      <c r="C117" s="188" t="s">
        <v>87</v>
      </c>
      <c r="D117" s="1549">
        <f>SUM(E117:H117)</f>
        <v>0</v>
      </c>
      <c r="E117" s="1550"/>
      <c r="F117" s="1550"/>
      <c r="G117" s="1550"/>
      <c r="H117" s="1551"/>
      <c r="I117" s="1552">
        <f>SUM(J117:M117)</f>
        <v>0</v>
      </c>
      <c r="J117" s="1553"/>
      <c r="K117" s="1553"/>
      <c r="L117" s="1553"/>
      <c r="M117" s="1554"/>
      <c r="N117" s="1555"/>
      <c r="O117" s="1553"/>
      <c r="P117" s="1553"/>
      <c r="Q117" s="1554"/>
      <c r="R117" s="1555"/>
      <c r="S117" s="1554"/>
      <c r="T117" s="1556"/>
      <c r="U117" s="1550"/>
      <c r="V117" s="1550"/>
      <c r="W117" s="1550"/>
      <c r="X117" s="1550"/>
      <c r="Y117" s="1557"/>
      <c r="Z117" s="1558"/>
      <c r="AA117" s="1551"/>
      <c r="AB117" s="1558"/>
      <c r="AC117" s="1598">
        <f>SUM(AD117:AL117)</f>
        <v>0</v>
      </c>
      <c r="AD117" s="1599"/>
      <c r="AE117" s="1599"/>
      <c r="AF117" s="1599"/>
      <c r="AG117" s="1599"/>
      <c r="AH117" s="1599"/>
      <c r="AI117" s="1599"/>
      <c r="AJ117" s="1599"/>
      <c r="AK117" s="1599"/>
      <c r="AL117" s="1600"/>
      <c r="AM117" s="1"/>
      <c r="AN117" s="1"/>
      <c r="AO117" s="1"/>
      <c r="AP117" s="1"/>
      <c r="AQ117" s="1"/>
      <c r="AR117" s="1"/>
      <c r="AS117" s="1"/>
      <c r="AT117" s="1"/>
    </row>
    <row r="118" spans="1:46" ht="15.75" customHeight="1" x14ac:dyDescent="0.3">
      <c r="A118" s="1704"/>
      <c r="B118" s="1678" t="s">
        <v>126</v>
      </c>
      <c r="C118" s="177" t="s">
        <v>85</v>
      </c>
      <c r="D118" s="1559">
        <f>SUM(E118:H118)</f>
        <v>0</v>
      </c>
      <c r="E118" s="1560"/>
      <c r="F118" s="1560"/>
      <c r="G118" s="1560"/>
      <c r="H118" s="1561"/>
      <c r="I118" s="1562">
        <f>SUM(J118:M118)</f>
        <v>0</v>
      </c>
      <c r="J118" s="1563"/>
      <c r="K118" s="1563"/>
      <c r="L118" s="1563"/>
      <c r="M118" s="1564"/>
      <c r="N118" s="1565"/>
      <c r="O118" s="1563"/>
      <c r="P118" s="1563"/>
      <c r="Q118" s="1564"/>
      <c r="R118" s="1565"/>
      <c r="S118" s="1564"/>
      <c r="T118" s="1566"/>
      <c r="U118" s="1567"/>
      <c r="V118" s="1567"/>
      <c r="W118" s="1567"/>
      <c r="X118" s="1567"/>
      <c r="Y118" s="1568"/>
      <c r="Z118" s="1569"/>
      <c r="AA118" s="1570"/>
      <c r="AB118" s="1569"/>
      <c r="AC118" s="1601">
        <f>SUM(AD118:AL118)</f>
        <v>0</v>
      </c>
      <c r="AD118" s="1602"/>
      <c r="AE118" s="1602"/>
      <c r="AF118" s="1602"/>
      <c r="AG118" s="1602"/>
      <c r="AH118" s="1602"/>
      <c r="AI118" s="1602"/>
      <c r="AJ118" s="1602"/>
      <c r="AK118" s="1602"/>
      <c r="AL118" s="1603"/>
      <c r="AM118" s="1"/>
      <c r="AN118" s="1"/>
      <c r="AO118" s="1"/>
      <c r="AP118" s="1"/>
      <c r="AQ118" s="1"/>
      <c r="AR118" s="1"/>
      <c r="AS118" s="1"/>
      <c r="AT118" s="1"/>
    </row>
    <row r="119" spans="1:46" ht="15.75" customHeight="1" x14ac:dyDescent="0.3">
      <c r="A119" s="1704"/>
      <c r="B119" s="1677"/>
      <c r="C119" s="178" t="s">
        <v>86</v>
      </c>
      <c r="D119" s="143">
        <v>0</v>
      </c>
      <c r="E119" s="144"/>
      <c r="F119" s="144"/>
      <c r="G119" s="144">
        <v>0</v>
      </c>
      <c r="H119" s="145"/>
      <c r="I119" s="146">
        <v>37</v>
      </c>
      <c r="J119" s="147"/>
      <c r="K119" s="147"/>
      <c r="L119" s="147"/>
      <c r="M119" s="1588">
        <v>37</v>
      </c>
      <c r="N119" s="169"/>
      <c r="O119" s="844">
        <v>37</v>
      </c>
      <c r="P119" s="147"/>
      <c r="Q119" s="148">
        <v>0</v>
      </c>
      <c r="R119" s="1589">
        <v>30</v>
      </c>
      <c r="S119" s="1588">
        <v>7</v>
      </c>
      <c r="T119" s="494"/>
      <c r="U119" s="1590">
        <v>25</v>
      </c>
      <c r="V119" s="1590">
        <v>25</v>
      </c>
      <c r="W119" s="144">
        <v>9</v>
      </c>
      <c r="X119" s="144">
        <v>24</v>
      </c>
      <c r="Y119" s="478"/>
      <c r="Z119" s="149">
        <v>46</v>
      </c>
      <c r="AA119" s="145">
        <v>27</v>
      </c>
      <c r="AB119" s="149">
        <v>123</v>
      </c>
      <c r="AC119" s="162">
        <v>0</v>
      </c>
      <c r="AD119" s="163"/>
      <c r="AE119" s="163"/>
      <c r="AF119" s="163"/>
      <c r="AG119" s="163"/>
      <c r="AH119" s="163"/>
      <c r="AI119" s="163"/>
      <c r="AJ119" s="163"/>
      <c r="AK119" s="163"/>
      <c r="AL119" s="164"/>
      <c r="AM119" s="1"/>
      <c r="AN119" s="1"/>
      <c r="AO119" s="1"/>
      <c r="AP119" s="1"/>
      <c r="AQ119" s="1"/>
      <c r="AR119" s="1"/>
      <c r="AS119" s="1"/>
      <c r="AT119" s="1"/>
    </row>
    <row r="120" spans="1:46" ht="15.75" customHeight="1" thickBot="1" x14ac:dyDescent="0.35">
      <c r="A120" s="1704"/>
      <c r="B120" s="1679"/>
      <c r="C120" s="179" t="s">
        <v>87</v>
      </c>
      <c r="D120" s="1549">
        <f>SUM(E120:H120)</f>
        <v>0</v>
      </c>
      <c r="E120" s="1550"/>
      <c r="F120" s="1550"/>
      <c r="G120" s="1550"/>
      <c r="H120" s="1551"/>
      <c r="I120" s="1552">
        <f>SUM(J120:M120)</f>
        <v>0</v>
      </c>
      <c r="J120" s="1553"/>
      <c r="K120" s="1553"/>
      <c r="L120" s="1553"/>
      <c r="M120" s="1554"/>
      <c r="N120" s="1555"/>
      <c r="O120" s="1553"/>
      <c r="P120" s="1553"/>
      <c r="Q120" s="1554"/>
      <c r="R120" s="1555"/>
      <c r="S120" s="1554"/>
      <c r="T120" s="1556"/>
      <c r="U120" s="1550"/>
      <c r="V120" s="1550"/>
      <c r="W120" s="1550"/>
      <c r="X120" s="1550"/>
      <c r="Y120" s="1557"/>
      <c r="Z120" s="1558"/>
      <c r="AA120" s="1551"/>
      <c r="AB120" s="1558"/>
      <c r="AC120" s="1598">
        <f t="shared" ref="AC120:AC126" si="9">SUM(AD120:AL120)</f>
        <v>0</v>
      </c>
      <c r="AD120" s="1599"/>
      <c r="AE120" s="1599"/>
      <c r="AF120" s="1599"/>
      <c r="AG120" s="1599"/>
      <c r="AH120" s="1599"/>
      <c r="AI120" s="1599"/>
      <c r="AJ120" s="1599"/>
      <c r="AK120" s="1599"/>
      <c r="AL120" s="1600"/>
      <c r="AM120" s="1"/>
      <c r="AN120" s="1"/>
      <c r="AO120" s="1"/>
      <c r="AP120" s="1"/>
      <c r="AQ120" s="1"/>
      <c r="AR120" s="1"/>
      <c r="AS120" s="1"/>
      <c r="AT120" s="1"/>
    </row>
    <row r="121" spans="1:46" ht="15.75" customHeight="1" x14ac:dyDescent="0.3">
      <c r="A121" s="1704"/>
      <c r="B121" s="1676" t="s">
        <v>127</v>
      </c>
      <c r="C121" s="178" t="s">
        <v>85</v>
      </c>
      <c r="D121" s="1559">
        <f>SUM(E121:H121)</f>
        <v>0</v>
      </c>
      <c r="E121" s="1560"/>
      <c r="F121" s="1560"/>
      <c r="G121" s="1560"/>
      <c r="H121" s="1561"/>
      <c r="I121" s="1562">
        <f>SUM(J121:M121)</f>
        <v>0</v>
      </c>
      <c r="J121" s="1563"/>
      <c r="K121" s="1563"/>
      <c r="L121" s="1563"/>
      <c r="M121" s="1564"/>
      <c r="N121" s="1565"/>
      <c r="O121" s="1563"/>
      <c r="P121" s="1563"/>
      <c r="Q121" s="1564"/>
      <c r="R121" s="1565"/>
      <c r="S121" s="1564"/>
      <c r="T121" s="1566"/>
      <c r="U121" s="1567"/>
      <c r="V121" s="1567"/>
      <c r="W121" s="1567"/>
      <c r="X121" s="1567"/>
      <c r="Y121" s="1568"/>
      <c r="Z121" s="1569"/>
      <c r="AA121" s="1570"/>
      <c r="AB121" s="1569"/>
      <c r="AC121" s="1601">
        <f t="shared" si="9"/>
        <v>0</v>
      </c>
      <c r="AD121" s="1602"/>
      <c r="AE121" s="1602"/>
      <c r="AF121" s="1602"/>
      <c r="AG121" s="1602"/>
      <c r="AH121" s="1602"/>
      <c r="AI121" s="1602"/>
      <c r="AJ121" s="1602"/>
      <c r="AK121" s="1602"/>
      <c r="AL121" s="1603"/>
      <c r="AM121" s="1"/>
      <c r="AN121" s="1"/>
      <c r="AO121" s="1"/>
      <c r="AP121" s="1"/>
      <c r="AQ121" s="1"/>
      <c r="AR121" s="1"/>
      <c r="AS121" s="1"/>
      <c r="AT121" s="1"/>
    </row>
    <row r="122" spans="1:46" ht="15.75" customHeight="1" x14ac:dyDescent="0.3">
      <c r="A122" s="1704"/>
      <c r="B122" s="1677"/>
      <c r="C122" s="178" t="s">
        <v>86</v>
      </c>
      <c r="D122" s="143">
        <f t="shared" ref="D122" si="10">SUM(E122:H122)</f>
        <v>0</v>
      </c>
      <c r="E122" s="144"/>
      <c r="F122" s="144"/>
      <c r="G122" s="144"/>
      <c r="H122" s="145"/>
      <c r="I122" s="146">
        <f>IF(AND(SUM(J122:M122)=SUM(R122:S122),SUM(N122:Q122)=SUM(R122:S122)),SUM(J122:M122),"ПЕРЕВІРТЕ ПРАВІЛЬНІСТЬ ВВЕДЕНИХ ДАНИХ")</f>
        <v>47</v>
      </c>
      <c r="J122" s="147"/>
      <c r="K122" s="147"/>
      <c r="L122" s="147"/>
      <c r="M122" s="148">
        <v>47</v>
      </c>
      <c r="N122" s="169"/>
      <c r="O122" s="147">
        <v>46</v>
      </c>
      <c r="P122" s="147">
        <v>1</v>
      </c>
      <c r="Q122" s="148"/>
      <c r="R122" s="169">
        <v>38</v>
      </c>
      <c r="S122" s="148">
        <v>9</v>
      </c>
      <c r="T122" s="494">
        <v>9</v>
      </c>
      <c r="U122" s="144">
        <v>21</v>
      </c>
      <c r="V122" s="144">
        <v>21</v>
      </c>
      <c r="W122" s="144">
        <v>5</v>
      </c>
      <c r="X122" s="144">
        <v>26</v>
      </c>
      <c r="Y122" s="478">
        <v>1</v>
      </c>
      <c r="Z122" s="149">
        <v>47</v>
      </c>
      <c r="AA122" s="145">
        <v>25</v>
      </c>
      <c r="AB122" s="149">
        <v>77.2</v>
      </c>
      <c r="AC122" s="162">
        <f t="shared" si="9"/>
        <v>0</v>
      </c>
      <c r="AD122" s="163"/>
      <c r="AE122" s="163"/>
      <c r="AF122" s="163"/>
      <c r="AG122" s="163"/>
      <c r="AH122" s="163"/>
      <c r="AI122" s="163"/>
      <c r="AJ122" s="163"/>
      <c r="AK122" s="163"/>
      <c r="AL122" s="164"/>
      <c r="AM122" s="1"/>
      <c r="AN122" s="1"/>
      <c r="AO122" s="1"/>
      <c r="AP122" s="1"/>
      <c r="AQ122" s="1"/>
      <c r="AR122" s="1"/>
      <c r="AS122" s="1"/>
      <c r="AT122" s="1"/>
    </row>
    <row r="123" spans="1:46" ht="15.75" customHeight="1" thickBot="1" x14ac:dyDescent="0.35">
      <c r="A123" s="1704"/>
      <c r="B123" s="1677"/>
      <c r="C123" s="188" t="s">
        <v>87</v>
      </c>
      <c r="D123" s="1549">
        <f>SUM(E123:H123)</f>
        <v>0</v>
      </c>
      <c r="E123" s="1550"/>
      <c r="F123" s="1550"/>
      <c r="G123" s="1550"/>
      <c r="H123" s="1551"/>
      <c r="I123" s="1552">
        <f>SUM(J123:M123)</f>
        <v>0</v>
      </c>
      <c r="J123" s="1553"/>
      <c r="K123" s="1553"/>
      <c r="L123" s="1553"/>
      <c r="M123" s="1554"/>
      <c r="N123" s="1555"/>
      <c r="O123" s="1553"/>
      <c r="P123" s="1553"/>
      <c r="Q123" s="1554"/>
      <c r="R123" s="1555"/>
      <c r="S123" s="1554"/>
      <c r="T123" s="1556"/>
      <c r="U123" s="1550"/>
      <c r="V123" s="1550"/>
      <c r="W123" s="1550"/>
      <c r="X123" s="1550"/>
      <c r="Y123" s="1557"/>
      <c r="Z123" s="1558"/>
      <c r="AA123" s="1551"/>
      <c r="AB123" s="1558"/>
      <c r="AC123" s="1598">
        <f t="shared" si="9"/>
        <v>0</v>
      </c>
      <c r="AD123" s="1599"/>
      <c r="AE123" s="1599"/>
      <c r="AF123" s="1599"/>
      <c r="AG123" s="1599"/>
      <c r="AH123" s="1599"/>
      <c r="AI123" s="1599"/>
      <c r="AJ123" s="1599"/>
      <c r="AK123" s="1599"/>
      <c r="AL123" s="1600"/>
      <c r="AM123" s="1"/>
      <c r="AN123" s="1"/>
      <c r="AO123" s="1"/>
      <c r="AP123" s="1"/>
      <c r="AQ123" s="1"/>
      <c r="AR123" s="1"/>
      <c r="AS123" s="1"/>
      <c r="AT123" s="1"/>
    </row>
    <row r="124" spans="1:46" ht="15.75" customHeight="1" x14ac:dyDescent="0.3">
      <c r="A124" s="1704"/>
      <c r="B124" s="1678" t="s">
        <v>128</v>
      </c>
      <c r="C124" s="177" t="s">
        <v>85</v>
      </c>
      <c r="D124" s="1559">
        <f>SUM(E124:H124)</f>
        <v>0</v>
      </c>
      <c r="E124" s="1560"/>
      <c r="F124" s="1560"/>
      <c r="G124" s="1560"/>
      <c r="H124" s="1561"/>
      <c r="I124" s="1562">
        <f>SUM(J124:M124)</f>
        <v>0</v>
      </c>
      <c r="J124" s="1563"/>
      <c r="K124" s="1563"/>
      <c r="L124" s="1563"/>
      <c r="M124" s="1564"/>
      <c r="N124" s="1565"/>
      <c r="O124" s="1563"/>
      <c r="P124" s="1563"/>
      <c r="Q124" s="1564"/>
      <c r="R124" s="1565"/>
      <c r="S124" s="1564"/>
      <c r="T124" s="1566"/>
      <c r="U124" s="1567"/>
      <c r="V124" s="1567"/>
      <c r="W124" s="1567"/>
      <c r="X124" s="1567"/>
      <c r="Y124" s="1568"/>
      <c r="Z124" s="1569"/>
      <c r="AA124" s="1570"/>
      <c r="AB124" s="1569"/>
      <c r="AC124" s="1601">
        <f t="shared" si="9"/>
        <v>0</v>
      </c>
      <c r="AD124" s="1602"/>
      <c r="AE124" s="1602"/>
      <c r="AF124" s="1602"/>
      <c r="AG124" s="1602"/>
      <c r="AH124" s="1602"/>
      <c r="AI124" s="1602"/>
      <c r="AJ124" s="1602"/>
      <c r="AK124" s="1602"/>
      <c r="AL124" s="1603"/>
      <c r="AM124" s="1"/>
      <c r="AN124" s="1"/>
      <c r="AO124" s="1"/>
      <c r="AP124" s="1"/>
      <c r="AQ124" s="1"/>
      <c r="AR124" s="1"/>
      <c r="AS124" s="1"/>
      <c r="AT124" s="1"/>
    </row>
    <row r="125" spans="1:46" ht="15.75" customHeight="1" x14ac:dyDescent="0.3">
      <c r="A125" s="1704"/>
      <c r="B125" s="1677"/>
      <c r="C125" s="178" t="s">
        <v>86</v>
      </c>
      <c r="D125" s="1580"/>
      <c r="E125" s="1581"/>
      <c r="F125" s="1581"/>
      <c r="G125" s="1581"/>
      <c r="H125" s="1582"/>
      <c r="I125" s="1591">
        <v>49</v>
      </c>
      <c r="J125" s="1592"/>
      <c r="K125" s="1592"/>
      <c r="L125" s="1592"/>
      <c r="M125" s="1593">
        <v>49</v>
      </c>
      <c r="N125" s="1594">
        <v>14</v>
      </c>
      <c r="O125" s="1592">
        <v>35</v>
      </c>
      <c r="P125" s="1592">
        <v>0</v>
      </c>
      <c r="Q125" s="1593">
        <v>0</v>
      </c>
      <c r="R125" s="1594">
        <v>39</v>
      </c>
      <c r="S125" s="1593">
        <v>10</v>
      </c>
      <c r="T125" s="1584"/>
      <c r="U125" s="1581">
        <v>27</v>
      </c>
      <c r="V125" s="1581">
        <v>27</v>
      </c>
      <c r="W125" s="1581">
        <v>6</v>
      </c>
      <c r="X125" s="1581">
        <v>36</v>
      </c>
      <c r="Y125" s="1585"/>
      <c r="Z125" s="1586">
        <v>43.4</v>
      </c>
      <c r="AA125" s="1582">
        <v>23.7</v>
      </c>
      <c r="AB125" s="1586">
        <v>80</v>
      </c>
      <c r="AC125" s="1608">
        <f t="shared" si="9"/>
        <v>0</v>
      </c>
      <c r="AD125" s="1606"/>
      <c r="AE125" s="1606"/>
      <c r="AF125" s="1606"/>
      <c r="AG125" s="1606"/>
      <c r="AH125" s="1606"/>
      <c r="AI125" s="1606"/>
      <c r="AJ125" s="1606"/>
      <c r="AK125" s="1606"/>
      <c r="AL125" s="1607"/>
      <c r="AM125" s="1"/>
      <c r="AN125" s="1"/>
      <c r="AO125" s="1"/>
      <c r="AP125" s="1"/>
      <c r="AQ125" s="1"/>
      <c r="AR125" s="1"/>
      <c r="AS125" s="1"/>
      <c r="AT125" s="1"/>
    </row>
    <row r="126" spans="1:46" ht="15.75" customHeight="1" thickBot="1" x14ac:dyDescent="0.35">
      <c r="A126" s="1704"/>
      <c r="B126" s="1679"/>
      <c r="C126" s="179" t="s">
        <v>87</v>
      </c>
      <c r="D126" s="1549">
        <f>SUM(E126:H126)</f>
        <v>0</v>
      </c>
      <c r="E126" s="1550"/>
      <c r="F126" s="1550"/>
      <c r="G126" s="1550"/>
      <c r="H126" s="1551"/>
      <c r="I126" s="1552">
        <f>SUM(J126:M126)</f>
        <v>0</v>
      </c>
      <c r="J126" s="1553"/>
      <c r="K126" s="1553"/>
      <c r="L126" s="1553"/>
      <c r="M126" s="1554"/>
      <c r="N126" s="1555"/>
      <c r="O126" s="1553"/>
      <c r="P126" s="1553"/>
      <c r="Q126" s="1554"/>
      <c r="R126" s="1555"/>
      <c r="S126" s="1554"/>
      <c r="T126" s="1556"/>
      <c r="U126" s="1550"/>
      <c r="V126" s="1550"/>
      <c r="W126" s="1550"/>
      <c r="X126" s="1550"/>
      <c r="Y126" s="1557"/>
      <c r="Z126" s="1558"/>
      <c r="AA126" s="1551"/>
      <c r="AB126" s="1558"/>
      <c r="AC126" s="1598">
        <f t="shared" si="9"/>
        <v>0</v>
      </c>
      <c r="AD126" s="1599"/>
      <c r="AE126" s="1599"/>
      <c r="AF126" s="1599"/>
      <c r="AG126" s="1599"/>
      <c r="AH126" s="1599"/>
      <c r="AI126" s="1599"/>
      <c r="AJ126" s="1599"/>
      <c r="AK126" s="1599"/>
      <c r="AL126" s="1600"/>
      <c r="AM126" s="1"/>
      <c r="AN126" s="1"/>
      <c r="AO126" s="1"/>
      <c r="AP126" s="1"/>
      <c r="AQ126" s="1"/>
      <c r="AR126" s="1"/>
      <c r="AS126" s="1"/>
      <c r="AT126" s="1"/>
    </row>
    <row r="127" spans="1:46" ht="15.75" customHeight="1" x14ac:dyDescent="0.3">
      <c r="A127" s="1705"/>
      <c r="B127" s="1710" t="s">
        <v>650</v>
      </c>
      <c r="C127" s="191" t="s">
        <v>85</v>
      </c>
      <c r="D127" s="1559">
        <f>SUM(E127:H127)</f>
        <v>0</v>
      </c>
      <c r="E127" s="1560"/>
      <c r="F127" s="1560"/>
      <c r="G127" s="1560"/>
      <c r="H127" s="1561"/>
      <c r="I127" s="1562">
        <f>SUM(J127:M127)</f>
        <v>0</v>
      </c>
      <c r="J127" s="1563"/>
      <c r="K127" s="1563"/>
      <c r="L127" s="1563"/>
      <c r="M127" s="1564"/>
      <c r="N127" s="1565"/>
      <c r="O127" s="1563"/>
      <c r="P127" s="1563"/>
      <c r="Q127" s="1564"/>
      <c r="R127" s="1565"/>
      <c r="S127" s="1564"/>
      <c r="T127" s="1566"/>
      <c r="U127" s="1567"/>
      <c r="V127" s="1567"/>
      <c r="W127" s="1567"/>
      <c r="X127" s="1567"/>
      <c r="Y127" s="1568"/>
      <c r="Z127" s="1569"/>
      <c r="AA127" s="1570"/>
      <c r="AB127" s="1569"/>
      <c r="AC127" s="1601">
        <f>SUM(AD127:AL127)</f>
        <v>0</v>
      </c>
      <c r="AD127" s="1602"/>
      <c r="AE127" s="1602"/>
      <c r="AF127" s="1602"/>
      <c r="AG127" s="1602"/>
      <c r="AH127" s="1602"/>
      <c r="AI127" s="1602"/>
      <c r="AJ127" s="1602"/>
      <c r="AK127" s="1602"/>
      <c r="AL127" s="1603"/>
      <c r="AM127" s="1"/>
      <c r="AN127" s="1"/>
      <c r="AO127" s="1"/>
      <c r="AP127" s="1"/>
      <c r="AQ127" s="1"/>
      <c r="AR127" s="1"/>
      <c r="AS127" s="1"/>
      <c r="AT127" s="1"/>
    </row>
    <row r="128" spans="1:46" ht="15.75" customHeight="1" x14ac:dyDescent="0.3">
      <c r="A128" s="1705"/>
      <c r="B128" s="1711"/>
      <c r="C128" s="191" t="s">
        <v>86</v>
      </c>
      <c r="D128" s="1580">
        <v>0</v>
      </c>
      <c r="E128" s="1581"/>
      <c r="F128" s="1581"/>
      <c r="G128" s="1581"/>
      <c r="H128" s="1582"/>
      <c r="I128" s="1591">
        <v>1</v>
      </c>
      <c r="J128" s="1592"/>
      <c r="K128" s="1592"/>
      <c r="L128" s="1592"/>
      <c r="M128" s="1593">
        <v>1</v>
      </c>
      <c r="N128" s="1594">
        <v>1</v>
      </c>
      <c r="O128" s="1592"/>
      <c r="P128" s="1592"/>
      <c r="Q128" s="1593"/>
      <c r="R128" s="1594">
        <v>1</v>
      </c>
      <c r="S128" s="1593"/>
      <c r="T128" s="1584"/>
      <c r="U128" s="1581">
        <v>1</v>
      </c>
      <c r="V128" s="1581">
        <v>1</v>
      </c>
      <c r="W128" s="1581"/>
      <c r="X128" s="1581">
        <v>1</v>
      </c>
      <c r="Y128" s="1585"/>
      <c r="Z128" s="1586">
        <v>56</v>
      </c>
      <c r="AA128" s="1582">
        <v>23</v>
      </c>
      <c r="AB128" s="1586"/>
      <c r="AC128" s="1608">
        <v>0</v>
      </c>
      <c r="AD128" s="1606"/>
      <c r="AE128" s="1606"/>
      <c r="AF128" s="1606"/>
      <c r="AG128" s="1606"/>
      <c r="AH128" s="1606"/>
      <c r="AI128" s="1606"/>
      <c r="AJ128" s="1606"/>
      <c r="AK128" s="1606"/>
      <c r="AL128" s="1607"/>
      <c r="AM128" s="1"/>
      <c r="AN128" s="1"/>
      <c r="AO128" s="1"/>
      <c r="AP128" s="1"/>
      <c r="AQ128" s="1"/>
      <c r="AR128" s="1"/>
      <c r="AS128" s="1"/>
      <c r="AT128" s="1"/>
    </row>
    <row r="129" spans="1:46" ht="15.75" customHeight="1" thickBot="1" x14ac:dyDescent="0.35">
      <c r="A129" s="1706"/>
      <c r="B129" s="1711"/>
      <c r="C129" s="192" t="s">
        <v>87</v>
      </c>
      <c r="D129" s="1549">
        <f>SUM(E129:H129)</f>
        <v>0</v>
      </c>
      <c r="E129" s="1550"/>
      <c r="F129" s="1550"/>
      <c r="G129" s="1550"/>
      <c r="H129" s="1551"/>
      <c r="I129" s="1552">
        <f>SUM(J129:M129)</f>
        <v>0</v>
      </c>
      <c r="J129" s="1553"/>
      <c r="K129" s="1553"/>
      <c r="L129" s="1553"/>
      <c r="M129" s="1554"/>
      <c r="N129" s="1555"/>
      <c r="O129" s="1553"/>
      <c r="P129" s="1553"/>
      <c r="Q129" s="1554"/>
      <c r="R129" s="1555"/>
      <c r="S129" s="1554"/>
      <c r="T129" s="1556"/>
      <c r="U129" s="1550"/>
      <c r="V129" s="1550"/>
      <c r="W129" s="1550"/>
      <c r="X129" s="1550"/>
      <c r="Y129" s="1557"/>
      <c r="Z129" s="1558"/>
      <c r="AA129" s="1551"/>
      <c r="AB129" s="1558"/>
      <c r="AC129" s="1598">
        <f>SUM(AD129:AL129)</f>
        <v>0</v>
      </c>
      <c r="AD129" s="1599"/>
      <c r="AE129" s="1599"/>
      <c r="AF129" s="1599"/>
      <c r="AG129" s="1599"/>
      <c r="AH129" s="1599"/>
      <c r="AI129" s="1599"/>
      <c r="AJ129" s="1599"/>
      <c r="AK129" s="1599"/>
      <c r="AL129" s="1600"/>
      <c r="AM129" s="1"/>
      <c r="AN129" s="1"/>
      <c r="AO129" s="1"/>
      <c r="AP129" s="1"/>
      <c r="AQ129" s="1"/>
      <c r="AR129" s="1"/>
      <c r="AS129" s="1"/>
      <c r="AT129" s="1"/>
    </row>
    <row r="130" spans="1:46" ht="15.75" customHeight="1" x14ac:dyDescent="0.3">
      <c r="A130" s="1702" t="s">
        <v>129</v>
      </c>
      <c r="B130" s="1699" t="s">
        <v>130</v>
      </c>
      <c r="C130" s="182" t="s">
        <v>85</v>
      </c>
      <c r="D130" s="1316">
        <f>[1]Звіт!G9+[1]Звіт!G12+[1]Звіт!G15+[1]Звіт!G21+[1]Звіт!G27</f>
        <v>0</v>
      </c>
      <c r="E130" s="1310">
        <f>[1]Звіт!H9+[1]Звіт!H12+[1]Звіт!H15+[1]Звіт!H21+[1]Звіт!H27</f>
        <v>0</v>
      </c>
      <c r="F130" s="1310">
        <f>[1]Звіт!I9+[1]Звіт!I12+[1]Звіт!I15+[1]Звіт!I21+[1]Звіт!I27</f>
        <v>0</v>
      </c>
      <c r="G130" s="1310">
        <f>[1]Звіт!J9+[1]Звіт!J12+[1]Звіт!J15+[1]Звіт!J21+[1]Звіт!J27</f>
        <v>0</v>
      </c>
      <c r="H130" s="1310">
        <f>[1]Звіт!K9+[1]Звіт!K12+[1]Звіт!K15+[1]Звіт!K21+[1]Звіт!K27</f>
        <v>0</v>
      </c>
      <c r="I130" s="1316">
        <f>[1]Звіт!L9+[1]Звіт!L12+[1]Звіт!L15+[1]Звіт!L21+[1]Звіт!L27</f>
        <v>30</v>
      </c>
      <c r="J130" s="1310">
        <f>[1]Звіт!M9+[1]Звіт!M12+[1]Звіт!M15+[1]Звіт!M21+[1]Звіт!M27</f>
        <v>0</v>
      </c>
      <c r="K130" s="1310">
        <f>[1]Звіт!N9+[1]Звіт!N12+[1]Звіт!N15+[1]Звіт!N21+[1]Звіт!N27</f>
        <v>0</v>
      </c>
      <c r="L130" s="1310">
        <f>[1]Звіт!O9+[1]Звіт!O12+[1]Звіт!O15+[1]Звіт!O21+[1]Звіт!O27</f>
        <v>0</v>
      </c>
      <c r="M130" s="1310">
        <f>[1]Звіт!P9+[1]Звіт!P12+[1]Звіт!P15+[1]Звіт!P21+[1]Звіт!P27</f>
        <v>30</v>
      </c>
      <c r="N130" s="1310">
        <f>[1]Звіт!Q9+[1]Звіт!Q12+[1]Звіт!Q15+[1]Звіт!Q21+[1]Звіт!Q27</f>
        <v>0</v>
      </c>
      <c r="O130" s="1310">
        <f>[1]Звіт!R9+[1]Звіт!R12+[1]Звіт!R15+[1]Звіт!R21+[1]Звіт!R27</f>
        <v>30</v>
      </c>
      <c r="P130" s="1310">
        <f>[1]Звіт!S9+[1]Звіт!S12+[1]Звіт!S15+[1]Звіт!S21+[1]Звіт!S27</f>
        <v>0</v>
      </c>
      <c r="Q130" s="1310">
        <f>[1]Звіт!T9+[1]Звіт!T12+[1]Звіт!T15+[1]Звіт!T21+[1]Звіт!T27</f>
        <v>0</v>
      </c>
      <c r="R130" s="1310">
        <f>[1]Звіт!U9+[1]Звіт!U12+[1]Звіт!U15+[1]Звіт!U21+[1]Звіт!U27</f>
        <v>24</v>
      </c>
      <c r="S130" s="1310">
        <f>[1]Звіт!V9+[1]Звіт!V12+[1]Звіт!V15+[1]Звіт!V21+[1]Звіт!V27</f>
        <v>6</v>
      </c>
      <c r="T130" s="1310">
        <f>[1]Звіт!W9+[1]Звіт!W12+[1]Звіт!W15+[1]Звіт!W21+[1]Звіт!W27</f>
        <v>0</v>
      </c>
      <c r="U130" s="1310">
        <f>[1]Звіт!X9+[1]Звіт!X12+[1]Звіт!X15+[1]Звіт!X21+[1]Звіт!X27</f>
        <v>10</v>
      </c>
      <c r="V130" s="1310">
        <f>[1]Звіт!Y9+[1]Звіт!Y12+[1]Звіт!Y15+[1]Звіт!Y21+[1]Звіт!Y27</f>
        <v>9</v>
      </c>
      <c r="W130" s="1310">
        <f>[1]Звіт!Z9+[1]Звіт!Z12+[1]Звіт!Z15+[1]Звіт!Z21+[1]Звіт!Z27</f>
        <v>0</v>
      </c>
      <c r="X130" s="1310">
        <f>[1]Звіт!AA9+[1]Звіт!AA12+[1]Звіт!AA15+[1]Звіт!AA21+[1]Звіт!AA27</f>
        <v>4</v>
      </c>
      <c r="Y130" s="1310">
        <f>[1]Звіт!AB9+[1]Звіт!AB12+[1]Звіт!AB15+[1]Звіт!AB21+[1]Звіт!AB27</f>
        <v>0</v>
      </c>
      <c r="Z130" s="1310">
        <v>35</v>
      </c>
      <c r="AA130" s="1310">
        <v>16</v>
      </c>
      <c r="AB130" s="1310">
        <v>10</v>
      </c>
      <c r="AC130" s="1316">
        <f>[1]Звіт!AO9+[1]Звіт!AO12+[1]Звіт!AO15+[1]Звіт!AO21+[1]Звіт!AO27</f>
        <v>0</v>
      </c>
      <c r="AD130" s="1310">
        <f>[1]Звіт!AP9+[1]Звіт!AP12+[1]Звіт!AP15+[1]Звіт!AP21+[1]Звіт!AP27</f>
        <v>0</v>
      </c>
      <c r="AE130" s="1310">
        <f>[1]Звіт!AQ9+[1]Звіт!AQ12+[1]Звіт!AQ15+[1]Звіт!AQ21+[1]Звіт!AQ27</f>
        <v>0</v>
      </c>
      <c r="AF130" s="1310">
        <f>[1]Звіт!AR9+[1]Звіт!AR12+[1]Звіт!AR15+[1]Звіт!AR21+[1]Звіт!AR27</f>
        <v>0</v>
      </c>
      <c r="AG130" s="1310">
        <f>[1]Звіт!AS9+[1]Звіт!AS12+[1]Звіт!AS15+[1]Звіт!AS21+[1]Звіт!AS27</f>
        <v>0</v>
      </c>
      <c r="AH130" s="1310">
        <f>[1]Звіт!AT9+[1]Звіт!AT12+[1]Звіт!AT15+[1]Звіт!AT21+[1]Звіт!AT27</f>
        <v>0</v>
      </c>
      <c r="AI130" s="1310">
        <f>[1]Звіт!AU9+[1]Звіт!AU12+[1]Звіт!AU15+[1]Звіт!AU21+[1]Звіт!AU27</f>
        <v>0</v>
      </c>
      <c r="AJ130" s="1310">
        <f>[1]Звіт!AV9+[1]Звіт!AV12+[1]Звіт!AV15+[1]Звіт!AV21+[1]Звіт!AV27</f>
        <v>0</v>
      </c>
      <c r="AK130" s="1310">
        <f>[1]Звіт!AW9+[1]Звіт!AW12+[1]Звіт!AW15+[1]Звіт!AW21+[1]Звіт!AW27</f>
        <v>0</v>
      </c>
      <c r="AL130" s="1310">
        <f>[1]Звіт!AX9+[1]Звіт!AX12+[1]Звіт!AX15+[1]Звіт!AX21+[1]Звіт!AX27</f>
        <v>0</v>
      </c>
      <c r="AM130" s="1"/>
      <c r="AN130" s="1"/>
      <c r="AO130" s="1"/>
      <c r="AP130" s="1"/>
      <c r="AQ130" s="1"/>
      <c r="AR130" s="1"/>
      <c r="AS130" s="1"/>
      <c r="AT130" s="1"/>
    </row>
    <row r="131" spans="1:46" ht="15.75" customHeight="1" x14ac:dyDescent="0.3">
      <c r="A131" s="1697"/>
      <c r="B131" s="1700"/>
      <c r="C131" s="183" t="s">
        <v>86</v>
      </c>
      <c r="D131" s="1316">
        <f>[1]Звіт!G10+[1]Звіт!G13+[1]Звіт!G16+[1]Звіт!G22+[1]Звіт!G28</f>
        <v>7</v>
      </c>
      <c r="E131" s="1310">
        <f>[1]Звіт!H10+[1]Звіт!H13+[1]Звіт!H16+[1]Звіт!H22+[1]Звіт!H28</f>
        <v>0</v>
      </c>
      <c r="F131" s="1310">
        <f>[1]Звіт!I10+[1]Звіт!I13+[1]Звіт!I16+[1]Звіт!I22+[1]Звіт!I28</f>
        <v>0</v>
      </c>
      <c r="G131" s="1310">
        <f>[1]Звіт!J10+[1]Звіт!J13+[1]Звіт!J16+[1]Звіт!J22+[1]Звіт!J28</f>
        <v>7</v>
      </c>
      <c r="H131" s="1310">
        <f>[1]Звіт!K10+[1]Звіт!K13+[1]Звіт!K16+[1]Звіт!K22+[1]Звіт!K28</f>
        <v>0</v>
      </c>
      <c r="I131" s="1316">
        <f>[1]Звіт!L10+[1]Звіт!L13+[1]Звіт!L16+[1]Звіт!L22+[1]Звіт!L28</f>
        <v>173</v>
      </c>
      <c r="J131" s="1310">
        <f>[1]Звіт!M10+[1]Звіт!M13+[1]Звіт!M16+[1]Звіт!M22+[1]Звіт!M28</f>
        <v>0</v>
      </c>
      <c r="K131" s="1310">
        <f>[1]Звіт!N10+[1]Звіт!N13+[1]Звіт!N16+[1]Звіт!N22+[1]Звіт!N28</f>
        <v>0</v>
      </c>
      <c r="L131" s="1310">
        <f>[1]Звіт!O10+[1]Звіт!O13+[1]Звіт!O16+[1]Звіт!O22+[1]Звіт!O28</f>
        <v>0</v>
      </c>
      <c r="M131" s="1310">
        <f>[1]Звіт!P10+[1]Звіт!P13+[1]Звіт!P16+[1]Звіт!P22+[1]Звіт!P28</f>
        <v>173</v>
      </c>
      <c r="N131" s="1310">
        <f>[1]Звіт!Q10+[1]Звіт!Q13+[1]Звіт!Q16+[1]Звіт!Q22+[1]Звіт!Q28</f>
        <v>8</v>
      </c>
      <c r="O131" s="1310">
        <f>[1]Звіт!R10+[1]Звіт!R13+[1]Звіт!R16+[1]Звіт!R22+[1]Звіт!R28</f>
        <v>165</v>
      </c>
      <c r="P131" s="1310">
        <f>[1]Звіт!S10+[1]Звіт!S13+[1]Звіт!S16+[1]Звіт!S22+[1]Звіт!S28</f>
        <v>0</v>
      </c>
      <c r="Q131" s="1310">
        <f>[1]Звіт!T10+[1]Звіт!T13+[1]Звіт!T16+[1]Звіт!T22+[1]Звіт!T28</f>
        <v>0</v>
      </c>
      <c r="R131" s="1310">
        <f>[1]Звіт!U10+[1]Звіт!U13+[1]Звіт!U16+[1]Звіт!U22+[1]Звіт!U28</f>
        <v>153</v>
      </c>
      <c r="S131" s="1310">
        <f>[1]Звіт!V10+[1]Звіт!V13+[1]Звіт!V16+[1]Звіт!V22+[1]Звіт!V28</f>
        <v>20</v>
      </c>
      <c r="T131" s="1310">
        <f>[1]Звіт!W10+[1]Звіт!W13+[1]Звіт!W16+[1]Звіт!W22+[1]Звіт!W28</f>
        <v>0</v>
      </c>
      <c r="U131" s="1310">
        <f>[1]Звіт!X10+[1]Звіт!X13+[1]Звіт!X16+[1]Звіт!X22+[1]Звіт!X28</f>
        <v>50</v>
      </c>
      <c r="V131" s="1310">
        <f>[1]Звіт!Y10+[1]Звіт!Y13+[1]Звіт!Y16+[1]Звіт!Y22+[1]Звіт!Y28</f>
        <v>49</v>
      </c>
      <c r="W131" s="1310">
        <f>[1]Звіт!Z10+[1]Звіт!Z13+[1]Звіт!Z16+[1]Звіт!Z22+[1]Звіт!Z28</f>
        <v>5</v>
      </c>
      <c r="X131" s="1310">
        <f>[1]Звіт!AA10+[1]Звіт!AA13+[1]Звіт!AA16+[1]Звіт!AA22+[1]Звіт!AA28</f>
        <v>40</v>
      </c>
      <c r="Y131" s="1310">
        <f>[1]Звіт!AB10+[1]Звіт!AB13+[1]Звіт!AB16+[1]Звіт!AB22+[1]Звіт!AB28</f>
        <v>5</v>
      </c>
      <c r="Z131" s="1310">
        <v>37</v>
      </c>
      <c r="AA131" s="1310">
        <v>21</v>
      </c>
      <c r="AB131" s="1310">
        <v>90</v>
      </c>
      <c r="AC131" s="1316">
        <f>[1]Звіт!AO10+[1]Звіт!AO13+[1]Звіт!AO16+[1]Звіт!AO22+[1]Звіт!AO28</f>
        <v>3</v>
      </c>
      <c r="AD131" s="1310">
        <f>[1]Звіт!AP10+[1]Звіт!AP13+[1]Звіт!AP16+[1]Звіт!AP22+[1]Звіт!AP28</f>
        <v>0</v>
      </c>
      <c r="AE131" s="1310">
        <f>[1]Звіт!AQ10+[1]Звіт!AQ13+[1]Звіт!AQ16+[1]Звіт!AQ22+[1]Звіт!AQ28</f>
        <v>1</v>
      </c>
      <c r="AF131" s="1310">
        <f>[1]Звіт!AR10+[1]Звіт!AR13+[1]Звіт!AR16+[1]Звіт!AR22+[1]Звіт!AR28</f>
        <v>0</v>
      </c>
      <c r="AG131" s="1310">
        <f>[1]Звіт!AS10+[1]Звіт!AS13+[1]Звіт!AS16+[1]Звіт!AS22+[1]Звіт!AS28</f>
        <v>1</v>
      </c>
      <c r="AH131" s="1310">
        <f>[1]Звіт!AT10+[1]Звіт!AT13+[1]Звіт!AT16+[1]Звіт!AT22+[1]Звіт!AT28</f>
        <v>0</v>
      </c>
      <c r="AI131" s="1310">
        <f>[1]Звіт!AU10+[1]Звіт!AU13+[1]Звіт!AU16+[1]Звіт!AU22+[1]Звіт!AU28</f>
        <v>0</v>
      </c>
      <c r="AJ131" s="1310">
        <f>[1]Звіт!AV10+[1]Звіт!AV13+[1]Звіт!AV16+[1]Звіт!AV22+[1]Звіт!AV28</f>
        <v>1</v>
      </c>
      <c r="AK131" s="1310">
        <f>[1]Звіт!AW10+[1]Звіт!AW13+[1]Звіт!AW16+[1]Звіт!AW22+[1]Звіт!AW28</f>
        <v>0</v>
      </c>
      <c r="AL131" s="1310">
        <f>[1]Звіт!AX10+[1]Звіт!AX13+[1]Звіт!AX16+[1]Звіт!AX22+[1]Звіт!AX28</f>
        <v>0</v>
      </c>
      <c r="AM131" s="1"/>
      <c r="AN131" s="1"/>
      <c r="AO131" s="1"/>
      <c r="AP131" s="1"/>
      <c r="AQ131" s="1"/>
      <c r="AR131" s="1"/>
      <c r="AS131" s="1"/>
      <c r="AT131" s="1"/>
    </row>
    <row r="132" spans="1:46" ht="15.75" customHeight="1" thickBot="1" x14ac:dyDescent="0.35">
      <c r="A132" s="1697"/>
      <c r="B132" s="1701"/>
      <c r="C132" s="184" t="s">
        <v>87</v>
      </c>
      <c r="D132" s="1316">
        <f>[1]Звіт!G11+[1]Звіт!G14+[1]Звіт!G17+[1]Звіт!G23+[1]Звіт!G29</f>
        <v>0</v>
      </c>
      <c r="E132" s="1310">
        <f>[1]Звіт!H11+[1]Звіт!H14+[1]Звіт!H17+[1]Звіт!H23+[1]Звіт!H29</f>
        <v>0</v>
      </c>
      <c r="F132" s="1310">
        <f>[1]Звіт!I11+[1]Звіт!I14+[1]Звіт!I17+[1]Звіт!I23+[1]Звіт!I29</f>
        <v>0</v>
      </c>
      <c r="G132" s="1310">
        <f>[1]Звіт!J11+[1]Звіт!J14+[1]Звіт!J17+[1]Звіт!J23+[1]Звіт!J29</f>
        <v>0</v>
      </c>
      <c r="H132" s="1310">
        <f>[1]Звіт!K11+[1]Звіт!K14+[1]Звіт!K17+[1]Звіт!K23+[1]Звіт!K29</f>
        <v>0</v>
      </c>
      <c r="I132" s="1316">
        <f>[1]Звіт!L11+[1]Звіт!L14+[1]Звіт!L17+[1]Звіт!L23+[1]Звіт!L29</f>
        <v>0</v>
      </c>
      <c r="J132" s="1310">
        <f>[1]Звіт!M11+[1]Звіт!M14+[1]Звіт!M17+[1]Звіт!M23+[1]Звіт!M29</f>
        <v>0</v>
      </c>
      <c r="K132" s="1310">
        <f>[1]Звіт!N11+[1]Звіт!N14+[1]Звіт!N17+[1]Звіт!N23+[1]Звіт!N29</f>
        <v>0</v>
      </c>
      <c r="L132" s="1310">
        <f>[1]Звіт!O11+[1]Звіт!O14+[1]Звіт!O17+[1]Звіт!O23+[1]Звіт!O29</f>
        <v>0</v>
      </c>
      <c r="M132" s="1310">
        <f>[1]Звіт!P11+[1]Звіт!P14+[1]Звіт!P17+[1]Звіт!P23+[1]Звіт!P29</f>
        <v>0</v>
      </c>
      <c r="N132" s="1310">
        <f>[1]Звіт!Q11+[1]Звіт!Q14+[1]Звіт!Q17+[1]Звіт!Q23+[1]Звіт!Q29</f>
        <v>0</v>
      </c>
      <c r="O132" s="1310">
        <f>[1]Звіт!R11+[1]Звіт!R14+[1]Звіт!R17+[1]Звіт!R23+[1]Звіт!R29</f>
        <v>0</v>
      </c>
      <c r="P132" s="1310">
        <f>[1]Звіт!S11+[1]Звіт!S14+[1]Звіт!S17+[1]Звіт!S23+[1]Звіт!S29</f>
        <v>0</v>
      </c>
      <c r="Q132" s="1310">
        <f>[1]Звіт!T11+[1]Звіт!T14+[1]Звіт!T17+[1]Звіт!T23+[1]Звіт!T29</f>
        <v>0</v>
      </c>
      <c r="R132" s="1310">
        <f>[1]Звіт!U11+[1]Звіт!U14+[1]Звіт!U17+[1]Звіт!U23+[1]Звіт!U29</f>
        <v>0</v>
      </c>
      <c r="S132" s="1310">
        <f>[1]Звіт!V11+[1]Звіт!V14+[1]Звіт!V17+[1]Звіт!V23+[1]Звіт!V29</f>
        <v>0</v>
      </c>
      <c r="T132" s="1310">
        <f>[1]Звіт!W11+[1]Звіт!W14+[1]Звіт!W17+[1]Звіт!W23+[1]Звіт!W29</f>
        <v>0</v>
      </c>
      <c r="U132" s="1310">
        <f>[1]Звіт!X11+[1]Звіт!X14+[1]Звіт!X17+[1]Звіт!X23+[1]Звіт!X29</f>
        <v>0</v>
      </c>
      <c r="V132" s="1310">
        <f>[1]Звіт!Y11+[1]Звіт!Y14+[1]Звіт!Y17+[1]Звіт!Y23+[1]Звіт!Y29</f>
        <v>0</v>
      </c>
      <c r="W132" s="1310">
        <f>[1]Звіт!Z11+[1]Звіт!Z14+[1]Звіт!Z17+[1]Звіт!Z23+[1]Звіт!Z29</f>
        <v>0</v>
      </c>
      <c r="X132" s="1310">
        <f>[1]Звіт!AA11+[1]Звіт!AA14+[1]Звіт!AA17+[1]Звіт!AA23+[1]Звіт!AA29</f>
        <v>0</v>
      </c>
      <c r="Y132" s="1310">
        <f>[1]Звіт!AB11+[1]Звіт!AB14+[1]Звіт!AB17+[1]Звіт!AB23+[1]Звіт!AB29</f>
        <v>0</v>
      </c>
      <c r="Z132" s="1310">
        <f>[1]Звіт!AC11+[1]Звіт!AC14+[1]Звіт!AC17+[1]Звіт!AC23+[1]Звіт!AC29</f>
        <v>0</v>
      </c>
      <c r="AA132" s="1310">
        <f>[1]Звіт!AD11+[1]Звіт!AD14+[1]Звіт!AD17+[1]Звіт!AD23+[1]Звіт!AD29</f>
        <v>0</v>
      </c>
      <c r="AB132" s="1310">
        <f>[1]Звіт!AE11+[1]Звіт!AE14+[1]Звіт!AE17+[1]Звіт!AE23+[1]Звіт!AE29</f>
        <v>0</v>
      </c>
      <c r="AC132" s="1316">
        <f>[1]Звіт!AO11+[1]Звіт!AO14+[1]Звіт!AO17+[1]Звіт!AO23+[1]Звіт!AO29</f>
        <v>0</v>
      </c>
      <c r="AD132" s="1310">
        <f>[1]Звіт!AP11+[1]Звіт!AP14+[1]Звіт!AP17+[1]Звіт!AP23+[1]Звіт!AP29</f>
        <v>0</v>
      </c>
      <c r="AE132" s="1310">
        <f>[1]Звіт!AQ11+[1]Звіт!AQ14+[1]Звіт!AQ17+[1]Звіт!AQ23+[1]Звіт!AQ29</f>
        <v>0</v>
      </c>
      <c r="AF132" s="1310">
        <f>[1]Звіт!AR11+[1]Звіт!AR14+[1]Звіт!AR17+[1]Звіт!AR23+[1]Звіт!AR29</f>
        <v>0</v>
      </c>
      <c r="AG132" s="1310">
        <f>[1]Звіт!AS11+[1]Звіт!AS14+[1]Звіт!AS17+[1]Звіт!AS23+[1]Звіт!AS29</f>
        <v>0</v>
      </c>
      <c r="AH132" s="1310">
        <f>[1]Звіт!AT11+[1]Звіт!AT14+[1]Звіт!AT17+[1]Звіт!AT23+[1]Звіт!AT29</f>
        <v>0</v>
      </c>
      <c r="AI132" s="1310">
        <f>[1]Звіт!AU11+[1]Звіт!AU14+[1]Звіт!AU17+[1]Звіт!AU23+[1]Звіт!AU29</f>
        <v>0</v>
      </c>
      <c r="AJ132" s="1310">
        <f>[1]Звіт!AV11+[1]Звіт!AV14+[1]Звіт!AV17+[1]Звіт!AV23+[1]Звіт!AV29</f>
        <v>0</v>
      </c>
      <c r="AK132" s="1310">
        <f>[1]Звіт!AW11+[1]Звіт!AW14+[1]Звіт!AW17+[1]Звіт!AW23+[1]Звіт!AW29</f>
        <v>0</v>
      </c>
      <c r="AL132" s="1310">
        <f>[1]Звіт!AX11+[1]Звіт!AX14+[1]Звіт!AX17+[1]Звіт!AX23+[1]Звіт!AX29</f>
        <v>0</v>
      </c>
      <c r="AM132" s="1"/>
      <c r="AN132" s="1"/>
      <c r="AO132" s="1"/>
      <c r="AP132" s="1"/>
      <c r="AQ132" s="1"/>
      <c r="AR132" s="1"/>
      <c r="AS132" s="1"/>
      <c r="AT132" s="1"/>
    </row>
    <row r="133" spans="1:46" ht="15.75" customHeight="1" thickTop="1" thickBot="1" x14ac:dyDescent="0.35">
      <c r="A133" s="1697"/>
      <c r="B133" s="1678" t="s">
        <v>132</v>
      </c>
      <c r="C133" s="185" t="s">
        <v>85</v>
      </c>
      <c r="D133" s="398"/>
      <c r="E133" s="399"/>
      <c r="F133" s="399"/>
      <c r="G133" s="399"/>
      <c r="H133" s="397"/>
      <c r="I133" s="400"/>
      <c r="J133" s="401"/>
      <c r="K133" s="401"/>
      <c r="L133" s="401"/>
      <c r="M133" s="402"/>
      <c r="N133" s="403"/>
      <c r="O133" s="401"/>
      <c r="P133" s="401"/>
      <c r="Q133" s="402"/>
      <c r="R133" s="403"/>
      <c r="S133" s="402"/>
      <c r="T133" s="404"/>
      <c r="U133" s="399"/>
      <c r="V133" s="399"/>
      <c r="W133" s="399"/>
      <c r="X133" s="399"/>
      <c r="Y133" s="397"/>
      <c r="Z133" s="404"/>
      <c r="AA133" s="397"/>
      <c r="AB133" s="404"/>
      <c r="AC133" s="1318"/>
      <c r="AD133" s="1319"/>
      <c r="AE133" s="1319"/>
      <c r="AF133" s="1319"/>
      <c r="AG133" s="1319"/>
      <c r="AH133" s="1319"/>
      <c r="AI133" s="1319"/>
      <c r="AJ133" s="1319"/>
      <c r="AK133" s="1319"/>
      <c r="AL133" s="1320"/>
      <c r="AM133" s="1"/>
      <c r="AN133" s="1"/>
      <c r="AO133" s="1"/>
      <c r="AP133" s="1"/>
      <c r="AQ133" s="1"/>
      <c r="AR133" s="1"/>
      <c r="AS133" s="1"/>
      <c r="AT133" s="1"/>
    </row>
    <row r="134" spans="1:46" ht="15.75" customHeight="1" thickBot="1" x14ac:dyDescent="0.35">
      <c r="A134" s="1697"/>
      <c r="B134" s="1677"/>
      <c r="C134" s="186" t="s">
        <v>86</v>
      </c>
      <c r="D134" s="406">
        <v>0</v>
      </c>
      <c r="E134" s="407"/>
      <c r="F134" s="407"/>
      <c r="G134" s="407"/>
      <c r="H134" s="405"/>
      <c r="I134" s="408">
        <v>38</v>
      </c>
      <c r="J134" s="409"/>
      <c r="K134" s="409"/>
      <c r="L134" s="409"/>
      <c r="M134" s="410">
        <v>38</v>
      </c>
      <c r="N134" s="411"/>
      <c r="O134" s="409">
        <v>38</v>
      </c>
      <c r="P134" s="409"/>
      <c r="Q134" s="410"/>
      <c r="R134" s="411">
        <v>34</v>
      </c>
      <c r="S134" s="410">
        <v>4</v>
      </c>
      <c r="T134" s="412"/>
      <c r="U134" s="407">
        <v>8</v>
      </c>
      <c r="V134" s="407">
        <v>8</v>
      </c>
      <c r="W134" s="407">
        <v>1</v>
      </c>
      <c r="X134" s="407">
        <v>36</v>
      </c>
      <c r="Y134" s="405"/>
      <c r="Z134" s="412">
        <v>38.4</v>
      </c>
      <c r="AA134" s="405">
        <v>18.399999999999999</v>
      </c>
      <c r="AB134" s="412">
        <v>95</v>
      </c>
      <c r="AC134" s="462">
        <v>0</v>
      </c>
      <c r="AD134" s="409"/>
      <c r="AE134" s="409"/>
      <c r="AF134" s="409"/>
      <c r="AG134" s="409"/>
      <c r="AH134" s="409"/>
      <c r="AI134" s="409"/>
      <c r="AJ134" s="409"/>
      <c r="AK134" s="409"/>
      <c r="AL134" s="410"/>
      <c r="AM134" s="1"/>
      <c r="AN134" s="1"/>
      <c r="AO134" s="1"/>
      <c r="AP134" s="1"/>
      <c r="AQ134" s="1"/>
      <c r="AR134" s="1"/>
      <c r="AS134" s="1"/>
      <c r="AT134" s="1"/>
    </row>
    <row r="135" spans="1:46" ht="15.75" customHeight="1" thickBot="1" x14ac:dyDescent="0.35">
      <c r="A135" s="1697"/>
      <c r="B135" s="1679"/>
      <c r="C135" s="187" t="s">
        <v>87</v>
      </c>
      <c r="D135" s="414"/>
      <c r="E135" s="415"/>
      <c r="F135" s="415"/>
      <c r="G135" s="415"/>
      <c r="H135" s="413"/>
      <c r="I135" s="416"/>
      <c r="J135" s="417"/>
      <c r="K135" s="417"/>
      <c r="L135" s="417"/>
      <c r="M135" s="418"/>
      <c r="N135" s="419"/>
      <c r="O135" s="417"/>
      <c r="P135" s="417"/>
      <c r="Q135" s="418"/>
      <c r="R135" s="419"/>
      <c r="S135" s="418"/>
      <c r="T135" s="420"/>
      <c r="U135" s="415"/>
      <c r="V135" s="415"/>
      <c r="W135" s="415"/>
      <c r="X135" s="415"/>
      <c r="Y135" s="413"/>
      <c r="Z135" s="420"/>
      <c r="AA135" s="413"/>
      <c r="AB135" s="421"/>
      <c r="AC135" s="463"/>
      <c r="AD135" s="417"/>
      <c r="AE135" s="417"/>
      <c r="AF135" s="417"/>
      <c r="AG135" s="417"/>
      <c r="AH135" s="417"/>
      <c r="AI135" s="417"/>
      <c r="AJ135" s="417"/>
      <c r="AK135" s="417"/>
      <c r="AL135" s="418"/>
      <c r="AM135" s="1"/>
      <c r="AN135" s="1"/>
      <c r="AO135" s="1"/>
      <c r="AP135" s="1"/>
      <c r="AQ135" s="1"/>
      <c r="AR135" s="1"/>
      <c r="AS135" s="1"/>
      <c r="AT135" s="1"/>
    </row>
    <row r="136" spans="1:46" ht="15.75" customHeight="1" x14ac:dyDescent="0.3">
      <c r="A136" s="1697"/>
      <c r="B136" s="1680" t="s">
        <v>134</v>
      </c>
      <c r="C136" s="177" t="s">
        <v>85</v>
      </c>
      <c r="D136" s="422">
        <v>0</v>
      </c>
      <c r="E136" s="443"/>
      <c r="F136" s="443"/>
      <c r="G136" s="443"/>
      <c r="H136" s="442"/>
      <c r="I136" s="425">
        <v>0</v>
      </c>
      <c r="J136" s="426"/>
      <c r="K136" s="426"/>
      <c r="L136" s="426"/>
      <c r="M136" s="427"/>
      <c r="N136" s="428"/>
      <c r="O136" s="426"/>
      <c r="P136" s="426"/>
      <c r="Q136" s="427"/>
      <c r="R136" s="428"/>
      <c r="S136" s="427"/>
      <c r="T136" s="444"/>
      <c r="U136" s="445"/>
      <c r="V136" s="445"/>
      <c r="W136" s="445"/>
      <c r="X136" s="445"/>
      <c r="Y136" s="446"/>
      <c r="Z136" s="447"/>
      <c r="AA136" s="448"/>
      <c r="AB136" s="447"/>
      <c r="AC136" s="471">
        <v>0</v>
      </c>
      <c r="AD136" s="464"/>
      <c r="AE136" s="464"/>
      <c r="AF136" s="464"/>
      <c r="AG136" s="464"/>
      <c r="AH136" s="464"/>
      <c r="AI136" s="464"/>
      <c r="AJ136" s="464"/>
      <c r="AK136" s="464"/>
      <c r="AL136" s="465"/>
      <c r="AM136" s="1"/>
      <c r="AN136" s="1"/>
      <c r="AO136" s="1"/>
      <c r="AP136" s="1"/>
      <c r="AQ136" s="1"/>
      <c r="AR136" s="1"/>
      <c r="AS136" s="1"/>
      <c r="AT136" s="1"/>
    </row>
    <row r="137" spans="1:46" ht="15.75" customHeight="1" x14ac:dyDescent="0.3">
      <c r="A137" s="1697"/>
      <c r="B137" s="1677"/>
      <c r="C137" s="178" t="s">
        <v>86</v>
      </c>
      <c r="D137" s="423">
        <v>41</v>
      </c>
      <c r="E137" s="450">
        <v>30</v>
      </c>
      <c r="F137" s="450"/>
      <c r="G137" s="450">
        <v>11</v>
      </c>
      <c r="H137" s="449"/>
      <c r="I137" s="429">
        <v>29</v>
      </c>
      <c r="J137" s="430"/>
      <c r="K137" s="430"/>
      <c r="L137" s="430"/>
      <c r="M137" s="431">
        <v>29</v>
      </c>
      <c r="N137" s="432">
        <v>3</v>
      </c>
      <c r="O137" s="430">
        <v>11</v>
      </c>
      <c r="P137" s="430">
        <v>15</v>
      </c>
      <c r="Q137" s="431"/>
      <c r="R137" s="432">
        <v>26</v>
      </c>
      <c r="S137" s="431">
        <v>3</v>
      </c>
      <c r="T137" s="451"/>
      <c r="U137" s="450">
        <v>15</v>
      </c>
      <c r="V137" s="450">
        <v>15</v>
      </c>
      <c r="W137" s="450">
        <v>4</v>
      </c>
      <c r="X137" s="450">
        <v>19</v>
      </c>
      <c r="Y137" s="452"/>
      <c r="Z137" s="453">
        <v>41</v>
      </c>
      <c r="AA137" s="449">
        <v>21</v>
      </c>
      <c r="AB137" s="453">
        <v>83</v>
      </c>
      <c r="AC137" s="472">
        <v>14</v>
      </c>
      <c r="AD137" s="466"/>
      <c r="AE137" s="466">
        <v>14</v>
      </c>
      <c r="AF137" s="466"/>
      <c r="AG137" s="466"/>
      <c r="AH137" s="466"/>
      <c r="AI137" s="466"/>
      <c r="AJ137" s="466"/>
      <c r="AK137" s="466"/>
      <c r="AL137" s="467"/>
      <c r="AM137" s="1"/>
      <c r="AN137" s="1"/>
      <c r="AO137" s="1"/>
      <c r="AP137" s="1"/>
      <c r="AQ137" s="1"/>
      <c r="AR137" s="1"/>
      <c r="AS137" s="1"/>
      <c r="AT137" s="1"/>
    </row>
    <row r="138" spans="1:46" ht="15.75" customHeight="1" thickBot="1" x14ac:dyDescent="0.35">
      <c r="A138" s="1697"/>
      <c r="B138" s="1679"/>
      <c r="C138" s="179" t="s">
        <v>87</v>
      </c>
      <c r="D138" s="424">
        <v>0</v>
      </c>
      <c r="E138" s="434"/>
      <c r="F138" s="434"/>
      <c r="G138" s="434"/>
      <c r="H138" s="433"/>
      <c r="I138" s="435">
        <v>0</v>
      </c>
      <c r="J138" s="436"/>
      <c r="K138" s="436"/>
      <c r="L138" s="436"/>
      <c r="M138" s="437"/>
      <c r="N138" s="438"/>
      <c r="O138" s="436"/>
      <c r="P138" s="436"/>
      <c r="Q138" s="437"/>
      <c r="R138" s="438"/>
      <c r="S138" s="437"/>
      <c r="T138" s="439"/>
      <c r="U138" s="434"/>
      <c r="V138" s="434"/>
      <c r="W138" s="434"/>
      <c r="X138" s="434"/>
      <c r="Y138" s="440"/>
      <c r="Z138" s="441"/>
      <c r="AA138" s="433"/>
      <c r="AB138" s="441"/>
      <c r="AC138" s="468">
        <v>0</v>
      </c>
      <c r="AD138" s="469"/>
      <c r="AE138" s="469"/>
      <c r="AF138" s="469"/>
      <c r="AG138" s="469"/>
      <c r="AH138" s="469"/>
      <c r="AI138" s="469"/>
      <c r="AJ138" s="469"/>
      <c r="AK138" s="469"/>
      <c r="AL138" s="470"/>
      <c r="AM138" s="1"/>
      <c r="AN138" s="1"/>
      <c r="AO138" s="1"/>
      <c r="AP138" s="1"/>
      <c r="AQ138" s="1"/>
      <c r="AR138" s="1"/>
      <c r="AS138" s="1"/>
      <c r="AT138" s="1"/>
    </row>
    <row r="139" spans="1:46" ht="15.75" customHeight="1" x14ac:dyDescent="0.3">
      <c r="A139" s="1702" t="s">
        <v>136</v>
      </c>
      <c r="B139" s="1680" t="s">
        <v>137</v>
      </c>
      <c r="C139" s="177" t="s">
        <v>85</v>
      </c>
      <c r="D139" s="134">
        <f>SUM(E139:H139)</f>
        <v>2</v>
      </c>
      <c r="E139" s="135"/>
      <c r="F139" s="135">
        <v>2</v>
      </c>
      <c r="G139" s="135"/>
      <c r="H139" s="136"/>
      <c r="I139" s="137">
        <f>SUM(J139:M139)</f>
        <v>38</v>
      </c>
      <c r="J139" s="138"/>
      <c r="K139" s="138"/>
      <c r="L139" s="138"/>
      <c r="M139" s="139">
        <v>38</v>
      </c>
      <c r="N139" s="140">
        <v>1</v>
      </c>
      <c r="O139" s="138">
        <v>34</v>
      </c>
      <c r="P139" s="138">
        <v>3</v>
      </c>
      <c r="Q139" s="139"/>
      <c r="R139" s="140">
        <v>36</v>
      </c>
      <c r="S139" s="139">
        <v>2</v>
      </c>
      <c r="T139" s="492"/>
      <c r="U139" s="393">
        <v>18</v>
      </c>
      <c r="V139" s="393">
        <v>18</v>
      </c>
      <c r="W139" s="393">
        <v>15</v>
      </c>
      <c r="X139" s="393">
        <v>30</v>
      </c>
      <c r="Y139" s="493"/>
      <c r="Z139" s="141">
        <v>37</v>
      </c>
      <c r="AA139" s="142">
        <v>20</v>
      </c>
      <c r="AB139" s="141">
        <v>8.8000000000000007</v>
      </c>
      <c r="AC139" s="159">
        <f>SUM(AD139:AL139)</f>
        <v>0</v>
      </c>
      <c r="AD139" s="160"/>
      <c r="AE139" s="160"/>
      <c r="AF139" s="160"/>
      <c r="AG139" s="160"/>
      <c r="AH139" s="160"/>
      <c r="AI139" s="160"/>
      <c r="AJ139" s="160"/>
      <c r="AK139" s="160"/>
      <c r="AL139" s="161"/>
      <c r="AM139" s="1"/>
      <c r="AN139" s="1"/>
      <c r="AO139" s="1"/>
      <c r="AP139" s="1"/>
      <c r="AQ139" s="1"/>
      <c r="AR139" s="1"/>
      <c r="AS139" s="1"/>
      <c r="AT139" s="1"/>
    </row>
    <row r="140" spans="1:46" ht="15.75" customHeight="1" x14ac:dyDescent="0.3">
      <c r="A140" s="1697"/>
      <c r="B140" s="1677"/>
      <c r="C140" s="178" t="s">
        <v>86</v>
      </c>
      <c r="D140" s="143">
        <f>SUM(E140:H140)</f>
        <v>4</v>
      </c>
      <c r="E140" s="144"/>
      <c r="F140" s="144">
        <v>4</v>
      </c>
      <c r="G140" s="144"/>
      <c r="H140" s="145"/>
      <c r="I140" s="146">
        <f>IF(AND(SUM(J140:M140)=SUM(R140:S140),SUM(N140:Q140)=SUM(R140:S140)),SUM(J140:M140),"ПЕРЕВІРТЕ ПРАВІЛЬНІСТЬ ВВЕДЕНИХ ДАНИХ")</f>
        <v>179</v>
      </c>
      <c r="J140" s="147"/>
      <c r="K140" s="147"/>
      <c r="L140" s="147"/>
      <c r="M140" s="148">
        <v>179</v>
      </c>
      <c r="N140" s="169">
        <v>25</v>
      </c>
      <c r="O140" s="147">
        <v>144</v>
      </c>
      <c r="P140" s="147">
        <v>10</v>
      </c>
      <c r="Q140" s="148"/>
      <c r="R140" s="169">
        <v>161</v>
      </c>
      <c r="S140" s="148">
        <v>18</v>
      </c>
      <c r="T140" s="494"/>
      <c r="U140" s="144">
        <v>62</v>
      </c>
      <c r="V140" s="144">
        <v>61</v>
      </c>
      <c r="W140" s="144">
        <v>42</v>
      </c>
      <c r="X140" s="144">
        <v>120</v>
      </c>
      <c r="Y140" s="478"/>
      <c r="Z140" s="149">
        <v>40</v>
      </c>
      <c r="AA140" s="145">
        <v>25</v>
      </c>
      <c r="AB140" s="149">
        <v>100</v>
      </c>
      <c r="AC140" s="162">
        <f>SUM(AD140:AL140)</f>
        <v>6</v>
      </c>
      <c r="AD140" s="163"/>
      <c r="AE140" s="163"/>
      <c r="AF140" s="163"/>
      <c r="AG140" s="163"/>
      <c r="AH140" s="163">
        <v>5</v>
      </c>
      <c r="AI140" s="163"/>
      <c r="AJ140" s="163"/>
      <c r="AK140" s="163">
        <v>1</v>
      </c>
      <c r="AL140" s="164"/>
      <c r="AM140" s="1"/>
      <c r="AN140" s="1"/>
      <c r="AO140" s="1"/>
      <c r="AP140" s="1"/>
      <c r="AQ140" s="1"/>
      <c r="AR140" s="1"/>
      <c r="AS140" s="1"/>
      <c r="AT140" s="1"/>
    </row>
    <row r="141" spans="1:46" ht="15.75" customHeight="1" thickBot="1" x14ac:dyDescent="0.35">
      <c r="A141" s="1697"/>
      <c r="B141" s="1679"/>
      <c r="C141" s="179" t="s">
        <v>87</v>
      </c>
      <c r="D141" s="150">
        <f>SUM(E141:H141)</f>
        <v>0</v>
      </c>
      <c r="E141" s="151"/>
      <c r="F141" s="151"/>
      <c r="G141" s="151"/>
      <c r="H141" s="152"/>
      <c r="I141" s="153">
        <f>SUM(J141:M141)</f>
        <v>0</v>
      </c>
      <c r="J141" s="154"/>
      <c r="K141" s="154"/>
      <c r="L141" s="154"/>
      <c r="M141" s="155"/>
      <c r="N141" s="156"/>
      <c r="O141" s="154"/>
      <c r="P141" s="154"/>
      <c r="Q141" s="155"/>
      <c r="R141" s="156"/>
      <c r="S141" s="155"/>
      <c r="T141" s="328"/>
      <c r="U141" s="151"/>
      <c r="V141" s="151"/>
      <c r="W141" s="151"/>
      <c r="X141" s="151"/>
      <c r="Y141" s="329"/>
      <c r="Z141" s="157"/>
      <c r="AA141" s="152"/>
      <c r="AB141" s="158"/>
      <c r="AC141" s="165">
        <f>SUM(AD141:AL141)</f>
        <v>0</v>
      </c>
      <c r="AD141" s="166"/>
      <c r="AE141" s="166"/>
      <c r="AF141" s="166"/>
      <c r="AG141" s="166"/>
      <c r="AH141" s="166"/>
      <c r="AI141" s="166"/>
      <c r="AJ141" s="166"/>
      <c r="AK141" s="166"/>
      <c r="AL141" s="167"/>
      <c r="AM141" s="1"/>
      <c r="AN141" s="1"/>
      <c r="AO141" s="1"/>
      <c r="AP141" s="1"/>
      <c r="AQ141" s="1"/>
      <c r="AR141" s="1"/>
      <c r="AS141" s="1"/>
      <c r="AT141" s="1"/>
    </row>
    <row r="142" spans="1:46" ht="15.75" customHeight="1" x14ac:dyDescent="0.3">
      <c r="A142" s="1697"/>
      <c r="B142" s="1681" t="s">
        <v>138</v>
      </c>
      <c r="C142" s="178" t="s">
        <v>85</v>
      </c>
      <c r="D142" s="134">
        <v>1</v>
      </c>
      <c r="E142" s="135"/>
      <c r="F142" s="135">
        <v>1</v>
      </c>
      <c r="G142" s="135"/>
      <c r="H142" s="136"/>
      <c r="I142" s="137">
        <v>29</v>
      </c>
      <c r="J142" s="138"/>
      <c r="K142" s="138"/>
      <c r="L142" s="138"/>
      <c r="M142" s="139">
        <v>29</v>
      </c>
      <c r="N142" s="140">
        <v>5</v>
      </c>
      <c r="O142" s="138">
        <v>24</v>
      </c>
      <c r="P142" s="138">
        <v>0</v>
      </c>
      <c r="Q142" s="139">
        <v>0</v>
      </c>
      <c r="R142" s="140">
        <v>28</v>
      </c>
      <c r="S142" s="139">
        <v>1</v>
      </c>
      <c r="T142" s="492"/>
      <c r="U142" s="393">
        <v>9</v>
      </c>
      <c r="V142" s="393">
        <v>8</v>
      </c>
      <c r="W142" s="393"/>
      <c r="X142" s="393">
        <v>19</v>
      </c>
      <c r="Y142" s="493">
        <v>0</v>
      </c>
      <c r="Z142" s="141">
        <v>40</v>
      </c>
      <c r="AA142" s="142">
        <v>17</v>
      </c>
      <c r="AB142" s="141">
        <v>9</v>
      </c>
      <c r="AC142" s="159">
        <v>0</v>
      </c>
      <c r="AD142" s="160"/>
      <c r="AE142" s="160"/>
      <c r="AF142" s="160"/>
      <c r="AG142" s="160"/>
      <c r="AH142" s="160"/>
      <c r="AI142" s="160"/>
      <c r="AJ142" s="160"/>
      <c r="AK142" s="160"/>
      <c r="AL142" s="161"/>
      <c r="AM142" s="1"/>
      <c r="AN142" s="1"/>
      <c r="AO142" s="1"/>
      <c r="AP142" s="1"/>
      <c r="AQ142" s="1"/>
      <c r="AR142" s="1"/>
      <c r="AS142" s="1"/>
      <c r="AT142" s="1"/>
    </row>
    <row r="143" spans="1:46" ht="15.75" customHeight="1" x14ac:dyDescent="0.3">
      <c r="A143" s="1697"/>
      <c r="B143" s="1677"/>
      <c r="C143" s="178" t="s">
        <v>86</v>
      </c>
      <c r="D143" s="143">
        <v>4</v>
      </c>
      <c r="E143" s="144"/>
      <c r="F143" s="144">
        <v>3</v>
      </c>
      <c r="G143" s="144"/>
      <c r="H143" s="145"/>
      <c r="I143" s="146">
        <v>123</v>
      </c>
      <c r="J143" s="147">
        <v>100</v>
      </c>
      <c r="K143" s="147"/>
      <c r="L143" s="147"/>
      <c r="M143" s="148">
        <v>23</v>
      </c>
      <c r="N143" s="169">
        <v>42</v>
      </c>
      <c r="O143" s="147">
        <v>79</v>
      </c>
      <c r="P143" s="147">
        <v>2</v>
      </c>
      <c r="Q143" s="148">
        <v>0</v>
      </c>
      <c r="R143" s="169">
        <v>112</v>
      </c>
      <c r="S143" s="148">
        <v>11</v>
      </c>
      <c r="T143" s="494"/>
      <c r="U143" s="144">
        <v>20</v>
      </c>
      <c r="V143" s="144">
        <v>18</v>
      </c>
      <c r="W143" s="144">
        <v>3</v>
      </c>
      <c r="X143" s="144">
        <v>75</v>
      </c>
      <c r="Y143" s="478">
        <v>7</v>
      </c>
      <c r="Z143" s="149">
        <v>37</v>
      </c>
      <c r="AA143" s="145">
        <v>18</v>
      </c>
      <c r="AB143" s="149">
        <v>90</v>
      </c>
      <c r="AC143" s="162">
        <v>3</v>
      </c>
      <c r="AD143" s="163"/>
      <c r="AE143" s="163">
        <v>2</v>
      </c>
      <c r="AF143" s="163"/>
      <c r="AG143" s="163"/>
      <c r="AH143" s="163"/>
      <c r="AI143" s="163"/>
      <c r="AJ143" s="163">
        <v>1</v>
      </c>
      <c r="AK143" s="163"/>
      <c r="AL143" s="164"/>
      <c r="AM143" s="1"/>
      <c r="AN143" s="1"/>
      <c r="AO143" s="1"/>
      <c r="AP143" s="1"/>
      <c r="AQ143" s="1"/>
      <c r="AR143" s="1"/>
      <c r="AS143" s="1"/>
      <c r="AT143" s="1"/>
    </row>
    <row r="144" spans="1:46" ht="15.75" customHeight="1" thickBot="1" x14ac:dyDescent="0.35">
      <c r="A144" s="1697"/>
      <c r="B144" s="1677"/>
      <c r="C144" s="188" t="s">
        <v>87</v>
      </c>
      <c r="D144" s="150">
        <f>SUM(E144:H144)</f>
        <v>0</v>
      </c>
      <c r="E144" s="151"/>
      <c r="F144" s="151"/>
      <c r="G144" s="151"/>
      <c r="H144" s="152"/>
      <c r="I144" s="153">
        <f>SUM(J144:M144)</f>
        <v>0</v>
      </c>
      <c r="J144" s="154"/>
      <c r="K144" s="154"/>
      <c r="L144" s="154"/>
      <c r="M144" s="155"/>
      <c r="N144" s="156"/>
      <c r="O144" s="154"/>
      <c r="P144" s="154"/>
      <c r="Q144" s="155"/>
      <c r="R144" s="156"/>
      <c r="S144" s="155"/>
      <c r="T144" s="328"/>
      <c r="U144" s="151"/>
      <c r="V144" s="151"/>
      <c r="W144" s="151"/>
      <c r="X144" s="151"/>
      <c r="Y144" s="329"/>
      <c r="Z144" s="157"/>
      <c r="AA144" s="152"/>
      <c r="AB144" s="158"/>
      <c r="AC144" s="165">
        <f>SUM(AD144:AL144)</f>
        <v>0</v>
      </c>
      <c r="AD144" s="166"/>
      <c r="AE144" s="166"/>
      <c r="AF144" s="166"/>
      <c r="AG144" s="166"/>
      <c r="AH144" s="166"/>
      <c r="AI144" s="166"/>
      <c r="AJ144" s="166"/>
      <c r="AK144" s="166"/>
      <c r="AL144" s="167"/>
      <c r="AM144" s="1"/>
      <c r="AN144" s="1"/>
      <c r="AO144" s="1"/>
      <c r="AP144" s="1"/>
      <c r="AQ144" s="1"/>
      <c r="AR144" s="1"/>
      <c r="AS144" s="1"/>
      <c r="AT144" s="1"/>
    </row>
    <row r="145" spans="1:46" ht="15.75" customHeight="1" x14ac:dyDescent="0.3">
      <c r="A145" s="1697"/>
      <c r="B145" s="1680" t="s">
        <v>139</v>
      </c>
      <c r="C145" s="177" t="s">
        <v>85</v>
      </c>
      <c r="D145" s="134">
        <f>SUM(E145:H145)</f>
        <v>0</v>
      </c>
      <c r="E145" s="135"/>
      <c r="F145" s="135"/>
      <c r="G145" s="135"/>
      <c r="H145" s="136"/>
      <c r="I145" s="137">
        <f>SUM(J145:M145)</f>
        <v>0</v>
      </c>
      <c r="J145" s="138"/>
      <c r="K145" s="138"/>
      <c r="L145" s="138"/>
      <c r="M145" s="139"/>
      <c r="N145" s="140"/>
      <c r="O145" s="138"/>
      <c r="P145" s="138"/>
      <c r="Q145" s="139"/>
      <c r="R145" s="140"/>
      <c r="S145" s="139"/>
      <c r="T145" s="492"/>
      <c r="U145" s="393"/>
      <c r="V145" s="393"/>
      <c r="W145" s="393"/>
      <c r="X145" s="393"/>
      <c r="Y145" s="493"/>
      <c r="Z145" s="141"/>
      <c r="AA145" s="142"/>
      <c r="AB145" s="141"/>
      <c r="AC145" s="159">
        <f>SUM(AD145:AL145)</f>
        <v>0</v>
      </c>
      <c r="AD145" s="160"/>
      <c r="AE145" s="160"/>
      <c r="AF145" s="160"/>
      <c r="AG145" s="160"/>
      <c r="AH145" s="160"/>
      <c r="AI145" s="160"/>
      <c r="AJ145" s="160"/>
      <c r="AK145" s="160"/>
      <c r="AL145" s="161"/>
      <c r="AM145" s="1"/>
      <c r="AN145" s="1"/>
      <c r="AO145" s="1"/>
      <c r="AP145" s="1"/>
      <c r="AQ145" s="1"/>
      <c r="AR145" s="1"/>
      <c r="AS145" s="1"/>
      <c r="AT145" s="1"/>
    </row>
    <row r="146" spans="1:46" ht="15.75" customHeight="1" x14ac:dyDescent="0.3">
      <c r="A146" s="1697"/>
      <c r="B146" s="1677"/>
      <c r="C146" s="178" t="s">
        <v>86</v>
      </c>
      <c r="D146" s="143">
        <v>0</v>
      </c>
      <c r="E146" s="144"/>
      <c r="F146" s="144">
        <v>0</v>
      </c>
      <c r="G146" s="144">
        <v>0</v>
      </c>
      <c r="H146" s="145"/>
      <c r="I146" s="146">
        <v>69</v>
      </c>
      <c r="J146" s="147"/>
      <c r="K146" s="147"/>
      <c r="L146" s="147"/>
      <c r="M146" s="148">
        <v>69</v>
      </c>
      <c r="N146" s="169">
        <v>8</v>
      </c>
      <c r="O146" s="147">
        <v>61</v>
      </c>
      <c r="P146" s="147"/>
      <c r="Q146" s="148"/>
      <c r="R146" s="169">
        <v>60</v>
      </c>
      <c r="S146" s="148">
        <v>9</v>
      </c>
      <c r="T146" s="494"/>
      <c r="U146" s="144">
        <v>20</v>
      </c>
      <c r="V146" s="144">
        <v>19</v>
      </c>
      <c r="W146" s="144">
        <v>5</v>
      </c>
      <c r="X146" s="144">
        <v>68</v>
      </c>
      <c r="Y146" s="478"/>
      <c r="Z146" s="149">
        <v>45</v>
      </c>
      <c r="AA146" s="145">
        <v>18</v>
      </c>
      <c r="AB146" s="149">
        <v>100</v>
      </c>
      <c r="AC146" s="162">
        <v>1</v>
      </c>
      <c r="AD146" s="163"/>
      <c r="AE146" s="163"/>
      <c r="AF146" s="163"/>
      <c r="AG146" s="163"/>
      <c r="AH146" s="163">
        <v>1</v>
      </c>
      <c r="AI146" s="163"/>
      <c r="AJ146" s="163"/>
      <c r="AK146" s="163">
        <v>0</v>
      </c>
      <c r="AL146" s="164"/>
      <c r="AM146" s="1"/>
      <c r="AN146" s="1"/>
      <c r="AO146" s="1"/>
      <c r="AP146" s="1"/>
      <c r="AQ146" s="1"/>
      <c r="AR146" s="1"/>
      <c r="AS146" s="1"/>
      <c r="AT146" s="1"/>
    </row>
    <row r="147" spans="1:46" ht="15.75" customHeight="1" thickBot="1" x14ac:dyDescent="0.35">
      <c r="A147" s="1697"/>
      <c r="B147" s="1679"/>
      <c r="C147" s="179" t="s">
        <v>87</v>
      </c>
      <c r="D147" s="150">
        <f t="shared" ref="D147:D156" si="11">SUM(E147:H147)</f>
        <v>0</v>
      </c>
      <c r="E147" s="151"/>
      <c r="F147" s="151"/>
      <c r="G147" s="151"/>
      <c r="H147" s="152"/>
      <c r="I147" s="153">
        <f>SUM(J147:M147)</f>
        <v>0</v>
      </c>
      <c r="J147" s="154"/>
      <c r="K147" s="154"/>
      <c r="L147" s="154"/>
      <c r="M147" s="155"/>
      <c r="N147" s="156"/>
      <c r="O147" s="154"/>
      <c r="P147" s="154"/>
      <c r="Q147" s="155"/>
      <c r="R147" s="156"/>
      <c r="S147" s="155"/>
      <c r="T147" s="328"/>
      <c r="U147" s="151"/>
      <c r="V147" s="151"/>
      <c r="W147" s="151"/>
      <c r="X147" s="151"/>
      <c r="Y147" s="329"/>
      <c r="Z147" s="157"/>
      <c r="AA147" s="152"/>
      <c r="AB147" s="158"/>
      <c r="AC147" s="165">
        <f>SUM(AD147:AL147)</f>
        <v>0</v>
      </c>
      <c r="AD147" s="166"/>
      <c r="AE147" s="166"/>
      <c r="AF147" s="166"/>
      <c r="AG147" s="166"/>
      <c r="AH147" s="166"/>
      <c r="AI147" s="166"/>
      <c r="AJ147" s="166"/>
      <c r="AK147" s="166"/>
      <c r="AL147" s="167"/>
      <c r="AM147" s="1"/>
      <c r="AN147" s="1"/>
      <c r="AO147" s="1"/>
      <c r="AP147" s="1"/>
      <c r="AQ147" s="1"/>
      <c r="AR147" s="1"/>
      <c r="AS147" s="1"/>
      <c r="AT147" s="1"/>
    </row>
    <row r="148" spans="1:46" ht="15.75" customHeight="1" x14ac:dyDescent="0.3">
      <c r="A148" s="1697"/>
      <c r="B148" s="1681" t="s">
        <v>140</v>
      </c>
      <c r="C148" s="178" t="s">
        <v>85</v>
      </c>
      <c r="D148" s="495">
        <f t="shared" si="11"/>
        <v>0</v>
      </c>
      <c r="E148" s="496"/>
      <c r="F148" s="496"/>
      <c r="G148" s="496"/>
      <c r="H148" s="497"/>
      <c r="I148" s="498">
        <f>SUM(J148:M148)</f>
        <v>0</v>
      </c>
      <c r="J148" s="499"/>
      <c r="K148" s="499"/>
      <c r="L148" s="499"/>
      <c r="M148" s="500"/>
      <c r="N148" s="501"/>
      <c r="O148" s="499"/>
      <c r="P148" s="499"/>
      <c r="Q148" s="500"/>
      <c r="R148" s="501"/>
      <c r="S148" s="500"/>
      <c r="T148" s="502"/>
      <c r="U148" s="482"/>
      <c r="V148" s="482"/>
      <c r="W148" s="482"/>
      <c r="X148" s="482"/>
      <c r="Y148" s="484"/>
      <c r="Z148" s="481"/>
      <c r="AA148" s="483"/>
      <c r="AB148" s="481"/>
      <c r="AC148" s="480">
        <f>SUM(AD148:AL148)</f>
        <v>0</v>
      </c>
      <c r="AD148" s="518"/>
      <c r="AE148" s="518"/>
      <c r="AF148" s="518"/>
      <c r="AG148" s="518"/>
      <c r="AH148" s="518"/>
      <c r="AI148" s="518"/>
      <c r="AJ148" s="518"/>
      <c r="AK148" s="518"/>
      <c r="AL148" s="519"/>
      <c r="AM148" s="1"/>
      <c r="AN148" s="1"/>
      <c r="AO148" s="1"/>
      <c r="AP148" s="1"/>
      <c r="AQ148" s="1"/>
      <c r="AR148" s="1"/>
      <c r="AS148" s="1"/>
      <c r="AT148" s="1"/>
    </row>
    <row r="149" spans="1:46" ht="15.75" customHeight="1" x14ac:dyDescent="0.3">
      <c r="A149" s="1697"/>
      <c r="B149" s="1677"/>
      <c r="C149" s="178" t="s">
        <v>86</v>
      </c>
      <c r="D149" s="503">
        <f t="shared" si="11"/>
        <v>0</v>
      </c>
      <c r="E149" s="486"/>
      <c r="F149" s="486"/>
      <c r="G149" s="486"/>
      <c r="H149" s="487"/>
      <c r="I149" s="504">
        <v>67</v>
      </c>
      <c r="J149" s="505">
        <v>0</v>
      </c>
      <c r="K149" s="505">
        <v>0</v>
      </c>
      <c r="L149" s="505">
        <v>0</v>
      </c>
      <c r="M149" s="506">
        <v>67</v>
      </c>
      <c r="N149" s="507">
        <v>0</v>
      </c>
      <c r="O149" s="505">
        <v>67</v>
      </c>
      <c r="P149" s="505">
        <v>0</v>
      </c>
      <c r="Q149" s="506">
        <v>0</v>
      </c>
      <c r="R149" s="507">
        <v>56</v>
      </c>
      <c r="S149" s="506">
        <v>11</v>
      </c>
      <c r="T149" s="508">
        <v>0</v>
      </c>
      <c r="U149" s="486">
        <v>12</v>
      </c>
      <c r="V149" s="486">
        <v>10</v>
      </c>
      <c r="W149" s="486">
        <v>28</v>
      </c>
      <c r="X149" s="486">
        <v>12</v>
      </c>
      <c r="Y149" s="488">
        <v>7</v>
      </c>
      <c r="Z149" s="509">
        <v>41.6</v>
      </c>
      <c r="AA149" s="487">
        <v>19</v>
      </c>
      <c r="AB149" s="509">
        <v>93.2</v>
      </c>
      <c r="AC149" s="485">
        <v>1</v>
      </c>
      <c r="AD149" s="520"/>
      <c r="AE149" s="520">
        <v>0</v>
      </c>
      <c r="AF149" s="520">
        <v>0</v>
      </c>
      <c r="AG149" s="520">
        <v>1</v>
      </c>
      <c r="AH149" s="520"/>
      <c r="AI149" s="520"/>
      <c r="AJ149" s="520">
        <v>0</v>
      </c>
      <c r="AK149" s="520"/>
      <c r="AL149" s="521">
        <v>0</v>
      </c>
      <c r="AM149" s="1"/>
      <c r="AN149" s="1"/>
      <c r="AO149" s="1"/>
      <c r="AP149" s="1"/>
      <c r="AQ149" s="1"/>
      <c r="AR149" s="1"/>
      <c r="AS149" s="1"/>
      <c r="AT149" s="1"/>
    </row>
    <row r="150" spans="1:46" ht="15.75" customHeight="1" thickBot="1" x14ac:dyDescent="0.35">
      <c r="A150" s="1697"/>
      <c r="B150" s="1677"/>
      <c r="C150" s="188" t="s">
        <v>87</v>
      </c>
      <c r="D150" s="510">
        <f t="shared" si="11"/>
        <v>0</v>
      </c>
      <c r="E150" s="489"/>
      <c r="F150" s="489"/>
      <c r="G150" s="489"/>
      <c r="H150" s="490"/>
      <c r="I150" s="511">
        <f>SUM(J150:M150)</f>
        <v>0</v>
      </c>
      <c r="J150" s="512"/>
      <c r="K150" s="512"/>
      <c r="L150" s="512"/>
      <c r="M150" s="513"/>
      <c r="N150" s="514"/>
      <c r="O150" s="512"/>
      <c r="P150" s="512"/>
      <c r="Q150" s="513"/>
      <c r="R150" s="514"/>
      <c r="S150" s="513"/>
      <c r="T150" s="515"/>
      <c r="U150" s="489"/>
      <c r="V150" s="489"/>
      <c r="W150" s="489"/>
      <c r="X150" s="489"/>
      <c r="Y150" s="491"/>
      <c r="Z150" s="516"/>
      <c r="AA150" s="490"/>
      <c r="AB150" s="517"/>
      <c r="AC150" s="522">
        <f>SUM(AD150:AL150)</f>
        <v>0</v>
      </c>
      <c r="AD150" s="523"/>
      <c r="AE150" s="523"/>
      <c r="AF150" s="523"/>
      <c r="AG150" s="523"/>
      <c r="AH150" s="523"/>
      <c r="AI150" s="523"/>
      <c r="AJ150" s="523"/>
      <c r="AK150" s="523"/>
      <c r="AL150" s="524"/>
      <c r="AM150" s="1"/>
      <c r="AN150" s="1"/>
      <c r="AO150" s="1"/>
      <c r="AP150" s="1"/>
      <c r="AQ150" s="1"/>
      <c r="AR150" s="1"/>
      <c r="AS150" s="1"/>
      <c r="AT150" s="1"/>
    </row>
    <row r="151" spans="1:46" ht="15.75" customHeight="1" x14ac:dyDescent="0.3">
      <c r="A151" s="1697"/>
      <c r="B151" s="1680" t="s">
        <v>141</v>
      </c>
      <c r="C151" s="177" t="s">
        <v>85</v>
      </c>
      <c r="D151" s="134">
        <f t="shared" si="11"/>
        <v>0</v>
      </c>
      <c r="E151" s="135"/>
      <c r="F151" s="135"/>
      <c r="G151" s="135"/>
      <c r="H151" s="136"/>
      <c r="I151" s="137">
        <f>SUM(J151:M151)</f>
        <v>0</v>
      </c>
      <c r="J151" s="138"/>
      <c r="K151" s="138"/>
      <c r="L151" s="138"/>
      <c r="M151" s="139"/>
      <c r="N151" s="140"/>
      <c r="O151" s="138"/>
      <c r="P151" s="138"/>
      <c r="Q151" s="139"/>
      <c r="R151" s="140"/>
      <c r="S151" s="139"/>
      <c r="T151" s="492"/>
      <c r="U151" s="393"/>
      <c r="V151" s="393"/>
      <c r="W151" s="393"/>
      <c r="X151" s="393"/>
      <c r="Y151" s="493"/>
      <c r="Z151" s="141"/>
      <c r="AA151" s="142"/>
      <c r="AB151" s="141"/>
      <c r="AC151" s="159"/>
      <c r="AD151" s="160"/>
      <c r="AE151" s="160"/>
      <c r="AF151" s="160"/>
      <c r="AG151" s="160"/>
      <c r="AH151" s="160"/>
      <c r="AI151" s="160"/>
      <c r="AJ151" s="160"/>
      <c r="AK151" s="160"/>
      <c r="AL151" s="161"/>
      <c r="AM151" s="1"/>
      <c r="AN151" s="1"/>
      <c r="AO151" s="1"/>
      <c r="AP151" s="1"/>
      <c r="AQ151" s="1"/>
      <c r="AR151" s="1"/>
      <c r="AS151" s="1"/>
      <c r="AT151" s="1"/>
    </row>
    <row r="152" spans="1:46" ht="15.75" customHeight="1" x14ac:dyDescent="0.3">
      <c r="A152" s="1697"/>
      <c r="B152" s="1677"/>
      <c r="C152" s="178" t="s">
        <v>86</v>
      </c>
      <c r="D152" s="143">
        <f t="shared" si="11"/>
        <v>0</v>
      </c>
      <c r="E152" s="144"/>
      <c r="F152" s="144"/>
      <c r="G152" s="144"/>
      <c r="H152" s="145"/>
      <c r="I152" s="146">
        <v>58</v>
      </c>
      <c r="J152" s="147"/>
      <c r="K152" s="147"/>
      <c r="L152" s="147"/>
      <c r="M152" s="148">
        <v>58</v>
      </c>
      <c r="N152" s="169">
        <v>1</v>
      </c>
      <c r="O152" s="147">
        <v>55</v>
      </c>
      <c r="P152" s="147">
        <v>2</v>
      </c>
      <c r="Q152" s="148"/>
      <c r="R152" s="169">
        <v>52</v>
      </c>
      <c r="S152" s="148">
        <v>6</v>
      </c>
      <c r="T152" s="494"/>
      <c r="U152" s="144">
        <v>16</v>
      </c>
      <c r="V152" s="144">
        <v>14</v>
      </c>
      <c r="W152" s="144">
        <v>0</v>
      </c>
      <c r="X152" s="144">
        <v>54</v>
      </c>
      <c r="Y152" s="478"/>
      <c r="Z152" s="149">
        <v>38</v>
      </c>
      <c r="AA152" s="145">
        <v>25</v>
      </c>
      <c r="AB152" s="149">
        <v>75</v>
      </c>
      <c r="AC152" s="159">
        <f>SUM(AD152:AL152)</f>
        <v>1</v>
      </c>
      <c r="AD152" s="163"/>
      <c r="AE152" s="163"/>
      <c r="AF152" s="163"/>
      <c r="AG152" s="163"/>
      <c r="AH152" s="163"/>
      <c r="AI152" s="163"/>
      <c r="AJ152" s="163"/>
      <c r="AK152" s="163"/>
      <c r="AL152" s="164">
        <v>1</v>
      </c>
      <c r="AM152" s="1"/>
      <c r="AN152" s="1"/>
      <c r="AO152" s="1"/>
      <c r="AP152" s="1"/>
      <c r="AQ152" s="1"/>
      <c r="AR152" s="1"/>
      <c r="AS152" s="1"/>
      <c r="AT152" s="1"/>
    </row>
    <row r="153" spans="1:46" ht="15.75" customHeight="1" thickBot="1" x14ac:dyDescent="0.35">
      <c r="A153" s="1697"/>
      <c r="B153" s="1679"/>
      <c r="C153" s="179" t="s">
        <v>87</v>
      </c>
      <c r="D153" s="150">
        <f t="shared" si="11"/>
        <v>0</v>
      </c>
      <c r="E153" s="151"/>
      <c r="F153" s="151"/>
      <c r="G153" s="151"/>
      <c r="H153" s="152"/>
      <c r="I153" s="153">
        <f>SUM(J153:M153)</f>
        <v>0</v>
      </c>
      <c r="J153" s="154"/>
      <c r="K153" s="154"/>
      <c r="L153" s="154"/>
      <c r="M153" s="155"/>
      <c r="N153" s="156"/>
      <c r="O153" s="154"/>
      <c r="P153" s="154"/>
      <c r="Q153" s="155"/>
      <c r="R153" s="156"/>
      <c r="S153" s="155"/>
      <c r="T153" s="328"/>
      <c r="U153" s="151"/>
      <c r="V153" s="151"/>
      <c r="W153" s="151"/>
      <c r="X153" s="151"/>
      <c r="Y153" s="329"/>
      <c r="Z153" s="157"/>
      <c r="AA153" s="152"/>
      <c r="AB153" s="158"/>
      <c r="AC153" s="165">
        <f>SUM(AD153:AL153)</f>
        <v>0</v>
      </c>
      <c r="AD153" s="166"/>
      <c r="AE153" s="166"/>
      <c r="AF153" s="166"/>
      <c r="AG153" s="166"/>
      <c r="AH153" s="166"/>
      <c r="AI153" s="166"/>
      <c r="AJ153" s="166"/>
      <c r="AK153" s="166"/>
      <c r="AL153" s="167"/>
      <c r="AM153" s="1"/>
      <c r="AN153" s="1"/>
      <c r="AO153" s="1"/>
      <c r="AP153" s="1"/>
      <c r="AQ153" s="1"/>
      <c r="AR153" s="1"/>
      <c r="AS153" s="1"/>
      <c r="AT153" s="1"/>
    </row>
    <row r="154" spans="1:46" ht="15.75" customHeight="1" x14ac:dyDescent="0.3">
      <c r="A154" s="1697"/>
      <c r="B154" s="1681" t="s">
        <v>142</v>
      </c>
      <c r="C154" s="178" t="s">
        <v>85</v>
      </c>
      <c r="D154" s="134">
        <f t="shared" si="11"/>
        <v>0</v>
      </c>
      <c r="E154" s="135"/>
      <c r="F154" s="135"/>
      <c r="G154" s="135"/>
      <c r="H154" s="136"/>
      <c r="I154" s="137">
        <f>SUM(J154:M154)</f>
        <v>0</v>
      </c>
      <c r="J154" s="138"/>
      <c r="K154" s="138"/>
      <c r="L154" s="138"/>
      <c r="M154" s="139"/>
      <c r="N154" s="140"/>
      <c r="O154" s="138"/>
      <c r="P154" s="138"/>
      <c r="Q154" s="139"/>
      <c r="R154" s="140"/>
      <c r="S154" s="139"/>
      <c r="T154" s="492"/>
      <c r="U154" s="393"/>
      <c r="V154" s="393"/>
      <c r="W154" s="393"/>
      <c r="X154" s="393"/>
      <c r="Y154" s="493"/>
      <c r="Z154" s="141"/>
      <c r="AA154" s="142"/>
      <c r="AB154" s="141"/>
      <c r="AC154" s="159">
        <f>SUM(AD154:AL154)</f>
        <v>0</v>
      </c>
      <c r="AD154" s="160"/>
      <c r="AE154" s="160"/>
      <c r="AF154" s="160"/>
      <c r="AG154" s="160"/>
      <c r="AH154" s="160"/>
      <c r="AI154" s="160"/>
      <c r="AJ154" s="160"/>
      <c r="AK154" s="160"/>
      <c r="AL154" s="161"/>
      <c r="AM154" s="1"/>
      <c r="AN154" s="1"/>
      <c r="AO154" s="1"/>
      <c r="AP154" s="1"/>
      <c r="AQ154" s="1"/>
      <c r="AR154" s="1"/>
      <c r="AS154" s="1"/>
      <c r="AT154" s="1"/>
    </row>
    <row r="155" spans="1:46" ht="15.75" customHeight="1" x14ac:dyDescent="0.3">
      <c r="A155" s="1697"/>
      <c r="B155" s="1677"/>
      <c r="C155" s="178" t="s">
        <v>86</v>
      </c>
      <c r="D155" s="143">
        <f t="shared" si="11"/>
        <v>0</v>
      </c>
      <c r="E155" s="144"/>
      <c r="F155" s="144"/>
      <c r="G155" s="144"/>
      <c r="H155" s="145"/>
      <c r="I155" s="146">
        <v>74</v>
      </c>
      <c r="J155" s="147"/>
      <c r="K155" s="147"/>
      <c r="L155" s="147"/>
      <c r="M155" s="148">
        <v>74</v>
      </c>
      <c r="N155" s="169"/>
      <c r="O155" s="147">
        <v>74</v>
      </c>
      <c r="P155" s="147">
        <v>0</v>
      </c>
      <c r="Q155" s="148"/>
      <c r="R155" s="169">
        <v>71</v>
      </c>
      <c r="S155" s="148">
        <v>3</v>
      </c>
      <c r="T155" s="494"/>
      <c r="U155" s="144">
        <v>31</v>
      </c>
      <c r="V155" s="144">
        <v>31</v>
      </c>
      <c r="W155" s="144">
        <v>4</v>
      </c>
      <c r="X155" s="144">
        <v>58</v>
      </c>
      <c r="Y155" s="478">
        <v>6</v>
      </c>
      <c r="Z155" s="149">
        <v>41.2</v>
      </c>
      <c r="AA155" s="145">
        <v>19</v>
      </c>
      <c r="AB155" s="149">
        <v>100.9</v>
      </c>
      <c r="AC155" s="162">
        <v>0</v>
      </c>
      <c r="AD155" s="163"/>
      <c r="AE155" s="163"/>
      <c r="AF155" s="163"/>
      <c r="AG155" s="163"/>
      <c r="AH155" s="163">
        <v>0</v>
      </c>
      <c r="AI155" s="163"/>
      <c r="AJ155" s="163">
        <v>0</v>
      </c>
      <c r="AK155" s="163"/>
      <c r="AL155" s="164"/>
      <c r="AM155" s="1"/>
      <c r="AN155" s="1"/>
      <c r="AO155" s="1"/>
      <c r="AP155" s="1"/>
      <c r="AQ155" s="1"/>
      <c r="AR155" s="1"/>
      <c r="AS155" s="1"/>
      <c r="AT155" s="1"/>
    </row>
    <row r="156" spans="1:46" ht="15.75" customHeight="1" thickBot="1" x14ac:dyDescent="0.35">
      <c r="A156" s="1698"/>
      <c r="B156" s="1677"/>
      <c r="C156" s="188" t="s">
        <v>87</v>
      </c>
      <c r="D156" s="150">
        <f t="shared" si="11"/>
        <v>0</v>
      </c>
      <c r="E156" s="151"/>
      <c r="F156" s="151"/>
      <c r="G156" s="151"/>
      <c r="H156" s="152"/>
      <c r="I156" s="153">
        <f>SUM(J156:M156)</f>
        <v>0</v>
      </c>
      <c r="J156" s="154"/>
      <c r="K156" s="154"/>
      <c r="L156" s="154"/>
      <c r="M156" s="155"/>
      <c r="N156" s="156"/>
      <c r="O156" s="154"/>
      <c r="P156" s="154"/>
      <c r="Q156" s="155"/>
      <c r="R156" s="156"/>
      <c r="S156" s="155"/>
      <c r="T156" s="328"/>
      <c r="U156" s="151"/>
      <c r="V156" s="151"/>
      <c r="W156" s="151"/>
      <c r="X156" s="151"/>
      <c r="Y156" s="329"/>
      <c r="Z156" s="157"/>
      <c r="AA156" s="152"/>
      <c r="AB156" s="158"/>
      <c r="AC156" s="165">
        <f>SUM(AD156:AL156)</f>
        <v>0</v>
      </c>
      <c r="AD156" s="166"/>
      <c r="AE156" s="166"/>
      <c r="AF156" s="166"/>
      <c r="AG156" s="166"/>
      <c r="AH156" s="166"/>
      <c r="AI156" s="166"/>
      <c r="AJ156" s="166"/>
      <c r="AK156" s="166"/>
      <c r="AL156" s="167"/>
      <c r="AM156" s="1"/>
      <c r="AN156" s="1"/>
      <c r="AO156" s="1"/>
      <c r="AP156" s="1"/>
      <c r="AQ156" s="1"/>
      <c r="AR156" s="1"/>
      <c r="AS156" s="1"/>
      <c r="AT156" s="1"/>
    </row>
    <row r="157" spans="1:46" ht="15.75" customHeight="1" thickBot="1" x14ac:dyDescent="0.35">
      <c r="A157" s="1702" t="s">
        <v>143</v>
      </c>
      <c r="B157" s="1680" t="s">
        <v>144</v>
      </c>
      <c r="C157" s="177" t="s">
        <v>85</v>
      </c>
      <c r="D157" s="422">
        <v>0</v>
      </c>
      <c r="E157" s="459">
        <v>1</v>
      </c>
      <c r="F157" s="459"/>
      <c r="G157" s="459"/>
      <c r="H157" s="458"/>
      <c r="I157" s="525">
        <v>28</v>
      </c>
      <c r="J157" s="526"/>
      <c r="K157" s="526"/>
      <c r="L157" s="526"/>
      <c r="M157" s="526">
        <v>28</v>
      </c>
      <c r="N157" s="526">
        <v>0</v>
      </c>
      <c r="O157" s="526">
        <v>28</v>
      </c>
      <c r="P157" s="526"/>
      <c r="Q157" s="526">
        <v>0</v>
      </c>
      <c r="R157" s="526">
        <v>27</v>
      </c>
      <c r="S157" s="526">
        <v>1</v>
      </c>
      <c r="T157" s="529"/>
      <c r="U157" s="528">
        <v>3</v>
      </c>
      <c r="V157" s="528">
        <v>3</v>
      </c>
      <c r="W157" s="528"/>
      <c r="X157" s="528">
        <v>25</v>
      </c>
      <c r="Y157" s="537"/>
      <c r="Z157" s="527">
        <v>42</v>
      </c>
      <c r="AA157" s="528">
        <v>23</v>
      </c>
      <c r="AB157" s="529">
        <v>7</v>
      </c>
      <c r="AC157" s="1639">
        <v>1</v>
      </c>
      <c r="AD157" s="540"/>
      <c r="AE157" s="540"/>
      <c r="AF157" s="540"/>
      <c r="AG157" s="540"/>
      <c r="AH157" s="540"/>
      <c r="AI157" s="540"/>
      <c r="AJ157" s="540"/>
      <c r="AK157" s="540">
        <v>1</v>
      </c>
      <c r="AL157" s="541"/>
      <c r="AM157" s="1"/>
      <c r="AN157" s="1"/>
      <c r="AO157" s="1"/>
      <c r="AP157" s="1"/>
      <c r="AQ157" s="1"/>
      <c r="AR157" s="1"/>
      <c r="AS157" s="1"/>
      <c r="AT157" s="1"/>
    </row>
    <row r="158" spans="1:46" ht="15.75" customHeight="1" x14ac:dyDescent="0.3">
      <c r="A158" s="1697"/>
      <c r="B158" s="1677"/>
      <c r="C158" s="178" t="s">
        <v>86</v>
      </c>
      <c r="D158" s="423">
        <v>0</v>
      </c>
      <c r="E158" s="461"/>
      <c r="F158" s="461"/>
      <c r="G158" s="461">
        <v>2</v>
      </c>
      <c r="H158" s="460"/>
      <c r="I158" s="525">
        <v>46</v>
      </c>
      <c r="J158" s="526"/>
      <c r="K158" s="526"/>
      <c r="L158" s="526"/>
      <c r="M158" s="526">
        <v>46</v>
      </c>
      <c r="N158" s="526">
        <v>0</v>
      </c>
      <c r="O158" s="526">
        <v>46</v>
      </c>
      <c r="P158" s="526">
        <v>0</v>
      </c>
      <c r="Q158" s="526">
        <v>0</v>
      </c>
      <c r="R158" s="526">
        <v>40</v>
      </c>
      <c r="S158" s="526">
        <v>6</v>
      </c>
      <c r="T158" s="536"/>
      <c r="U158" s="531">
        <v>3</v>
      </c>
      <c r="V158" s="531">
        <v>3</v>
      </c>
      <c r="W158" s="531">
        <v>1</v>
      </c>
      <c r="X158" s="531">
        <v>43</v>
      </c>
      <c r="Y158" s="395"/>
      <c r="Z158" s="530">
        <v>43</v>
      </c>
      <c r="AA158" s="531">
        <v>26</v>
      </c>
      <c r="AB158" s="532">
        <v>85</v>
      </c>
      <c r="AC158" s="1639">
        <v>1</v>
      </c>
      <c r="AD158" s="542"/>
      <c r="AE158" s="542"/>
      <c r="AF158" s="542"/>
      <c r="AG158" s="542"/>
      <c r="AH158" s="542"/>
      <c r="AI158" s="542"/>
      <c r="AJ158" s="542"/>
      <c r="AK158" s="542">
        <v>1</v>
      </c>
      <c r="AL158" s="543"/>
      <c r="AM158" s="1"/>
      <c r="AN158" s="1"/>
      <c r="AO158" s="1"/>
      <c r="AP158" s="1"/>
      <c r="AQ158" s="1"/>
      <c r="AR158" s="1"/>
      <c r="AS158" s="1"/>
      <c r="AT158" s="1"/>
    </row>
    <row r="159" spans="1:46" ht="15.75" customHeight="1" thickBot="1" x14ac:dyDescent="0.35">
      <c r="A159" s="1697"/>
      <c r="B159" s="1679"/>
      <c r="C159" s="179" t="s">
        <v>87</v>
      </c>
      <c r="D159" s="424">
        <v>0</v>
      </c>
      <c r="E159" s="454"/>
      <c r="F159" s="454"/>
      <c r="G159" s="454"/>
      <c r="H159" s="455"/>
      <c r="I159" s="525">
        <v>0</v>
      </c>
      <c r="J159" s="526"/>
      <c r="K159" s="526"/>
      <c r="L159" s="526"/>
      <c r="M159" s="526"/>
      <c r="N159" s="526"/>
      <c r="O159" s="526"/>
      <c r="P159" s="526"/>
      <c r="Q159" s="526"/>
      <c r="R159" s="526"/>
      <c r="S159" s="526"/>
      <c r="T159" s="535"/>
      <c r="U159" s="534"/>
      <c r="V159" s="534"/>
      <c r="W159" s="534"/>
      <c r="X159" s="534"/>
      <c r="Y159" s="538"/>
      <c r="Z159" s="533"/>
      <c r="AA159" s="534"/>
      <c r="AB159" s="535"/>
      <c r="AC159" s="539">
        <v>0</v>
      </c>
      <c r="AD159" s="544"/>
      <c r="AE159" s="544"/>
      <c r="AF159" s="544"/>
      <c r="AG159" s="544"/>
      <c r="AH159" s="544"/>
      <c r="AI159" s="544"/>
      <c r="AJ159" s="544"/>
      <c r="AK159" s="544"/>
      <c r="AL159" s="545"/>
      <c r="AM159" s="1"/>
      <c r="AN159" s="1"/>
      <c r="AO159" s="1"/>
      <c r="AP159" s="1"/>
      <c r="AQ159" s="1"/>
      <c r="AR159" s="1"/>
      <c r="AS159" s="1"/>
      <c r="AT159" s="1"/>
    </row>
    <row r="160" spans="1:46" ht="15.75" customHeight="1" x14ac:dyDescent="0.3">
      <c r="A160" s="1697"/>
      <c r="B160" s="1681" t="s">
        <v>145</v>
      </c>
      <c r="C160" s="178" t="s">
        <v>85</v>
      </c>
      <c r="D160" s="422">
        <v>0</v>
      </c>
      <c r="E160" s="459"/>
      <c r="F160" s="459"/>
      <c r="G160" s="459"/>
      <c r="H160" s="458"/>
      <c r="I160" s="525">
        <v>0</v>
      </c>
      <c r="J160" s="526"/>
      <c r="K160" s="526"/>
      <c r="L160" s="526"/>
      <c r="M160" s="526">
        <v>0</v>
      </c>
      <c r="N160" s="526"/>
      <c r="O160" s="526"/>
      <c r="P160" s="526"/>
      <c r="Q160" s="526"/>
      <c r="R160" s="526">
        <v>0</v>
      </c>
      <c r="S160" s="526">
        <v>0</v>
      </c>
      <c r="T160" s="529"/>
      <c r="U160" s="528"/>
      <c r="V160" s="528"/>
      <c r="W160" s="528"/>
      <c r="X160" s="528"/>
      <c r="Y160" s="537"/>
      <c r="Z160" s="527"/>
      <c r="AA160" s="528"/>
      <c r="AB160" s="529"/>
      <c r="AC160" s="1639">
        <v>0</v>
      </c>
      <c r="AD160" s="540"/>
      <c r="AE160" s="540"/>
      <c r="AF160" s="540"/>
      <c r="AG160" s="540"/>
      <c r="AH160" s="540"/>
      <c r="AI160" s="540"/>
      <c r="AJ160" s="540"/>
      <c r="AK160" s="540"/>
      <c r="AL160" s="541"/>
      <c r="AM160" s="1"/>
      <c r="AN160" s="1"/>
      <c r="AO160" s="1"/>
      <c r="AP160" s="1"/>
      <c r="AQ160" s="1"/>
      <c r="AR160" s="1"/>
      <c r="AS160" s="1"/>
      <c r="AT160" s="1"/>
    </row>
    <row r="161" spans="1:46" ht="15.75" customHeight="1" x14ac:dyDescent="0.3">
      <c r="A161" s="1697"/>
      <c r="B161" s="1677"/>
      <c r="C161" s="178" t="s">
        <v>86</v>
      </c>
      <c r="D161" s="423">
        <v>0</v>
      </c>
      <c r="E161" s="461"/>
      <c r="F161" s="461"/>
      <c r="G161" s="461"/>
      <c r="H161" s="460"/>
      <c r="I161" s="525">
        <v>1</v>
      </c>
      <c r="J161" s="526"/>
      <c r="K161" s="526"/>
      <c r="L161" s="526"/>
      <c r="M161" s="526">
        <v>1</v>
      </c>
      <c r="N161" s="526"/>
      <c r="O161" s="526"/>
      <c r="P161" s="526">
        <v>1</v>
      </c>
      <c r="Q161" s="526"/>
      <c r="R161" s="526"/>
      <c r="S161" s="526">
        <v>1</v>
      </c>
      <c r="T161" s="536"/>
      <c r="U161" s="531"/>
      <c r="V161" s="531"/>
      <c r="W161" s="531"/>
      <c r="X161" s="531">
        <v>1</v>
      </c>
      <c r="Y161" s="395"/>
      <c r="Z161" s="530">
        <v>63</v>
      </c>
      <c r="AA161" s="531">
        <v>21</v>
      </c>
      <c r="AB161" s="536">
        <v>55</v>
      </c>
      <c r="AC161" s="1640">
        <v>0</v>
      </c>
      <c r="AD161" s="542"/>
      <c r="AE161" s="542"/>
      <c r="AF161" s="542"/>
      <c r="AG161" s="542"/>
      <c r="AH161" s="542"/>
      <c r="AI161" s="542"/>
      <c r="AJ161" s="542"/>
      <c r="AK161" s="542"/>
      <c r="AL161" s="543"/>
      <c r="AM161" s="1"/>
      <c r="AN161" s="1"/>
      <c r="AO161" s="1"/>
      <c r="AP161" s="1"/>
      <c r="AQ161" s="1"/>
      <c r="AR161" s="1"/>
      <c r="AS161" s="1"/>
      <c r="AT161" s="1"/>
    </row>
    <row r="162" spans="1:46" ht="15.75" customHeight="1" thickBot="1" x14ac:dyDescent="0.35">
      <c r="A162" s="1698"/>
      <c r="B162" s="1677"/>
      <c r="C162" s="188" t="s">
        <v>87</v>
      </c>
      <c r="D162" s="424">
        <v>0</v>
      </c>
      <c r="E162" s="454"/>
      <c r="F162" s="454"/>
      <c r="G162" s="454"/>
      <c r="H162" s="455"/>
      <c r="I162" s="525">
        <v>0</v>
      </c>
      <c r="J162" s="526"/>
      <c r="K162" s="526"/>
      <c r="L162" s="526"/>
      <c r="M162" s="526"/>
      <c r="N162" s="526"/>
      <c r="O162" s="526"/>
      <c r="P162" s="526"/>
      <c r="Q162" s="526"/>
      <c r="R162" s="526"/>
      <c r="S162" s="526"/>
      <c r="T162" s="456"/>
      <c r="U162" s="454"/>
      <c r="V162" s="454"/>
      <c r="W162" s="454"/>
      <c r="X162" s="454"/>
      <c r="Y162" s="394"/>
      <c r="Z162" s="457"/>
      <c r="AA162" s="454"/>
      <c r="AB162" s="456"/>
      <c r="AC162" s="539">
        <v>0</v>
      </c>
      <c r="AD162" s="469"/>
      <c r="AE162" s="469"/>
      <c r="AF162" s="469"/>
      <c r="AG162" s="469"/>
      <c r="AH162" s="469"/>
      <c r="AI162" s="469"/>
      <c r="AJ162" s="469"/>
      <c r="AK162" s="469"/>
      <c r="AL162" s="470"/>
      <c r="AM162" s="1"/>
      <c r="AN162" s="1"/>
      <c r="AO162" s="1"/>
      <c r="AP162" s="1"/>
      <c r="AQ162" s="1"/>
      <c r="AR162" s="1"/>
      <c r="AS162" s="1"/>
      <c r="AT162" s="1"/>
    </row>
    <row r="163" spans="1:46" ht="15.75" customHeight="1" thickBot="1" x14ac:dyDescent="0.35">
      <c r="A163" s="1702" t="s">
        <v>146</v>
      </c>
      <c r="B163" s="1680" t="s">
        <v>147</v>
      </c>
      <c r="C163" s="197" t="s">
        <v>85</v>
      </c>
      <c r="D163" s="546">
        <v>1</v>
      </c>
      <c r="E163" s="547">
        <v>1</v>
      </c>
      <c r="F163" s="547"/>
      <c r="G163" s="547"/>
      <c r="H163" s="548"/>
      <c r="I163" s="549">
        <v>117</v>
      </c>
      <c r="J163" s="547">
        <v>0</v>
      </c>
      <c r="K163" s="547">
        <v>0</v>
      </c>
      <c r="L163" s="547">
        <v>0</v>
      </c>
      <c r="M163" s="548">
        <v>117</v>
      </c>
      <c r="N163" s="550">
        <v>11</v>
      </c>
      <c r="O163" s="547">
        <v>100</v>
      </c>
      <c r="P163" s="547">
        <v>6</v>
      </c>
      <c r="Q163" s="551">
        <v>0</v>
      </c>
      <c r="R163" s="552">
        <v>92</v>
      </c>
      <c r="S163" s="548">
        <v>25</v>
      </c>
      <c r="T163" s="550">
        <v>0</v>
      </c>
      <c r="U163" s="547">
        <v>27</v>
      </c>
      <c r="V163" s="547">
        <v>27</v>
      </c>
      <c r="W163" s="547">
        <v>5</v>
      </c>
      <c r="X163" s="547">
        <v>29</v>
      </c>
      <c r="Y163" s="551">
        <v>4</v>
      </c>
      <c r="Z163" s="553">
        <v>43.6</v>
      </c>
      <c r="AA163" s="554">
        <v>25.6</v>
      </c>
      <c r="AB163" s="553">
        <v>10.6</v>
      </c>
      <c r="AC163" s="581">
        <v>10</v>
      </c>
      <c r="AD163" s="582"/>
      <c r="AE163" s="582"/>
      <c r="AF163" s="582"/>
      <c r="AG163" s="582"/>
      <c r="AH163" s="582">
        <v>8</v>
      </c>
      <c r="AI163" s="582"/>
      <c r="AJ163" s="582"/>
      <c r="AK163" s="582">
        <v>2</v>
      </c>
      <c r="AL163" s="583"/>
      <c r="AM163" s="1"/>
      <c r="AN163" s="1"/>
      <c r="AO163" s="1"/>
      <c r="AP163" s="1"/>
      <c r="AQ163" s="1"/>
      <c r="AR163" s="1"/>
      <c r="AS163" s="1"/>
      <c r="AT163" s="1"/>
    </row>
    <row r="164" spans="1:46" ht="15.75" customHeight="1" x14ac:dyDescent="0.3">
      <c r="A164" s="1697"/>
      <c r="B164" s="1677"/>
      <c r="C164" s="198" t="s">
        <v>86</v>
      </c>
      <c r="D164" s="555">
        <v>15</v>
      </c>
      <c r="E164" s="556">
        <v>13</v>
      </c>
      <c r="F164" s="556">
        <v>0</v>
      </c>
      <c r="G164" s="556">
        <v>2</v>
      </c>
      <c r="H164" s="557"/>
      <c r="I164" s="549">
        <v>671</v>
      </c>
      <c r="J164" s="556">
        <v>0</v>
      </c>
      <c r="K164" s="556">
        <v>0</v>
      </c>
      <c r="L164" s="556">
        <v>0</v>
      </c>
      <c r="M164" s="557">
        <v>671</v>
      </c>
      <c r="N164" s="558">
        <v>104</v>
      </c>
      <c r="O164" s="556">
        <v>518</v>
      </c>
      <c r="P164" s="556">
        <v>49</v>
      </c>
      <c r="Q164" s="559">
        <v>0</v>
      </c>
      <c r="R164" s="560">
        <v>561</v>
      </c>
      <c r="S164" s="557">
        <v>110</v>
      </c>
      <c r="T164" s="558">
        <v>0</v>
      </c>
      <c r="U164" s="556">
        <v>119</v>
      </c>
      <c r="V164" s="556">
        <v>118</v>
      </c>
      <c r="W164" s="556">
        <v>38</v>
      </c>
      <c r="X164" s="556">
        <v>119</v>
      </c>
      <c r="Y164" s="559">
        <v>14</v>
      </c>
      <c r="Z164" s="560">
        <v>42.3</v>
      </c>
      <c r="AA164" s="557">
        <v>24.5</v>
      </c>
      <c r="AB164" s="560">
        <v>98.4</v>
      </c>
      <c r="AC164" s="584">
        <v>34</v>
      </c>
      <c r="AD164" s="585"/>
      <c r="AE164" s="585"/>
      <c r="AF164" s="585"/>
      <c r="AG164" s="585"/>
      <c r="AH164" s="585">
        <v>25</v>
      </c>
      <c r="AI164" s="585"/>
      <c r="AJ164" s="585">
        <v>2</v>
      </c>
      <c r="AK164" s="585">
        <v>7</v>
      </c>
      <c r="AL164" s="586"/>
      <c r="AM164" s="1"/>
      <c r="AN164" s="1"/>
      <c r="AO164" s="1"/>
      <c r="AP164" s="1"/>
      <c r="AQ164" s="1"/>
      <c r="AR164" s="1"/>
      <c r="AS164" s="1"/>
      <c r="AT164" s="1"/>
    </row>
    <row r="165" spans="1:46" ht="15.75" customHeight="1" thickBot="1" x14ac:dyDescent="0.35">
      <c r="A165" s="1697"/>
      <c r="B165" s="1679"/>
      <c r="C165" s="199" t="s">
        <v>87</v>
      </c>
      <c r="D165" s="561">
        <f>SUM(E165:H165)</f>
        <v>0</v>
      </c>
      <c r="E165" s="562"/>
      <c r="F165" s="562"/>
      <c r="G165" s="562"/>
      <c r="H165" s="563"/>
      <c r="I165" s="564">
        <f>SUM(J165:M165)</f>
        <v>0</v>
      </c>
      <c r="J165" s="562"/>
      <c r="K165" s="562"/>
      <c r="L165" s="562"/>
      <c r="M165" s="563"/>
      <c r="N165" s="565"/>
      <c r="O165" s="562"/>
      <c r="P165" s="562"/>
      <c r="Q165" s="566"/>
      <c r="R165" s="567"/>
      <c r="S165" s="563"/>
      <c r="T165" s="565"/>
      <c r="U165" s="562"/>
      <c r="V165" s="562"/>
      <c r="W165" s="562"/>
      <c r="X165" s="562"/>
      <c r="Y165" s="566"/>
      <c r="Z165" s="567"/>
      <c r="AA165" s="563"/>
      <c r="AB165" s="568"/>
      <c r="AC165" s="587">
        <f>SUM(AD165:AL165)</f>
        <v>0</v>
      </c>
      <c r="AD165" s="588"/>
      <c r="AE165" s="588"/>
      <c r="AF165" s="588"/>
      <c r="AG165" s="588"/>
      <c r="AH165" s="588"/>
      <c r="AI165" s="588"/>
      <c r="AJ165" s="588"/>
      <c r="AK165" s="588"/>
      <c r="AL165" s="589"/>
      <c r="AM165" s="1"/>
      <c r="AN165" s="1"/>
      <c r="AO165" s="1"/>
      <c r="AP165" s="1"/>
      <c r="AQ165" s="1"/>
      <c r="AR165" s="1"/>
      <c r="AS165" s="1"/>
      <c r="AT165" s="1"/>
    </row>
    <row r="166" spans="1:46" ht="15.75" customHeight="1" thickBot="1" x14ac:dyDescent="0.35">
      <c r="A166" s="1697"/>
      <c r="B166" s="1676" t="s">
        <v>148</v>
      </c>
      <c r="C166" s="198" t="s">
        <v>85</v>
      </c>
      <c r="D166" s="546"/>
      <c r="E166" s="570"/>
      <c r="F166" s="570"/>
      <c r="G166" s="570"/>
      <c r="H166" s="569"/>
      <c r="I166" s="571"/>
      <c r="J166" s="570"/>
      <c r="K166" s="570"/>
      <c r="L166" s="570"/>
      <c r="M166" s="569"/>
      <c r="N166" s="572"/>
      <c r="O166" s="570"/>
      <c r="P166" s="570"/>
      <c r="Q166" s="573"/>
      <c r="R166" s="574"/>
      <c r="S166" s="569"/>
      <c r="T166" s="572"/>
      <c r="U166" s="570"/>
      <c r="V166" s="570"/>
      <c r="W166" s="570"/>
      <c r="X166" s="570"/>
      <c r="Y166" s="573"/>
      <c r="Z166" s="553"/>
      <c r="AA166" s="554"/>
      <c r="AB166" s="553"/>
      <c r="AC166" s="581"/>
      <c r="AD166" s="582"/>
      <c r="AE166" s="582"/>
      <c r="AF166" s="582"/>
      <c r="AG166" s="582"/>
      <c r="AH166" s="582"/>
      <c r="AI166" s="582"/>
      <c r="AJ166" s="582"/>
      <c r="AK166" s="582"/>
      <c r="AL166" s="583"/>
      <c r="AM166" s="1"/>
      <c r="AN166" s="1"/>
      <c r="AO166" s="1"/>
      <c r="AP166" s="1"/>
      <c r="AQ166" s="1"/>
      <c r="AR166" s="1"/>
      <c r="AS166" s="1"/>
      <c r="AT166" s="1"/>
    </row>
    <row r="167" spans="1:46" ht="15.75" customHeight="1" x14ac:dyDescent="0.3">
      <c r="A167" s="1697"/>
      <c r="B167" s="1677"/>
      <c r="C167" s="198" t="s">
        <v>86</v>
      </c>
      <c r="D167" s="546">
        <v>0</v>
      </c>
      <c r="E167" s="570"/>
      <c r="F167" s="570"/>
      <c r="G167" s="570"/>
      <c r="H167" s="569"/>
      <c r="I167" s="571">
        <v>10</v>
      </c>
      <c r="J167" s="570"/>
      <c r="K167" s="570"/>
      <c r="L167" s="570"/>
      <c r="M167" s="569">
        <v>10</v>
      </c>
      <c r="N167" s="572"/>
      <c r="O167" s="570"/>
      <c r="P167" s="570">
        <v>10</v>
      </c>
      <c r="Q167" s="573"/>
      <c r="R167" s="574">
        <v>7</v>
      </c>
      <c r="S167" s="569">
        <v>3</v>
      </c>
      <c r="T167" s="572"/>
      <c r="U167" s="570">
        <v>3</v>
      </c>
      <c r="V167" s="570">
        <v>3</v>
      </c>
      <c r="W167" s="570"/>
      <c r="X167" s="570">
        <v>4</v>
      </c>
      <c r="Y167" s="573">
        <v>10</v>
      </c>
      <c r="Z167" s="560">
        <v>45.8</v>
      </c>
      <c r="AA167" s="557">
        <v>25.1</v>
      </c>
      <c r="AB167" s="560">
        <v>100</v>
      </c>
      <c r="AC167" s="584">
        <v>0</v>
      </c>
      <c r="AD167" s="585"/>
      <c r="AE167" s="585"/>
      <c r="AF167" s="585"/>
      <c r="AG167" s="585"/>
      <c r="AH167" s="585"/>
      <c r="AI167" s="585"/>
      <c r="AJ167" s="585"/>
      <c r="AK167" s="585"/>
      <c r="AL167" s="586"/>
      <c r="AM167" s="1"/>
      <c r="AN167" s="1"/>
      <c r="AO167" s="1"/>
      <c r="AP167" s="1"/>
      <c r="AQ167" s="1"/>
      <c r="AR167" s="1"/>
      <c r="AS167" s="1"/>
      <c r="AT167" s="1"/>
    </row>
    <row r="168" spans="1:46" ht="15.75" customHeight="1" thickBot="1" x14ac:dyDescent="0.35">
      <c r="A168" s="1698"/>
      <c r="B168" s="1677"/>
      <c r="C168" s="200" t="s">
        <v>87</v>
      </c>
      <c r="D168" s="576">
        <f>SUM(E168:H168)</f>
        <v>0</v>
      </c>
      <c r="E168" s="577"/>
      <c r="F168" s="577"/>
      <c r="G168" s="577"/>
      <c r="H168" s="575"/>
      <c r="I168" s="564">
        <f>SUM(J168:M168)</f>
        <v>0</v>
      </c>
      <c r="J168" s="577"/>
      <c r="K168" s="577"/>
      <c r="L168" s="577"/>
      <c r="M168" s="575"/>
      <c r="N168" s="578"/>
      <c r="O168" s="577"/>
      <c r="P168" s="577"/>
      <c r="Q168" s="579"/>
      <c r="R168" s="580"/>
      <c r="S168" s="575"/>
      <c r="T168" s="578"/>
      <c r="U168" s="577"/>
      <c r="V168" s="577"/>
      <c r="W168" s="577"/>
      <c r="X168" s="577"/>
      <c r="Y168" s="579"/>
      <c r="Z168" s="567"/>
      <c r="AA168" s="563"/>
      <c r="AB168" s="568"/>
      <c r="AC168" s="587">
        <f>SUM(AD168:AL168)</f>
        <v>0</v>
      </c>
      <c r="AD168" s="588"/>
      <c r="AE168" s="588"/>
      <c r="AF168" s="588"/>
      <c r="AG168" s="588"/>
      <c r="AH168" s="588"/>
      <c r="AI168" s="588"/>
      <c r="AJ168" s="588"/>
      <c r="AK168" s="588"/>
      <c r="AL168" s="589"/>
      <c r="AM168" s="1"/>
      <c r="AN168" s="1"/>
      <c r="AO168" s="1"/>
      <c r="AP168" s="1"/>
      <c r="AQ168" s="1"/>
      <c r="AR168" s="1"/>
      <c r="AS168" s="1"/>
      <c r="AT168" s="1"/>
    </row>
    <row r="169" spans="1:46" ht="15.75" customHeight="1" thickBot="1" x14ac:dyDescent="0.35">
      <c r="A169" s="1702" t="s">
        <v>149</v>
      </c>
      <c r="B169" s="1678" t="s">
        <v>150</v>
      </c>
      <c r="C169" s="177" t="s">
        <v>85</v>
      </c>
      <c r="D169" s="599">
        <v>6</v>
      </c>
      <c r="E169" s="600">
        <v>4</v>
      </c>
      <c r="F169" s="600">
        <v>2</v>
      </c>
      <c r="G169" s="600">
        <v>0</v>
      </c>
      <c r="H169" s="601">
        <v>0</v>
      </c>
      <c r="I169" s="602">
        <v>126</v>
      </c>
      <c r="J169" s="603">
        <v>0</v>
      </c>
      <c r="K169" s="603">
        <v>0</v>
      </c>
      <c r="L169" s="603">
        <v>0</v>
      </c>
      <c r="M169" s="604">
        <v>126</v>
      </c>
      <c r="N169" s="605">
        <v>7</v>
      </c>
      <c r="O169" s="603">
        <v>118</v>
      </c>
      <c r="P169" s="603">
        <v>1</v>
      </c>
      <c r="Q169" s="604">
        <v>0</v>
      </c>
      <c r="R169" s="605">
        <v>113</v>
      </c>
      <c r="S169" s="604">
        <v>13</v>
      </c>
      <c r="T169" s="606">
        <v>0</v>
      </c>
      <c r="U169" s="607">
        <v>16</v>
      </c>
      <c r="V169" s="607">
        <v>16</v>
      </c>
      <c r="W169" s="607">
        <v>9</v>
      </c>
      <c r="X169" s="607">
        <v>71</v>
      </c>
      <c r="Y169" s="608">
        <v>8</v>
      </c>
      <c r="Z169" s="609">
        <v>40.5</v>
      </c>
      <c r="AA169" s="610">
        <v>17.399999999999999</v>
      </c>
      <c r="AB169" s="609">
        <v>9.6</v>
      </c>
      <c r="AC169" s="660">
        <v>2</v>
      </c>
      <c r="AD169" s="661">
        <v>0</v>
      </c>
      <c r="AE169" s="661">
        <v>0</v>
      </c>
      <c r="AF169" s="661">
        <v>0</v>
      </c>
      <c r="AG169" s="661">
        <v>0</v>
      </c>
      <c r="AH169" s="661">
        <v>2</v>
      </c>
      <c r="AI169" s="661">
        <v>0</v>
      </c>
      <c r="AJ169" s="661">
        <v>0</v>
      </c>
      <c r="AK169" s="661">
        <v>0</v>
      </c>
      <c r="AL169" s="662">
        <v>2</v>
      </c>
      <c r="AM169" s="1"/>
      <c r="AN169" s="1"/>
      <c r="AO169" s="1"/>
      <c r="AP169" s="1"/>
      <c r="AQ169" s="1"/>
      <c r="AR169" s="1"/>
      <c r="AS169" s="1"/>
      <c r="AT169" s="1"/>
    </row>
    <row r="170" spans="1:46" ht="15.75" customHeight="1" x14ac:dyDescent="0.3">
      <c r="A170" s="1697"/>
      <c r="B170" s="1677"/>
      <c r="C170" s="178" t="s">
        <v>86</v>
      </c>
      <c r="D170" s="611">
        <v>3</v>
      </c>
      <c r="E170" s="612">
        <v>2</v>
      </c>
      <c r="F170" s="612">
        <v>1</v>
      </c>
      <c r="G170" s="612">
        <v>0</v>
      </c>
      <c r="H170" s="613">
        <v>0</v>
      </c>
      <c r="I170" s="602">
        <v>156</v>
      </c>
      <c r="J170" s="614">
        <v>98</v>
      </c>
      <c r="K170" s="614">
        <v>0</v>
      </c>
      <c r="L170" s="614">
        <v>0</v>
      </c>
      <c r="M170" s="615">
        <v>58</v>
      </c>
      <c r="N170" s="616">
        <v>4</v>
      </c>
      <c r="O170" s="614">
        <v>146</v>
      </c>
      <c r="P170" s="614">
        <v>6</v>
      </c>
      <c r="Q170" s="615">
        <v>0</v>
      </c>
      <c r="R170" s="616">
        <v>137</v>
      </c>
      <c r="S170" s="615">
        <v>19</v>
      </c>
      <c r="T170" s="617">
        <v>0</v>
      </c>
      <c r="U170" s="612">
        <v>28</v>
      </c>
      <c r="V170" s="612">
        <v>25</v>
      </c>
      <c r="W170" s="612">
        <v>33</v>
      </c>
      <c r="X170" s="612">
        <v>112</v>
      </c>
      <c r="Y170" s="618">
        <v>32</v>
      </c>
      <c r="Z170" s="619">
        <v>41.5</v>
      </c>
      <c r="AA170" s="613">
        <v>21.3</v>
      </c>
      <c r="AB170" s="619">
        <v>114.5</v>
      </c>
      <c r="AC170" s="663">
        <v>8</v>
      </c>
      <c r="AD170" s="664">
        <v>0</v>
      </c>
      <c r="AE170" s="664">
        <v>0</v>
      </c>
      <c r="AF170" s="664">
        <v>0</v>
      </c>
      <c r="AG170" s="664">
        <v>0</v>
      </c>
      <c r="AH170" s="664">
        <v>1</v>
      </c>
      <c r="AI170" s="664">
        <v>0</v>
      </c>
      <c r="AJ170" s="664">
        <v>2</v>
      </c>
      <c r="AK170" s="664">
        <v>3</v>
      </c>
      <c r="AL170" s="665">
        <v>2</v>
      </c>
      <c r="AM170" s="1"/>
      <c r="AN170" s="1"/>
      <c r="AO170" s="1"/>
      <c r="AP170" s="1"/>
      <c r="AQ170" s="1"/>
      <c r="AR170" s="1"/>
      <c r="AS170" s="1"/>
      <c r="AT170" s="1"/>
    </row>
    <row r="171" spans="1:46" ht="15.75" customHeight="1" thickBot="1" x14ac:dyDescent="0.35">
      <c r="A171" s="1697"/>
      <c r="B171" s="1679"/>
      <c r="C171" s="179" t="s">
        <v>87</v>
      </c>
      <c r="D171" s="620">
        <f>SUM(E171:H171)</f>
        <v>0</v>
      </c>
      <c r="E171" s="621"/>
      <c r="F171" s="621"/>
      <c r="G171" s="621"/>
      <c r="H171" s="622"/>
      <c r="I171" s="623">
        <f>SUM(J171:M171)</f>
        <v>0</v>
      </c>
      <c r="J171" s="624"/>
      <c r="K171" s="624"/>
      <c r="L171" s="624"/>
      <c r="M171" s="625"/>
      <c r="N171" s="626"/>
      <c r="O171" s="624"/>
      <c r="P171" s="624"/>
      <c r="Q171" s="625"/>
      <c r="R171" s="626"/>
      <c r="S171" s="625"/>
      <c r="T171" s="627"/>
      <c r="U171" s="621"/>
      <c r="V171" s="621"/>
      <c r="W171" s="621"/>
      <c r="X171" s="621"/>
      <c r="Y171" s="628"/>
      <c r="Z171" s="629"/>
      <c r="AA171" s="622"/>
      <c r="AB171" s="630"/>
      <c r="AC171" s="666">
        <f>SUM(AD171:AL171)</f>
        <v>0</v>
      </c>
      <c r="AD171" s="667"/>
      <c r="AE171" s="667"/>
      <c r="AF171" s="667"/>
      <c r="AG171" s="667"/>
      <c r="AH171" s="667"/>
      <c r="AI171" s="667"/>
      <c r="AJ171" s="667"/>
      <c r="AK171" s="667"/>
      <c r="AL171" s="668"/>
      <c r="AM171" s="1"/>
      <c r="AN171" s="1"/>
      <c r="AO171" s="1"/>
      <c r="AP171" s="1"/>
      <c r="AQ171" s="1"/>
      <c r="AR171" s="1"/>
      <c r="AS171" s="1"/>
      <c r="AT171" s="1"/>
    </row>
    <row r="172" spans="1:46" ht="15.75" customHeight="1" thickBot="1" x14ac:dyDescent="0.35">
      <c r="A172" s="1697"/>
      <c r="B172" s="1681" t="s">
        <v>151</v>
      </c>
      <c r="C172" s="178" t="s">
        <v>85</v>
      </c>
      <c r="D172" s="599">
        <f>SUM(E172:H172)</f>
        <v>0</v>
      </c>
      <c r="E172" s="600"/>
      <c r="F172" s="600"/>
      <c r="G172" s="600"/>
      <c r="H172" s="601"/>
      <c r="I172" s="602">
        <f>SUM(J172:M172)</f>
        <v>0</v>
      </c>
      <c r="J172" s="603"/>
      <c r="K172" s="603"/>
      <c r="L172" s="603"/>
      <c r="M172" s="604"/>
      <c r="N172" s="605"/>
      <c r="O172" s="603"/>
      <c r="P172" s="603"/>
      <c r="Q172" s="604"/>
      <c r="R172" s="605"/>
      <c r="S172" s="604"/>
      <c r="T172" s="606"/>
      <c r="U172" s="607"/>
      <c r="V172" s="607"/>
      <c r="W172" s="607"/>
      <c r="X172" s="607"/>
      <c r="Y172" s="608"/>
      <c r="Z172" s="609"/>
      <c r="AA172" s="610"/>
      <c r="AB172" s="609"/>
      <c r="AC172" s="660">
        <f>SUM(AD172:AL172)</f>
        <v>0</v>
      </c>
      <c r="AD172" s="661"/>
      <c r="AE172" s="661"/>
      <c r="AF172" s="661"/>
      <c r="AG172" s="661"/>
      <c r="AH172" s="661"/>
      <c r="AI172" s="661"/>
      <c r="AJ172" s="661"/>
      <c r="AK172" s="661"/>
      <c r="AL172" s="662"/>
      <c r="AM172" s="1"/>
      <c r="AN172" s="1"/>
      <c r="AO172" s="1"/>
      <c r="AP172" s="1"/>
      <c r="AQ172" s="1"/>
      <c r="AR172" s="1"/>
      <c r="AS172" s="1"/>
      <c r="AT172" s="1"/>
    </row>
    <row r="173" spans="1:46" ht="15.75" customHeight="1" x14ac:dyDescent="0.3">
      <c r="A173" s="1697"/>
      <c r="B173" s="1677"/>
      <c r="C173" s="178" t="s">
        <v>86</v>
      </c>
      <c r="D173" s="611">
        <v>0</v>
      </c>
      <c r="E173" s="612">
        <v>0</v>
      </c>
      <c r="F173" s="612">
        <v>0</v>
      </c>
      <c r="G173" s="612">
        <v>0</v>
      </c>
      <c r="H173" s="613">
        <v>0</v>
      </c>
      <c r="I173" s="602">
        <v>15</v>
      </c>
      <c r="J173" s="614">
        <v>11</v>
      </c>
      <c r="K173" s="614">
        <v>0</v>
      </c>
      <c r="L173" s="614">
        <v>0</v>
      </c>
      <c r="M173" s="615">
        <v>4</v>
      </c>
      <c r="N173" s="616">
        <v>2</v>
      </c>
      <c r="O173" s="614">
        <v>13</v>
      </c>
      <c r="P173" s="614">
        <v>0</v>
      </c>
      <c r="Q173" s="615">
        <v>0</v>
      </c>
      <c r="R173" s="616">
        <v>14</v>
      </c>
      <c r="S173" s="615">
        <v>1</v>
      </c>
      <c r="T173" s="617">
        <v>0</v>
      </c>
      <c r="U173" s="612">
        <v>5</v>
      </c>
      <c r="V173" s="612">
        <v>5</v>
      </c>
      <c r="W173" s="612">
        <v>3</v>
      </c>
      <c r="X173" s="612">
        <v>9</v>
      </c>
      <c r="Y173" s="618">
        <v>3</v>
      </c>
      <c r="Z173" s="619">
        <v>39.9</v>
      </c>
      <c r="AA173" s="613">
        <v>20</v>
      </c>
      <c r="AB173" s="619">
        <v>62.6</v>
      </c>
      <c r="AC173" s="663">
        <v>1</v>
      </c>
      <c r="AD173" s="664">
        <v>0</v>
      </c>
      <c r="AE173" s="664">
        <v>0</v>
      </c>
      <c r="AF173" s="664">
        <v>1</v>
      </c>
      <c r="AG173" s="664">
        <v>0</v>
      </c>
      <c r="AH173" s="664">
        <v>0</v>
      </c>
      <c r="AI173" s="664">
        <v>0</v>
      </c>
      <c r="AJ173" s="664">
        <v>0</v>
      </c>
      <c r="AK173" s="664">
        <v>0</v>
      </c>
      <c r="AL173" s="665">
        <v>0</v>
      </c>
      <c r="AM173" s="1"/>
      <c r="AN173" s="1"/>
      <c r="AO173" s="1"/>
      <c r="AP173" s="1"/>
      <c r="AQ173" s="1"/>
      <c r="AR173" s="1"/>
      <c r="AS173" s="1"/>
      <c r="AT173" s="1"/>
    </row>
    <row r="174" spans="1:46" ht="15.75" customHeight="1" thickBot="1" x14ac:dyDescent="0.35">
      <c r="A174" s="1697"/>
      <c r="B174" s="1677"/>
      <c r="C174" s="188" t="s">
        <v>87</v>
      </c>
      <c r="D174" s="620">
        <f>SUM(E174:H174)</f>
        <v>0</v>
      </c>
      <c r="E174" s="621"/>
      <c r="F174" s="621"/>
      <c r="G174" s="621"/>
      <c r="H174" s="622"/>
      <c r="I174" s="623">
        <f>SUM(J174:M174)</f>
        <v>0</v>
      </c>
      <c r="J174" s="624"/>
      <c r="K174" s="624"/>
      <c r="L174" s="624"/>
      <c r="M174" s="625"/>
      <c r="N174" s="626"/>
      <c r="O174" s="624"/>
      <c r="P174" s="624"/>
      <c r="Q174" s="625"/>
      <c r="R174" s="626"/>
      <c r="S174" s="625"/>
      <c r="T174" s="627"/>
      <c r="U174" s="621"/>
      <c r="V174" s="621"/>
      <c r="W174" s="621"/>
      <c r="X174" s="621"/>
      <c r="Y174" s="628"/>
      <c r="Z174" s="629"/>
      <c r="AA174" s="622"/>
      <c r="AB174" s="630"/>
      <c r="AC174" s="666">
        <f>SUM(AD174:AL174)</f>
        <v>0</v>
      </c>
      <c r="AD174" s="667"/>
      <c r="AE174" s="667"/>
      <c r="AF174" s="667"/>
      <c r="AG174" s="667"/>
      <c r="AH174" s="667"/>
      <c r="AI174" s="667"/>
      <c r="AJ174" s="667"/>
      <c r="AK174" s="667"/>
      <c r="AL174" s="668"/>
      <c r="AM174" s="1"/>
      <c r="AN174" s="1"/>
      <c r="AO174" s="1"/>
      <c r="AP174" s="1"/>
      <c r="AQ174" s="1"/>
      <c r="AR174" s="1"/>
      <c r="AS174" s="1"/>
      <c r="AT174" s="1"/>
    </row>
    <row r="175" spans="1:46" ht="15.75" customHeight="1" x14ac:dyDescent="0.3">
      <c r="A175" s="1697"/>
      <c r="B175" s="1678" t="s">
        <v>152</v>
      </c>
      <c r="C175" s="201" t="s">
        <v>85</v>
      </c>
      <c r="D175" s="599">
        <v>1</v>
      </c>
      <c r="E175" s="600">
        <v>0</v>
      </c>
      <c r="F175" s="600">
        <v>0</v>
      </c>
      <c r="G175" s="600">
        <v>0</v>
      </c>
      <c r="H175" s="601">
        <v>0</v>
      </c>
      <c r="I175" s="602">
        <v>11</v>
      </c>
      <c r="J175" s="603">
        <v>0</v>
      </c>
      <c r="K175" s="603">
        <v>0</v>
      </c>
      <c r="L175" s="603">
        <v>0</v>
      </c>
      <c r="M175" s="604">
        <v>11</v>
      </c>
      <c r="N175" s="605">
        <v>3</v>
      </c>
      <c r="O175" s="603">
        <v>8</v>
      </c>
      <c r="P175" s="603">
        <v>0</v>
      </c>
      <c r="Q175" s="604">
        <v>0</v>
      </c>
      <c r="R175" s="605">
        <v>10</v>
      </c>
      <c r="S175" s="604">
        <v>1</v>
      </c>
      <c r="T175" s="606">
        <v>0</v>
      </c>
      <c r="U175" s="607">
        <v>4</v>
      </c>
      <c r="V175" s="607">
        <v>4</v>
      </c>
      <c r="W175" s="600">
        <v>1</v>
      </c>
      <c r="X175" s="600">
        <v>8</v>
      </c>
      <c r="Y175" s="631">
        <v>0</v>
      </c>
      <c r="Z175" s="632">
        <v>38</v>
      </c>
      <c r="AA175" s="600">
        <v>19</v>
      </c>
      <c r="AB175" s="609">
        <v>6</v>
      </c>
      <c r="AC175" s="660">
        <v>0</v>
      </c>
      <c r="AD175" s="661">
        <v>0</v>
      </c>
      <c r="AE175" s="661">
        <v>0</v>
      </c>
      <c r="AF175" s="661">
        <v>0</v>
      </c>
      <c r="AG175" s="661">
        <v>0</v>
      </c>
      <c r="AH175" s="661">
        <v>0</v>
      </c>
      <c r="AI175" s="661">
        <v>0</v>
      </c>
      <c r="AJ175" s="661">
        <v>0</v>
      </c>
      <c r="AK175" s="661">
        <v>0</v>
      </c>
      <c r="AL175" s="662">
        <v>0</v>
      </c>
      <c r="AM175" s="1"/>
      <c r="AN175" s="1"/>
      <c r="AO175" s="1"/>
      <c r="AP175" s="1"/>
      <c r="AQ175" s="1"/>
      <c r="AR175" s="1"/>
      <c r="AS175" s="1"/>
      <c r="AT175" s="1"/>
    </row>
    <row r="176" spans="1:46" ht="15.75" customHeight="1" x14ac:dyDescent="0.3">
      <c r="A176" s="1697"/>
      <c r="B176" s="1677"/>
      <c r="C176" s="202" t="s">
        <v>86</v>
      </c>
      <c r="D176" s="611">
        <v>0</v>
      </c>
      <c r="E176" s="612">
        <v>0</v>
      </c>
      <c r="F176" s="612">
        <v>0</v>
      </c>
      <c r="G176" s="612">
        <v>0</v>
      </c>
      <c r="H176" s="613">
        <v>0</v>
      </c>
      <c r="I176" s="633">
        <v>10</v>
      </c>
      <c r="J176" s="614">
        <v>4</v>
      </c>
      <c r="K176" s="614">
        <v>0</v>
      </c>
      <c r="L176" s="614">
        <v>0</v>
      </c>
      <c r="M176" s="615">
        <v>6</v>
      </c>
      <c r="N176" s="616">
        <v>1</v>
      </c>
      <c r="O176" s="614">
        <v>8</v>
      </c>
      <c r="P176" s="614">
        <v>1</v>
      </c>
      <c r="Q176" s="615">
        <v>0</v>
      </c>
      <c r="R176" s="616">
        <v>9</v>
      </c>
      <c r="S176" s="615">
        <v>1</v>
      </c>
      <c r="T176" s="617">
        <v>0</v>
      </c>
      <c r="U176" s="612">
        <v>3</v>
      </c>
      <c r="V176" s="612">
        <v>3</v>
      </c>
      <c r="W176" s="612">
        <v>3</v>
      </c>
      <c r="X176" s="612">
        <v>9</v>
      </c>
      <c r="Y176" s="618">
        <v>1</v>
      </c>
      <c r="Z176" s="619">
        <v>42.5</v>
      </c>
      <c r="AA176" s="612">
        <v>28</v>
      </c>
      <c r="AB176" s="619">
        <v>84</v>
      </c>
      <c r="AC176" s="663">
        <v>0</v>
      </c>
      <c r="AD176" s="664">
        <v>0</v>
      </c>
      <c r="AE176" s="664">
        <v>0</v>
      </c>
      <c r="AF176" s="664">
        <v>0</v>
      </c>
      <c r="AG176" s="664">
        <v>0</v>
      </c>
      <c r="AH176" s="664">
        <v>0</v>
      </c>
      <c r="AI176" s="664">
        <v>0</v>
      </c>
      <c r="AJ176" s="664">
        <v>0</v>
      </c>
      <c r="AK176" s="664">
        <v>0</v>
      </c>
      <c r="AL176" s="665">
        <v>0</v>
      </c>
      <c r="AM176" s="1"/>
      <c r="AN176" s="1"/>
      <c r="AO176" s="1"/>
      <c r="AP176" s="1"/>
      <c r="AQ176" s="1"/>
      <c r="AR176" s="1"/>
      <c r="AS176" s="1"/>
      <c r="AT176" s="1"/>
    </row>
    <row r="177" spans="1:46" ht="15.75" customHeight="1" thickBot="1" x14ac:dyDescent="0.35">
      <c r="A177" s="1697"/>
      <c r="B177" s="1679"/>
      <c r="C177" s="203" t="s">
        <v>87</v>
      </c>
      <c r="D177" s="620">
        <f>SUM(E177:H177)</f>
        <v>0</v>
      </c>
      <c r="E177" s="621"/>
      <c r="F177" s="621"/>
      <c r="G177" s="621"/>
      <c r="H177" s="622"/>
      <c r="I177" s="623">
        <f t="shared" ref="I177:I183" si="12">SUM(J177:M177)</f>
        <v>0</v>
      </c>
      <c r="J177" s="624"/>
      <c r="K177" s="624"/>
      <c r="L177" s="624"/>
      <c r="M177" s="625"/>
      <c r="N177" s="626"/>
      <c r="O177" s="624"/>
      <c r="P177" s="624"/>
      <c r="Q177" s="625"/>
      <c r="R177" s="626"/>
      <c r="S177" s="625"/>
      <c r="T177" s="627"/>
      <c r="U177" s="621"/>
      <c r="V177" s="621"/>
      <c r="W177" s="621"/>
      <c r="X177" s="621"/>
      <c r="Y177" s="628"/>
      <c r="Z177" s="629"/>
      <c r="AA177" s="622"/>
      <c r="AB177" s="629"/>
      <c r="AC177" s="666">
        <f t="shared" ref="AC177:AC183" si="13">SUM(AD177:AL177)</f>
        <v>0</v>
      </c>
      <c r="AD177" s="667"/>
      <c r="AE177" s="667"/>
      <c r="AF177" s="667"/>
      <c r="AG177" s="667"/>
      <c r="AH177" s="667"/>
      <c r="AI177" s="667"/>
      <c r="AJ177" s="667"/>
      <c r="AK177" s="667"/>
      <c r="AL177" s="668"/>
      <c r="AM177" s="1"/>
      <c r="AN177" s="1"/>
      <c r="AO177" s="1"/>
      <c r="AP177" s="1"/>
      <c r="AQ177" s="1"/>
      <c r="AR177" s="1"/>
      <c r="AS177" s="1"/>
      <c r="AT177" s="1"/>
    </row>
    <row r="178" spans="1:46" ht="15.75" customHeight="1" thickBot="1" x14ac:dyDescent="0.35">
      <c r="A178" s="1697"/>
      <c r="B178" s="1681" t="s">
        <v>153</v>
      </c>
      <c r="C178" s="178" t="s">
        <v>85</v>
      </c>
      <c r="D178" s="634">
        <v>0</v>
      </c>
      <c r="E178" s="600">
        <v>0</v>
      </c>
      <c r="F178" s="600">
        <v>0</v>
      </c>
      <c r="G178" s="600">
        <v>0</v>
      </c>
      <c r="H178" s="601">
        <v>0</v>
      </c>
      <c r="I178" s="635">
        <v>30</v>
      </c>
      <c r="J178" s="636">
        <v>0</v>
      </c>
      <c r="K178" s="636">
        <v>7</v>
      </c>
      <c r="L178" s="636">
        <v>0</v>
      </c>
      <c r="M178" s="637">
        <v>23</v>
      </c>
      <c r="N178" s="638">
        <v>0</v>
      </c>
      <c r="O178" s="636">
        <v>21</v>
      </c>
      <c r="P178" s="603">
        <v>2</v>
      </c>
      <c r="Q178" s="604">
        <v>7</v>
      </c>
      <c r="R178" s="605">
        <v>27</v>
      </c>
      <c r="S178" s="604">
        <v>3</v>
      </c>
      <c r="T178" s="606">
        <v>0</v>
      </c>
      <c r="U178" s="607">
        <v>3</v>
      </c>
      <c r="V178" s="607">
        <v>2</v>
      </c>
      <c r="W178" s="607">
        <v>11</v>
      </c>
      <c r="X178" s="607">
        <v>11</v>
      </c>
      <c r="Y178" s="608">
        <v>0</v>
      </c>
      <c r="Z178" s="609">
        <v>36</v>
      </c>
      <c r="AA178" s="610">
        <v>16</v>
      </c>
      <c r="AB178" s="609">
        <v>10.199999999999999</v>
      </c>
      <c r="AC178" s="660">
        <v>0</v>
      </c>
      <c r="AD178" s="661">
        <v>0</v>
      </c>
      <c r="AE178" s="661">
        <v>0</v>
      </c>
      <c r="AF178" s="661">
        <v>0</v>
      </c>
      <c r="AG178" s="661">
        <v>0</v>
      </c>
      <c r="AH178" s="661">
        <v>0</v>
      </c>
      <c r="AI178" s="661">
        <v>0</v>
      </c>
      <c r="AJ178" s="661">
        <v>0</v>
      </c>
      <c r="AK178" s="661">
        <v>0</v>
      </c>
      <c r="AL178" s="662">
        <v>0</v>
      </c>
      <c r="AM178" s="1"/>
      <c r="AN178" s="1"/>
      <c r="AO178" s="1"/>
      <c r="AP178" s="1"/>
      <c r="AQ178" s="1"/>
      <c r="AR178" s="1"/>
      <c r="AS178" s="1"/>
      <c r="AT178" s="1"/>
    </row>
    <row r="179" spans="1:46" ht="15.75" customHeight="1" thickBot="1" x14ac:dyDescent="0.35">
      <c r="A179" s="1697"/>
      <c r="B179" s="1677"/>
      <c r="C179" s="178" t="s">
        <v>86</v>
      </c>
      <c r="D179" s="611">
        <v>1</v>
      </c>
      <c r="E179" s="612">
        <v>0</v>
      </c>
      <c r="F179" s="612">
        <v>0</v>
      </c>
      <c r="G179" s="612">
        <v>1</v>
      </c>
      <c r="H179" s="613">
        <v>0</v>
      </c>
      <c r="I179" s="602">
        <v>58</v>
      </c>
      <c r="J179" s="614">
        <v>31</v>
      </c>
      <c r="K179" s="614">
        <v>0</v>
      </c>
      <c r="L179" s="614">
        <v>0</v>
      </c>
      <c r="M179" s="615">
        <v>27</v>
      </c>
      <c r="N179" s="616">
        <v>0</v>
      </c>
      <c r="O179" s="614">
        <v>54</v>
      </c>
      <c r="P179" s="614">
        <v>4</v>
      </c>
      <c r="Q179" s="615">
        <v>0</v>
      </c>
      <c r="R179" s="616">
        <v>54</v>
      </c>
      <c r="S179" s="615">
        <v>4</v>
      </c>
      <c r="T179" s="617">
        <v>0</v>
      </c>
      <c r="U179" s="612">
        <v>11</v>
      </c>
      <c r="V179" s="612">
        <v>11</v>
      </c>
      <c r="W179" s="612">
        <v>20</v>
      </c>
      <c r="X179" s="612">
        <v>20</v>
      </c>
      <c r="Y179" s="618">
        <v>3</v>
      </c>
      <c r="Z179" s="619">
        <v>36</v>
      </c>
      <c r="AA179" s="613">
        <v>17</v>
      </c>
      <c r="AB179" s="619">
        <v>94.2</v>
      </c>
      <c r="AC179" s="663">
        <v>1</v>
      </c>
      <c r="AD179" s="664">
        <v>0</v>
      </c>
      <c r="AE179" s="664">
        <v>0</v>
      </c>
      <c r="AF179" s="664">
        <v>0</v>
      </c>
      <c r="AG179" s="664">
        <v>0</v>
      </c>
      <c r="AH179" s="664">
        <v>0</v>
      </c>
      <c r="AI179" s="664">
        <v>0</v>
      </c>
      <c r="AJ179" s="664">
        <v>0</v>
      </c>
      <c r="AK179" s="664">
        <v>0</v>
      </c>
      <c r="AL179" s="665">
        <v>1</v>
      </c>
      <c r="AM179" s="1"/>
      <c r="AN179" s="1"/>
      <c r="AO179" s="1"/>
      <c r="AP179" s="1"/>
      <c r="AQ179" s="1"/>
      <c r="AR179" s="1"/>
      <c r="AS179" s="1"/>
      <c r="AT179" s="1"/>
    </row>
    <row r="180" spans="1:46" ht="15.75" customHeight="1" thickBot="1" x14ac:dyDescent="0.35">
      <c r="A180" s="1697"/>
      <c r="B180" s="1677"/>
      <c r="C180" s="188" t="s">
        <v>87</v>
      </c>
      <c r="D180" s="599">
        <v>0</v>
      </c>
      <c r="E180" s="621"/>
      <c r="F180" s="621"/>
      <c r="G180" s="621"/>
      <c r="H180" s="622"/>
      <c r="I180" s="623">
        <f t="shared" si="12"/>
        <v>0</v>
      </c>
      <c r="J180" s="624"/>
      <c r="K180" s="624"/>
      <c r="L180" s="624"/>
      <c r="M180" s="625"/>
      <c r="N180" s="626"/>
      <c r="O180" s="624"/>
      <c r="P180" s="624"/>
      <c r="Q180" s="625"/>
      <c r="R180" s="626"/>
      <c r="S180" s="625"/>
      <c r="T180" s="627"/>
      <c r="U180" s="621"/>
      <c r="V180" s="621"/>
      <c r="W180" s="621"/>
      <c r="X180" s="621"/>
      <c r="Y180" s="628"/>
      <c r="Z180" s="629"/>
      <c r="AA180" s="622"/>
      <c r="AB180" s="629"/>
      <c r="AC180" s="666">
        <f t="shared" si="13"/>
        <v>0</v>
      </c>
      <c r="AD180" s="667"/>
      <c r="AE180" s="667"/>
      <c r="AF180" s="667"/>
      <c r="AG180" s="667"/>
      <c r="AH180" s="667"/>
      <c r="AI180" s="667"/>
      <c r="AJ180" s="667"/>
      <c r="AK180" s="667"/>
      <c r="AL180" s="668"/>
      <c r="AM180" s="1"/>
      <c r="AN180" s="1"/>
      <c r="AO180" s="1"/>
      <c r="AP180" s="1"/>
      <c r="AQ180" s="1"/>
      <c r="AR180" s="1"/>
      <c r="AS180" s="1"/>
      <c r="AT180" s="1"/>
    </row>
    <row r="181" spans="1:46" ht="15.75" customHeight="1" thickBot="1" x14ac:dyDescent="0.35">
      <c r="A181" s="1697"/>
      <c r="B181" s="1680" t="s">
        <v>154</v>
      </c>
      <c r="C181" s="177" t="s">
        <v>85</v>
      </c>
      <c r="D181" s="599">
        <f>SUM(E181:H181)</f>
        <v>0</v>
      </c>
      <c r="E181" s="600"/>
      <c r="F181" s="600"/>
      <c r="G181" s="600"/>
      <c r="H181" s="601"/>
      <c r="I181" s="602">
        <f t="shared" si="12"/>
        <v>0</v>
      </c>
      <c r="J181" s="603"/>
      <c r="K181" s="603"/>
      <c r="L181" s="603"/>
      <c r="M181" s="604"/>
      <c r="N181" s="605"/>
      <c r="O181" s="603"/>
      <c r="P181" s="603"/>
      <c r="Q181" s="604"/>
      <c r="R181" s="605"/>
      <c r="S181" s="604"/>
      <c r="T181" s="606"/>
      <c r="U181" s="607"/>
      <c r="V181" s="607"/>
      <c r="W181" s="607"/>
      <c r="X181" s="607"/>
      <c r="Y181" s="608"/>
      <c r="Z181" s="609"/>
      <c r="AA181" s="610"/>
      <c r="AB181" s="609"/>
      <c r="AC181" s="660">
        <f t="shared" si="13"/>
        <v>0</v>
      </c>
      <c r="AD181" s="661"/>
      <c r="AE181" s="661"/>
      <c r="AF181" s="661"/>
      <c r="AG181" s="661"/>
      <c r="AH181" s="661"/>
      <c r="AI181" s="661"/>
      <c r="AJ181" s="661"/>
      <c r="AK181" s="661"/>
      <c r="AL181" s="662"/>
      <c r="AM181" s="1"/>
      <c r="AN181" s="1"/>
      <c r="AO181" s="1"/>
      <c r="AP181" s="1"/>
      <c r="AQ181" s="1"/>
      <c r="AR181" s="1"/>
      <c r="AS181" s="1"/>
      <c r="AT181" s="1"/>
    </row>
    <row r="182" spans="1:46" ht="15.75" customHeight="1" x14ac:dyDescent="0.3">
      <c r="A182" s="1697"/>
      <c r="B182" s="1677"/>
      <c r="C182" s="178" t="s">
        <v>86</v>
      </c>
      <c r="D182" s="611">
        <v>0</v>
      </c>
      <c r="E182" s="612">
        <v>0</v>
      </c>
      <c r="F182" s="612">
        <v>0</v>
      </c>
      <c r="G182" s="612">
        <v>0</v>
      </c>
      <c r="H182" s="613">
        <v>0</v>
      </c>
      <c r="I182" s="602">
        <v>7</v>
      </c>
      <c r="J182" s="614">
        <v>5</v>
      </c>
      <c r="K182" s="614">
        <v>0</v>
      </c>
      <c r="L182" s="614">
        <v>0</v>
      </c>
      <c r="M182" s="615">
        <v>2</v>
      </c>
      <c r="N182" s="616">
        <v>0</v>
      </c>
      <c r="O182" s="614">
        <v>7</v>
      </c>
      <c r="P182" s="614">
        <v>0</v>
      </c>
      <c r="Q182" s="615">
        <v>0</v>
      </c>
      <c r="R182" s="616">
        <v>6</v>
      </c>
      <c r="S182" s="615">
        <v>1</v>
      </c>
      <c r="T182" s="617">
        <v>0</v>
      </c>
      <c r="U182" s="612">
        <v>5</v>
      </c>
      <c r="V182" s="612">
        <v>5</v>
      </c>
      <c r="W182" s="612">
        <v>4</v>
      </c>
      <c r="X182" s="612">
        <v>7</v>
      </c>
      <c r="Y182" s="618">
        <v>0</v>
      </c>
      <c r="Z182" s="619">
        <v>40.85</v>
      </c>
      <c r="AA182" s="639">
        <v>18</v>
      </c>
      <c r="AB182" s="619">
        <v>105</v>
      </c>
      <c r="AC182" s="663">
        <v>0</v>
      </c>
      <c r="AD182" s="664">
        <v>0</v>
      </c>
      <c r="AE182" s="664">
        <v>0</v>
      </c>
      <c r="AF182" s="664">
        <v>0</v>
      </c>
      <c r="AG182" s="664">
        <v>0</v>
      </c>
      <c r="AH182" s="664">
        <v>0</v>
      </c>
      <c r="AI182" s="664">
        <v>0</v>
      </c>
      <c r="AJ182" s="664">
        <v>0</v>
      </c>
      <c r="AK182" s="664">
        <v>0</v>
      </c>
      <c r="AL182" s="665"/>
      <c r="AM182" s="1"/>
      <c r="AN182" s="1"/>
      <c r="AO182" s="1"/>
      <c r="AP182" s="1"/>
      <c r="AQ182" s="1"/>
      <c r="AR182" s="1"/>
      <c r="AS182" s="1"/>
      <c r="AT182" s="1"/>
    </row>
    <row r="183" spans="1:46" ht="15.75" customHeight="1" thickBot="1" x14ac:dyDescent="0.35">
      <c r="A183" s="1697"/>
      <c r="B183" s="1679"/>
      <c r="C183" s="179" t="s">
        <v>87</v>
      </c>
      <c r="D183" s="620">
        <f>SUM(E183:H183)</f>
        <v>0</v>
      </c>
      <c r="E183" s="621"/>
      <c r="F183" s="621"/>
      <c r="G183" s="621"/>
      <c r="H183" s="622"/>
      <c r="I183" s="623">
        <f t="shared" si="12"/>
        <v>0</v>
      </c>
      <c r="J183" s="624"/>
      <c r="K183" s="624"/>
      <c r="L183" s="624"/>
      <c r="M183" s="625"/>
      <c r="N183" s="626"/>
      <c r="O183" s="624"/>
      <c r="P183" s="624"/>
      <c r="Q183" s="625"/>
      <c r="R183" s="626"/>
      <c r="S183" s="625"/>
      <c r="T183" s="627"/>
      <c r="U183" s="621"/>
      <c r="V183" s="621"/>
      <c r="W183" s="621"/>
      <c r="X183" s="621"/>
      <c r="Y183" s="628"/>
      <c r="Z183" s="629"/>
      <c r="AA183" s="622"/>
      <c r="AB183" s="629"/>
      <c r="AC183" s="666">
        <f t="shared" si="13"/>
        <v>0</v>
      </c>
      <c r="AD183" s="667"/>
      <c r="AE183" s="667"/>
      <c r="AF183" s="667"/>
      <c r="AG183" s="667"/>
      <c r="AH183" s="667"/>
      <c r="AI183" s="667"/>
      <c r="AJ183" s="667"/>
      <c r="AK183" s="667"/>
      <c r="AL183" s="668"/>
      <c r="AM183" s="1"/>
      <c r="AN183" s="1"/>
      <c r="AO183" s="1"/>
      <c r="AP183" s="1"/>
      <c r="AQ183" s="1"/>
      <c r="AR183" s="1"/>
      <c r="AS183" s="1"/>
      <c r="AT183" s="1"/>
    </row>
    <row r="184" spans="1:46" ht="15.75" customHeight="1" thickBot="1" x14ac:dyDescent="0.35">
      <c r="A184" s="1697"/>
      <c r="B184" s="1676" t="s">
        <v>155</v>
      </c>
      <c r="C184" s="178" t="s">
        <v>85</v>
      </c>
      <c r="D184" s="599">
        <v>0</v>
      </c>
      <c r="E184" s="600">
        <v>0</v>
      </c>
      <c r="F184" s="600">
        <v>0</v>
      </c>
      <c r="G184" s="600">
        <v>0</v>
      </c>
      <c r="H184" s="601">
        <v>0</v>
      </c>
      <c r="I184" s="602">
        <v>9</v>
      </c>
      <c r="J184" s="603">
        <v>0</v>
      </c>
      <c r="K184" s="603">
        <v>0</v>
      </c>
      <c r="L184" s="603">
        <v>0</v>
      </c>
      <c r="M184" s="604">
        <v>9</v>
      </c>
      <c r="N184" s="605">
        <v>1</v>
      </c>
      <c r="O184" s="603">
        <v>7</v>
      </c>
      <c r="P184" s="603">
        <v>1</v>
      </c>
      <c r="Q184" s="604">
        <v>0</v>
      </c>
      <c r="R184" s="605">
        <v>5</v>
      </c>
      <c r="S184" s="604">
        <v>4</v>
      </c>
      <c r="T184" s="606">
        <v>0</v>
      </c>
      <c r="U184" s="607">
        <v>9</v>
      </c>
      <c r="V184" s="607">
        <v>9</v>
      </c>
      <c r="W184" s="607">
        <v>9</v>
      </c>
      <c r="X184" s="607">
        <v>9</v>
      </c>
      <c r="Y184" s="608">
        <v>0</v>
      </c>
      <c r="Z184" s="609">
        <v>46</v>
      </c>
      <c r="AA184" s="610">
        <v>26</v>
      </c>
      <c r="AB184" s="609">
        <v>14</v>
      </c>
      <c r="AC184" s="660">
        <v>0</v>
      </c>
      <c r="AD184" s="661">
        <v>0</v>
      </c>
      <c r="AE184" s="661">
        <v>0</v>
      </c>
      <c r="AF184" s="661">
        <v>0</v>
      </c>
      <c r="AG184" s="661">
        <v>0</v>
      </c>
      <c r="AH184" s="661">
        <v>0</v>
      </c>
      <c r="AI184" s="661">
        <v>0</v>
      </c>
      <c r="AJ184" s="661">
        <v>0</v>
      </c>
      <c r="AK184" s="661">
        <v>0</v>
      </c>
      <c r="AL184" s="662">
        <v>0</v>
      </c>
      <c r="AM184" s="1"/>
      <c r="AN184" s="1"/>
      <c r="AO184" s="1"/>
      <c r="AP184" s="1"/>
      <c r="AQ184" s="1"/>
      <c r="AR184" s="1"/>
      <c r="AS184" s="1"/>
      <c r="AT184" s="1"/>
    </row>
    <row r="185" spans="1:46" ht="15.75" customHeight="1" x14ac:dyDescent="0.3">
      <c r="A185" s="1697"/>
      <c r="B185" s="1677"/>
      <c r="C185" s="178" t="s">
        <v>86</v>
      </c>
      <c r="D185" s="611">
        <v>1</v>
      </c>
      <c r="E185" s="612">
        <v>0</v>
      </c>
      <c r="F185" s="612">
        <v>0</v>
      </c>
      <c r="G185" s="612">
        <v>0</v>
      </c>
      <c r="H185" s="613">
        <v>0</v>
      </c>
      <c r="I185" s="602">
        <v>34</v>
      </c>
      <c r="J185" s="614">
        <v>0</v>
      </c>
      <c r="K185" s="614">
        <v>0</v>
      </c>
      <c r="L185" s="614">
        <v>0</v>
      </c>
      <c r="M185" s="615">
        <v>34</v>
      </c>
      <c r="N185" s="616">
        <v>4</v>
      </c>
      <c r="O185" s="614">
        <v>28</v>
      </c>
      <c r="P185" s="614">
        <v>2</v>
      </c>
      <c r="Q185" s="615">
        <v>0</v>
      </c>
      <c r="R185" s="616">
        <v>32</v>
      </c>
      <c r="S185" s="615">
        <v>2</v>
      </c>
      <c r="T185" s="617">
        <v>0</v>
      </c>
      <c r="U185" s="612">
        <v>34</v>
      </c>
      <c r="V185" s="612">
        <v>34</v>
      </c>
      <c r="W185" s="612">
        <v>34</v>
      </c>
      <c r="X185" s="612">
        <v>34</v>
      </c>
      <c r="Y185" s="618">
        <v>2</v>
      </c>
      <c r="Z185" s="619">
        <v>41</v>
      </c>
      <c r="AA185" s="613">
        <v>22</v>
      </c>
      <c r="AB185" s="619">
        <v>126</v>
      </c>
      <c r="AC185" s="663">
        <v>0</v>
      </c>
      <c r="AD185" s="664">
        <v>0</v>
      </c>
      <c r="AE185" s="664">
        <v>0</v>
      </c>
      <c r="AF185" s="664">
        <v>0</v>
      </c>
      <c r="AG185" s="664">
        <v>0</v>
      </c>
      <c r="AH185" s="664">
        <v>0</v>
      </c>
      <c r="AI185" s="664">
        <v>0</v>
      </c>
      <c r="AJ185" s="664">
        <v>0</v>
      </c>
      <c r="AK185" s="664">
        <v>0</v>
      </c>
      <c r="AL185" s="665">
        <v>0</v>
      </c>
      <c r="AM185" s="1"/>
      <c r="AN185" s="1"/>
      <c r="AO185" s="1"/>
      <c r="AP185" s="1"/>
      <c r="AQ185" s="1"/>
      <c r="AR185" s="1"/>
      <c r="AS185" s="1"/>
      <c r="AT185" s="1"/>
    </row>
    <row r="186" spans="1:46" ht="15.75" customHeight="1" thickBot="1" x14ac:dyDescent="0.35">
      <c r="A186" s="1697"/>
      <c r="B186" s="1677"/>
      <c r="C186" s="188" t="s">
        <v>87</v>
      </c>
      <c r="D186" s="620">
        <f>SUM(E186:H186)</f>
        <v>0</v>
      </c>
      <c r="E186" s="621"/>
      <c r="F186" s="621"/>
      <c r="G186" s="621"/>
      <c r="H186" s="622"/>
      <c r="I186" s="623">
        <f>SUM(J186:M186)</f>
        <v>0</v>
      </c>
      <c r="J186" s="624"/>
      <c r="K186" s="624"/>
      <c r="L186" s="624"/>
      <c r="M186" s="625"/>
      <c r="N186" s="626"/>
      <c r="O186" s="624"/>
      <c r="P186" s="624"/>
      <c r="Q186" s="625"/>
      <c r="R186" s="626"/>
      <c r="S186" s="625"/>
      <c r="T186" s="627"/>
      <c r="U186" s="621"/>
      <c r="V186" s="621"/>
      <c r="W186" s="621"/>
      <c r="X186" s="621"/>
      <c r="Y186" s="628"/>
      <c r="Z186" s="629"/>
      <c r="AA186" s="622"/>
      <c r="AB186" s="629"/>
      <c r="AC186" s="666">
        <f>SUM(AD186:AL186)</f>
        <v>0</v>
      </c>
      <c r="AD186" s="667"/>
      <c r="AE186" s="667"/>
      <c r="AF186" s="667"/>
      <c r="AG186" s="667"/>
      <c r="AH186" s="667"/>
      <c r="AI186" s="667"/>
      <c r="AJ186" s="667"/>
      <c r="AK186" s="667"/>
      <c r="AL186" s="668"/>
      <c r="AM186" s="1"/>
      <c r="AN186" s="1"/>
      <c r="AO186" s="1"/>
      <c r="AP186" s="1"/>
      <c r="AQ186" s="1"/>
      <c r="AR186" s="1"/>
      <c r="AS186" s="1"/>
      <c r="AT186" s="1"/>
    </row>
    <row r="187" spans="1:46" ht="15.75" customHeight="1" thickBot="1" x14ac:dyDescent="0.35">
      <c r="A187" s="1697"/>
      <c r="B187" s="1680" t="s">
        <v>156</v>
      </c>
      <c r="C187" s="177" t="s">
        <v>85</v>
      </c>
      <c r="D187" s="599">
        <v>0</v>
      </c>
      <c r="E187" s="600">
        <v>0</v>
      </c>
      <c r="F187" s="600">
        <v>0</v>
      </c>
      <c r="G187" s="600">
        <v>0</v>
      </c>
      <c r="H187" s="601">
        <v>0</v>
      </c>
      <c r="I187" s="602">
        <v>1</v>
      </c>
      <c r="J187" s="603">
        <v>0</v>
      </c>
      <c r="K187" s="603">
        <v>0</v>
      </c>
      <c r="L187" s="603">
        <v>0</v>
      </c>
      <c r="M187" s="604">
        <v>1</v>
      </c>
      <c r="N187" s="605">
        <v>0</v>
      </c>
      <c r="O187" s="603">
        <v>1</v>
      </c>
      <c r="P187" s="603">
        <v>0</v>
      </c>
      <c r="Q187" s="604">
        <v>0</v>
      </c>
      <c r="R187" s="605">
        <v>1</v>
      </c>
      <c r="S187" s="604">
        <v>0</v>
      </c>
      <c r="T187" s="640">
        <v>0</v>
      </c>
      <c r="U187" s="641">
        <v>0</v>
      </c>
      <c r="V187" s="641">
        <v>0</v>
      </c>
      <c r="W187" s="641">
        <v>1</v>
      </c>
      <c r="X187" s="641">
        <v>1</v>
      </c>
      <c r="Y187" s="642">
        <v>0</v>
      </c>
      <c r="Z187" s="643">
        <v>39</v>
      </c>
      <c r="AA187" s="641">
        <v>12</v>
      </c>
      <c r="AB187" s="644">
        <v>8</v>
      </c>
      <c r="AC187" s="660">
        <v>0</v>
      </c>
      <c r="AD187" s="661">
        <v>0</v>
      </c>
      <c r="AE187" s="661">
        <v>0</v>
      </c>
      <c r="AF187" s="661">
        <v>0</v>
      </c>
      <c r="AG187" s="661">
        <v>0</v>
      </c>
      <c r="AH187" s="661">
        <v>0</v>
      </c>
      <c r="AI187" s="661">
        <v>0</v>
      </c>
      <c r="AJ187" s="661">
        <v>0</v>
      </c>
      <c r="AK187" s="661">
        <v>0</v>
      </c>
      <c r="AL187" s="662">
        <v>0</v>
      </c>
      <c r="AM187" s="1"/>
      <c r="AN187" s="1"/>
      <c r="AO187" s="1"/>
      <c r="AP187" s="1"/>
      <c r="AQ187" s="1"/>
      <c r="AR187" s="1"/>
      <c r="AS187" s="1"/>
      <c r="AT187" s="1"/>
    </row>
    <row r="188" spans="1:46" ht="15.75" customHeight="1" x14ac:dyDescent="0.3">
      <c r="A188" s="1697"/>
      <c r="B188" s="1677"/>
      <c r="C188" s="178" t="s">
        <v>86</v>
      </c>
      <c r="D188" s="611">
        <v>0</v>
      </c>
      <c r="E188" s="612">
        <v>0</v>
      </c>
      <c r="F188" s="612">
        <v>0</v>
      </c>
      <c r="G188" s="612">
        <v>0</v>
      </c>
      <c r="H188" s="613">
        <v>0</v>
      </c>
      <c r="I188" s="602">
        <v>3</v>
      </c>
      <c r="J188" s="614">
        <v>0</v>
      </c>
      <c r="K188" s="614">
        <v>0</v>
      </c>
      <c r="L188" s="614">
        <v>0</v>
      </c>
      <c r="M188" s="615">
        <v>3</v>
      </c>
      <c r="N188" s="616">
        <v>0</v>
      </c>
      <c r="O188" s="614">
        <v>3</v>
      </c>
      <c r="P188" s="614">
        <v>0</v>
      </c>
      <c r="Q188" s="615">
        <v>0</v>
      </c>
      <c r="R188" s="616">
        <v>2</v>
      </c>
      <c r="S188" s="615">
        <v>1</v>
      </c>
      <c r="T188" s="645">
        <v>0</v>
      </c>
      <c r="U188" s="646">
        <v>3</v>
      </c>
      <c r="V188" s="646">
        <v>2</v>
      </c>
      <c r="W188" s="646">
        <v>2</v>
      </c>
      <c r="X188" s="646">
        <v>2</v>
      </c>
      <c r="Y188" s="647">
        <v>0</v>
      </c>
      <c r="Z188" s="648">
        <v>46</v>
      </c>
      <c r="AA188" s="646">
        <v>28</v>
      </c>
      <c r="AB188" s="649">
        <v>140</v>
      </c>
      <c r="AC188" s="663">
        <v>0</v>
      </c>
      <c r="AD188" s="664">
        <v>0</v>
      </c>
      <c r="AE188" s="664">
        <v>0</v>
      </c>
      <c r="AF188" s="664">
        <v>0</v>
      </c>
      <c r="AG188" s="664">
        <v>0</v>
      </c>
      <c r="AH188" s="664">
        <v>0</v>
      </c>
      <c r="AI188" s="664">
        <v>0</v>
      </c>
      <c r="AJ188" s="664">
        <v>0</v>
      </c>
      <c r="AK188" s="664">
        <v>0</v>
      </c>
      <c r="AL188" s="665">
        <v>0</v>
      </c>
      <c r="AM188" s="1"/>
      <c r="AN188" s="1"/>
      <c r="AO188" s="1"/>
      <c r="AP188" s="1"/>
      <c r="AQ188" s="1"/>
      <c r="AR188" s="1"/>
      <c r="AS188" s="1"/>
      <c r="AT188" s="1"/>
    </row>
    <row r="189" spans="1:46" ht="15.75" customHeight="1" thickBot="1" x14ac:dyDescent="0.35">
      <c r="A189" s="1697"/>
      <c r="B189" s="1679"/>
      <c r="C189" s="179" t="s">
        <v>87</v>
      </c>
      <c r="D189" s="620">
        <f>SUM(E189:H189)</f>
        <v>0</v>
      </c>
      <c r="E189" s="621"/>
      <c r="F189" s="621"/>
      <c r="G189" s="621"/>
      <c r="H189" s="622"/>
      <c r="I189" s="623">
        <f t="shared" ref="I189:I198" si="14">SUM(J189:M189)</f>
        <v>0</v>
      </c>
      <c r="J189" s="624"/>
      <c r="K189" s="624"/>
      <c r="L189" s="624"/>
      <c r="M189" s="625"/>
      <c r="N189" s="626"/>
      <c r="O189" s="624"/>
      <c r="P189" s="624"/>
      <c r="Q189" s="625"/>
      <c r="R189" s="626"/>
      <c r="S189" s="625"/>
      <c r="T189" s="627"/>
      <c r="U189" s="621"/>
      <c r="V189" s="621"/>
      <c r="W189" s="621"/>
      <c r="X189" s="621"/>
      <c r="Y189" s="628"/>
      <c r="Z189" s="629"/>
      <c r="AA189" s="622"/>
      <c r="AB189" s="629"/>
      <c r="AC189" s="666">
        <f t="shared" ref="AC189:AC198" si="15">SUM(AD189:AL189)</f>
        <v>0</v>
      </c>
      <c r="AD189" s="667"/>
      <c r="AE189" s="667"/>
      <c r="AF189" s="667"/>
      <c r="AG189" s="667"/>
      <c r="AH189" s="667"/>
      <c r="AI189" s="667"/>
      <c r="AJ189" s="667"/>
      <c r="AK189" s="667"/>
      <c r="AL189" s="668"/>
      <c r="AM189" s="1"/>
      <c r="AN189" s="1"/>
      <c r="AO189" s="1"/>
      <c r="AP189" s="1"/>
      <c r="AQ189" s="1"/>
      <c r="AR189" s="1"/>
      <c r="AS189" s="1"/>
      <c r="AT189" s="1"/>
    </row>
    <row r="190" spans="1:46" ht="15.75" customHeight="1" thickBot="1" x14ac:dyDescent="0.35">
      <c r="A190" s="1697"/>
      <c r="B190" s="1681" t="s">
        <v>157</v>
      </c>
      <c r="C190" s="178" t="s">
        <v>85</v>
      </c>
      <c r="D190" s="599">
        <f>SUM(E190:H190)</f>
        <v>0</v>
      </c>
      <c r="E190" s="600"/>
      <c r="F190" s="600"/>
      <c r="G190" s="600"/>
      <c r="H190" s="601"/>
      <c r="I190" s="602">
        <f t="shared" si="14"/>
        <v>0</v>
      </c>
      <c r="J190" s="603"/>
      <c r="K190" s="603"/>
      <c r="L190" s="603"/>
      <c r="M190" s="604"/>
      <c r="N190" s="605"/>
      <c r="O190" s="603"/>
      <c r="P190" s="603"/>
      <c r="Q190" s="604"/>
      <c r="R190" s="605"/>
      <c r="S190" s="604"/>
      <c r="T190" s="606"/>
      <c r="U190" s="607"/>
      <c r="V190" s="607"/>
      <c r="W190" s="607"/>
      <c r="X190" s="607"/>
      <c r="Y190" s="608"/>
      <c r="Z190" s="609"/>
      <c r="AA190" s="610"/>
      <c r="AB190" s="609"/>
      <c r="AC190" s="660">
        <f t="shared" si="15"/>
        <v>0</v>
      </c>
      <c r="AD190" s="661"/>
      <c r="AE190" s="661"/>
      <c r="AF190" s="661"/>
      <c r="AG190" s="661"/>
      <c r="AH190" s="661"/>
      <c r="AI190" s="661"/>
      <c r="AJ190" s="661"/>
      <c r="AK190" s="661"/>
      <c r="AL190" s="662"/>
      <c r="AM190" s="1"/>
      <c r="AN190" s="1"/>
      <c r="AO190" s="1"/>
      <c r="AP190" s="1"/>
      <c r="AQ190" s="1"/>
      <c r="AR190" s="1"/>
      <c r="AS190" s="1"/>
      <c r="AT190" s="1"/>
    </row>
    <row r="191" spans="1:46" ht="15.75" customHeight="1" x14ac:dyDescent="0.3">
      <c r="A191" s="1697"/>
      <c r="B191" s="1677"/>
      <c r="C191" s="178" t="s">
        <v>86</v>
      </c>
      <c r="D191" s="611">
        <v>0</v>
      </c>
      <c r="E191" s="612">
        <v>0</v>
      </c>
      <c r="F191" s="612">
        <v>0</v>
      </c>
      <c r="G191" s="612">
        <v>0</v>
      </c>
      <c r="H191" s="613">
        <v>0</v>
      </c>
      <c r="I191" s="602">
        <v>40</v>
      </c>
      <c r="J191" s="614">
        <v>16</v>
      </c>
      <c r="K191" s="614">
        <v>0</v>
      </c>
      <c r="L191" s="614">
        <v>0</v>
      </c>
      <c r="M191" s="615">
        <v>24</v>
      </c>
      <c r="N191" s="616">
        <v>0</v>
      </c>
      <c r="O191" s="614">
        <v>40</v>
      </c>
      <c r="P191" s="614"/>
      <c r="Q191" s="615">
        <v>0</v>
      </c>
      <c r="R191" s="616">
        <v>40</v>
      </c>
      <c r="S191" s="615">
        <v>0</v>
      </c>
      <c r="T191" s="617">
        <v>0</v>
      </c>
      <c r="U191" s="612">
        <v>1</v>
      </c>
      <c r="V191" s="612">
        <v>1</v>
      </c>
      <c r="W191" s="612">
        <v>3</v>
      </c>
      <c r="X191" s="612">
        <v>2</v>
      </c>
      <c r="Y191" s="618">
        <v>1</v>
      </c>
      <c r="Z191" s="619">
        <v>40</v>
      </c>
      <c r="AA191" s="613">
        <v>16</v>
      </c>
      <c r="AB191" s="619">
        <v>102</v>
      </c>
      <c r="AC191" s="663">
        <v>1</v>
      </c>
      <c r="AD191" s="664">
        <v>0</v>
      </c>
      <c r="AE191" s="664">
        <v>0</v>
      </c>
      <c r="AF191" s="664">
        <v>0</v>
      </c>
      <c r="AG191" s="664">
        <v>0</v>
      </c>
      <c r="AH191" s="664">
        <v>0</v>
      </c>
      <c r="AI191" s="664">
        <v>0</v>
      </c>
      <c r="AJ191" s="664">
        <v>0</v>
      </c>
      <c r="AK191" s="664">
        <v>1</v>
      </c>
      <c r="AL191" s="665">
        <v>0</v>
      </c>
      <c r="AM191" s="1"/>
      <c r="AN191" s="1"/>
      <c r="AO191" s="1"/>
      <c r="AP191" s="1"/>
      <c r="AQ191" s="1"/>
      <c r="AR191" s="1"/>
      <c r="AS191" s="1"/>
      <c r="AT191" s="1"/>
    </row>
    <row r="192" spans="1:46" ht="15.75" customHeight="1" thickBot="1" x14ac:dyDescent="0.35">
      <c r="A192" s="1697"/>
      <c r="B192" s="1677"/>
      <c r="C192" s="188" t="s">
        <v>87</v>
      </c>
      <c r="D192" s="620">
        <f>SUM(E192:H192)</f>
        <v>0</v>
      </c>
      <c r="E192" s="621"/>
      <c r="F192" s="621"/>
      <c r="G192" s="621"/>
      <c r="H192" s="622"/>
      <c r="I192" s="623">
        <f t="shared" si="14"/>
        <v>0</v>
      </c>
      <c r="J192" s="624"/>
      <c r="K192" s="624"/>
      <c r="L192" s="624"/>
      <c r="M192" s="625"/>
      <c r="N192" s="626"/>
      <c r="O192" s="624"/>
      <c r="P192" s="624"/>
      <c r="Q192" s="625"/>
      <c r="R192" s="626"/>
      <c r="S192" s="625"/>
      <c r="T192" s="627"/>
      <c r="U192" s="621"/>
      <c r="V192" s="621"/>
      <c r="W192" s="621"/>
      <c r="X192" s="621"/>
      <c r="Y192" s="628"/>
      <c r="Z192" s="629"/>
      <c r="AA192" s="622"/>
      <c r="AB192" s="629"/>
      <c r="AC192" s="666">
        <f t="shared" si="15"/>
        <v>0</v>
      </c>
      <c r="AD192" s="667"/>
      <c r="AE192" s="667"/>
      <c r="AF192" s="667"/>
      <c r="AG192" s="667"/>
      <c r="AH192" s="667"/>
      <c r="AI192" s="667"/>
      <c r="AJ192" s="667"/>
      <c r="AK192" s="667"/>
      <c r="AL192" s="668"/>
      <c r="AM192" s="1"/>
      <c r="AN192" s="1"/>
      <c r="AO192" s="1"/>
      <c r="AP192" s="1"/>
      <c r="AQ192" s="1"/>
      <c r="AR192" s="1"/>
      <c r="AS192" s="1"/>
      <c r="AT192" s="1"/>
    </row>
    <row r="193" spans="1:46" ht="15.75" customHeight="1" thickBot="1" x14ac:dyDescent="0.35">
      <c r="A193" s="1697"/>
      <c r="B193" s="1680" t="s">
        <v>158</v>
      </c>
      <c r="C193" s="201" t="s">
        <v>85</v>
      </c>
      <c r="D193" s="599">
        <f>SUM(E193:H193)</f>
        <v>0</v>
      </c>
      <c r="E193" s="600"/>
      <c r="F193" s="600"/>
      <c r="G193" s="600"/>
      <c r="H193" s="601"/>
      <c r="I193" s="602">
        <f t="shared" si="14"/>
        <v>0</v>
      </c>
      <c r="J193" s="603"/>
      <c r="K193" s="603"/>
      <c r="L193" s="603"/>
      <c r="M193" s="604"/>
      <c r="N193" s="605"/>
      <c r="O193" s="603"/>
      <c r="P193" s="603"/>
      <c r="Q193" s="604"/>
      <c r="R193" s="605"/>
      <c r="S193" s="604"/>
      <c r="T193" s="606"/>
      <c r="U193" s="607"/>
      <c r="V193" s="607"/>
      <c r="W193" s="607"/>
      <c r="X193" s="607"/>
      <c r="Y193" s="608"/>
      <c r="Z193" s="609"/>
      <c r="AA193" s="610"/>
      <c r="AB193" s="609"/>
      <c r="AC193" s="660">
        <f t="shared" si="15"/>
        <v>0</v>
      </c>
      <c r="AD193" s="661"/>
      <c r="AE193" s="661"/>
      <c r="AF193" s="661"/>
      <c r="AG193" s="661"/>
      <c r="AH193" s="661"/>
      <c r="AI193" s="661"/>
      <c r="AJ193" s="661"/>
      <c r="AK193" s="661"/>
      <c r="AL193" s="662"/>
      <c r="AM193" s="1"/>
      <c r="AN193" s="1"/>
      <c r="AO193" s="1"/>
      <c r="AP193" s="1"/>
      <c r="AQ193" s="1"/>
      <c r="AR193" s="1"/>
      <c r="AS193" s="1"/>
      <c r="AT193" s="1"/>
    </row>
    <row r="194" spans="1:46" ht="15.75" customHeight="1" x14ac:dyDescent="0.3">
      <c r="A194" s="1697"/>
      <c r="B194" s="1677"/>
      <c r="C194" s="202" t="s">
        <v>86</v>
      </c>
      <c r="D194" s="611">
        <v>0</v>
      </c>
      <c r="E194" s="612">
        <v>0</v>
      </c>
      <c r="F194" s="612">
        <v>0</v>
      </c>
      <c r="G194" s="612">
        <v>0</v>
      </c>
      <c r="H194" s="613">
        <v>0</v>
      </c>
      <c r="I194" s="602">
        <v>8</v>
      </c>
      <c r="J194" s="614">
        <v>2</v>
      </c>
      <c r="K194" s="614">
        <v>0</v>
      </c>
      <c r="L194" s="614">
        <v>0</v>
      </c>
      <c r="M194" s="615">
        <v>6</v>
      </c>
      <c r="N194" s="616">
        <v>0</v>
      </c>
      <c r="O194" s="614">
        <v>8</v>
      </c>
      <c r="P194" s="614">
        <v>0</v>
      </c>
      <c r="Q194" s="615">
        <v>0</v>
      </c>
      <c r="R194" s="616">
        <v>7</v>
      </c>
      <c r="S194" s="615">
        <v>1</v>
      </c>
      <c r="T194" s="617">
        <v>0</v>
      </c>
      <c r="U194" s="612">
        <v>2</v>
      </c>
      <c r="V194" s="612">
        <v>1</v>
      </c>
      <c r="W194" s="612">
        <v>0</v>
      </c>
      <c r="X194" s="612">
        <v>0</v>
      </c>
      <c r="Y194" s="618">
        <v>1</v>
      </c>
      <c r="Z194" s="619">
        <v>48.77</v>
      </c>
      <c r="AA194" s="613">
        <v>23</v>
      </c>
      <c r="AB194" s="619">
        <v>117.5</v>
      </c>
      <c r="AC194" s="663">
        <v>0</v>
      </c>
      <c r="AD194" s="664">
        <v>0</v>
      </c>
      <c r="AE194" s="664">
        <v>0</v>
      </c>
      <c r="AF194" s="664">
        <v>0</v>
      </c>
      <c r="AG194" s="664">
        <v>0</v>
      </c>
      <c r="AH194" s="664">
        <v>0</v>
      </c>
      <c r="AI194" s="664">
        <v>0</v>
      </c>
      <c r="AJ194" s="664">
        <v>0</v>
      </c>
      <c r="AK194" s="664">
        <v>0</v>
      </c>
      <c r="AL194" s="665">
        <v>0</v>
      </c>
      <c r="AM194" s="1"/>
      <c r="AN194" s="1"/>
      <c r="AO194" s="1"/>
      <c r="AP194" s="1"/>
      <c r="AQ194" s="1"/>
      <c r="AR194" s="1"/>
      <c r="AS194" s="1"/>
      <c r="AT194" s="1"/>
    </row>
    <row r="195" spans="1:46" ht="15.75" customHeight="1" thickBot="1" x14ac:dyDescent="0.35">
      <c r="A195" s="1697"/>
      <c r="B195" s="1679"/>
      <c r="C195" s="203" t="s">
        <v>87</v>
      </c>
      <c r="D195" s="620">
        <f>SUM(E195:H195)</f>
        <v>0</v>
      </c>
      <c r="E195" s="621"/>
      <c r="F195" s="621"/>
      <c r="G195" s="621"/>
      <c r="H195" s="622"/>
      <c r="I195" s="623">
        <f t="shared" si="14"/>
        <v>0</v>
      </c>
      <c r="J195" s="624"/>
      <c r="K195" s="624"/>
      <c r="L195" s="624"/>
      <c r="M195" s="625"/>
      <c r="N195" s="626"/>
      <c r="O195" s="624"/>
      <c r="P195" s="624"/>
      <c r="Q195" s="625"/>
      <c r="R195" s="626"/>
      <c r="S195" s="625"/>
      <c r="T195" s="627"/>
      <c r="U195" s="621"/>
      <c r="V195" s="621"/>
      <c r="W195" s="621"/>
      <c r="X195" s="621"/>
      <c r="Y195" s="628"/>
      <c r="Z195" s="629"/>
      <c r="AA195" s="622"/>
      <c r="AB195" s="629"/>
      <c r="AC195" s="666">
        <f t="shared" si="15"/>
        <v>0</v>
      </c>
      <c r="AD195" s="667"/>
      <c r="AE195" s="667"/>
      <c r="AF195" s="667"/>
      <c r="AG195" s="667"/>
      <c r="AH195" s="667"/>
      <c r="AI195" s="667"/>
      <c r="AJ195" s="667"/>
      <c r="AK195" s="667"/>
      <c r="AL195" s="668"/>
      <c r="AM195" s="1"/>
      <c r="AN195" s="1"/>
      <c r="AO195" s="1"/>
      <c r="AP195" s="1"/>
      <c r="AQ195" s="1"/>
      <c r="AR195" s="1"/>
      <c r="AS195" s="1"/>
      <c r="AT195" s="1"/>
    </row>
    <row r="196" spans="1:46" ht="15.75" customHeight="1" thickBot="1" x14ac:dyDescent="0.35">
      <c r="A196" s="1697"/>
      <c r="B196" s="1681" t="s">
        <v>159</v>
      </c>
      <c r="C196" s="178" t="s">
        <v>85</v>
      </c>
      <c r="D196" s="599">
        <f>SUM(E196:H196)</f>
        <v>0</v>
      </c>
      <c r="E196" s="600"/>
      <c r="F196" s="600"/>
      <c r="G196" s="600"/>
      <c r="H196" s="601"/>
      <c r="I196" s="602">
        <f t="shared" si="14"/>
        <v>0</v>
      </c>
      <c r="J196" s="603"/>
      <c r="K196" s="603"/>
      <c r="L196" s="603"/>
      <c r="M196" s="604"/>
      <c r="N196" s="605"/>
      <c r="O196" s="603"/>
      <c r="P196" s="603"/>
      <c r="Q196" s="604"/>
      <c r="R196" s="605"/>
      <c r="S196" s="604"/>
      <c r="T196" s="606"/>
      <c r="U196" s="607"/>
      <c r="V196" s="607"/>
      <c r="W196" s="607"/>
      <c r="X196" s="607"/>
      <c r="Y196" s="608"/>
      <c r="Z196" s="609"/>
      <c r="AA196" s="610"/>
      <c r="AB196" s="609"/>
      <c r="AC196" s="660">
        <f t="shared" si="15"/>
        <v>0</v>
      </c>
      <c r="AD196" s="661"/>
      <c r="AE196" s="661"/>
      <c r="AF196" s="661"/>
      <c r="AG196" s="661"/>
      <c r="AH196" s="661"/>
      <c r="AI196" s="661"/>
      <c r="AJ196" s="661"/>
      <c r="AK196" s="661"/>
      <c r="AL196" s="662"/>
      <c r="AM196" s="1"/>
      <c r="AN196" s="1"/>
      <c r="AO196" s="1"/>
      <c r="AP196" s="1"/>
      <c r="AQ196" s="1"/>
      <c r="AR196" s="1"/>
      <c r="AS196" s="1"/>
      <c r="AT196" s="1"/>
    </row>
    <row r="197" spans="1:46" ht="15.75" customHeight="1" x14ac:dyDescent="0.3">
      <c r="A197" s="1697"/>
      <c r="B197" s="1677"/>
      <c r="C197" s="178" t="s">
        <v>86</v>
      </c>
      <c r="D197" s="611">
        <v>0</v>
      </c>
      <c r="E197" s="612">
        <v>0</v>
      </c>
      <c r="F197" s="612">
        <v>0</v>
      </c>
      <c r="G197" s="612">
        <v>0</v>
      </c>
      <c r="H197" s="613">
        <v>0</v>
      </c>
      <c r="I197" s="602">
        <v>3</v>
      </c>
      <c r="J197" s="614">
        <v>0</v>
      </c>
      <c r="K197" s="614">
        <v>0</v>
      </c>
      <c r="L197" s="614">
        <v>0</v>
      </c>
      <c r="M197" s="615">
        <v>3</v>
      </c>
      <c r="N197" s="616">
        <v>0</v>
      </c>
      <c r="O197" s="614">
        <v>2</v>
      </c>
      <c r="P197" s="614">
        <v>1</v>
      </c>
      <c r="Q197" s="615">
        <v>0</v>
      </c>
      <c r="R197" s="616">
        <v>3</v>
      </c>
      <c r="S197" s="615">
        <v>0</v>
      </c>
      <c r="T197" s="617">
        <v>0</v>
      </c>
      <c r="U197" s="612">
        <v>1</v>
      </c>
      <c r="V197" s="612">
        <v>1</v>
      </c>
      <c r="W197" s="612">
        <v>2</v>
      </c>
      <c r="X197" s="612">
        <v>1</v>
      </c>
      <c r="Y197" s="618">
        <v>0</v>
      </c>
      <c r="Z197" s="619">
        <v>36</v>
      </c>
      <c r="AA197" s="613">
        <v>12</v>
      </c>
      <c r="AB197" s="619">
        <v>100</v>
      </c>
      <c r="AC197" s="663">
        <v>0</v>
      </c>
      <c r="AD197" s="664">
        <v>0</v>
      </c>
      <c r="AE197" s="664">
        <v>0</v>
      </c>
      <c r="AF197" s="664">
        <v>0</v>
      </c>
      <c r="AG197" s="664">
        <v>0</v>
      </c>
      <c r="AH197" s="664">
        <v>0</v>
      </c>
      <c r="AI197" s="664">
        <v>0</v>
      </c>
      <c r="AJ197" s="664">
        <v>0</v>
      </c>
      <c r="AK197" s="664">
        <v>0</v>
      </c>
      <c r="AL197" s="665">
        <v>0</v>
      </c>
      <c r="AM197" s="1"/>
      <c r="AN197" s="1"/>
      <c r="AO197" s="1"/>
      <c r="AP197" s="1"/>
      <c r="AQ197" s="1"/>
      <c r="AR197" s="1"/>
      <c r="AS197" s="1"/>
      <c r="AT197" s="1"/>
    </row>
    <row r="198" spans="1:46" ht="15.75" customHeight="1" thickBot="1" x14ac:dyDescent="0.35">
      <c r="A198" s="1697"/>
      <c r="B198" s="1677"/>
      <c r="C198" s="188" t="s">
        <v>87</v>
      </c>
      <c r="D198" s="620">
        <f>SUM(E198:H198)</f>
        <v>0</v>
      </c>
      <c r="E198" s="621"/>
      <c r="F198" s="621"/>
      <c r="G198" s="621"/>
      <c r="H198" s="622"/>
      <c r="I198" s="623">
        <f t="shared" si="14"/>
        <v>0</v>
      </c>
      <c r="J198" s="624"/>
      <c r="K198" s="624"/>
      <c r="L198" s="624"/>
      <c r="M198" s="625"/>
      <c r="N198" s="626"/>
      <c r="O198" s="624"/>
      <c r="P198" s="624"/>
      <c r="Q198" s="625"/>
      <c r="R198" s="626"/>
      <c r="S198" s="625"/>
      <c r="T198" s="627"/>
      <c r="U198" s="621"/>
      <c r="V198" s="621"/>
      <c r="W198" s="621"/>
      <c r="X198" s="621"/>
      <c r="Y198" s="628"/>
      <c r="Z198" s="629"/>
      <c r="AA198" s="622"/>
      <c r="AB198" s="629"/>
      <c r="AC198" s="666">
        <f t="shared" si="15"/>
        <v>0</v>
      </c>
      <c r="AD198" s="667"/>
      <c r="AE198" s="667"/>
      <c r="AF198" s="667"/>
      <c r="AG198" s="667"/>
      <c r="AH198" s="667"/>
      <c r="AI198" s="667"/>
      <c r="AJ198" s="667"/>
      <c r="AK198" s="667"/>
      <c r="AL198" s="668"/>
      <c r="AM198" s="1"/>
      <c r="AN198" s="1"/>
      <c r="AO198" s="1"/>
      <c r="AP198" s="1"/>
      <c r="AQ198" s="1"/>
      <c r="AR198" s="1"/>
      <c r="AS198" s="1"/>
      <c r="AT198" s="1"/>
    </row>
    <row r="199" spans="1:46" ht="15.75" customHeight="1" thickBot="1" x14ac:dyDescent="0.35">
      <c r="A199" s="1697"/>
      <c r="B199" s="1680" t="s">
        <v>160</v>
      </c>
      <c r="C199" s="197" t="s">
        <v>85</v>
      </c>
      <c r="D199" s="599">
        <f>SUM(E199:H199)</f>
        <v>0</v>
      </c>
      <c r="E199" s="641"/>
      <c r="F199" s="641"/>
      <c r="G199" s="641"/>
      <c r="H199" s="644"/>
      <c r="I199" s="602">
        <f>SUM(J199:M199)</f>
        <v>0</v>
      </c>
      <c r="J199" s="603"/>
      <c r="K199" s="603"/>
      <c r="L199" s="603"/>
      <c r="M199" s="604"/>
      <c r="N199" s="605"/>
      <c r="O199" s="603"/>
      <c r="P199" s="603"/>
      <c r="Q199" s="604"/>
      <c r="R199" s="605"/>
      <c r="S199" s="604"/>
      <c r="T199" s="650"/>
      <c r="U199" s="651"/>
      <c r="V199" s="651"/>
      <c r="W199" s="651"/>
      <c r="X199" s="651"/>
      <c r="Y199" s="652"/>
      <c r="Z199" s="653"/>
      <c r="AA199" s="654"/>
      <c r="AB199" s="653"/>
      <c r="AC199" s="669">
        <f>SUM(AD199:AL199)</f>
        <v>0</v>
      </c>
      <c r="AD199" s="670"/>
      <c r="AE199" s="670"/>
      <c r="AF199" s="670"/>
      <c r="AG199" s="670"/>
      <c r="AH199" s="670"/>
      <c r="AI199" s="670"/>
      <c r="AJ199" s="670"/>
      <c r="AK199" s="670"/>
      <c r="AL199" s="671"/>
      <c r="AM199" s="1"/>
      <c r="AN199" s="1"/>
      <c r="AO199" s="1"/>
      <c r="AP199" s="1"/>
      <c r="AQ199" s="1"/>
      <c r="AR199" s="1"/>
      <c r="AS199" s="1"/>
      <c r="AT199" s="1"/>
    </row>
    <row r="200" spans="1:46" ht="15.75" customHeight="1" x14ac:dyDescent="0.3">
      <c r="A200" s="1697"/>
      <c r="B200" s="1677"/>
      <c r="C200" s="198" t="s">
        <v>86</v>
      </c>
      <c r="D200" s="611">
        <v>0</v>
      </c>
      <c r="E200" s="646"/>
      <c r="F200" s="646"/>
      <c r="G200" s="646">
        <v>0</v>
      </c>
      <c r="H200" s="649">
        <v>0</v>
      </c>
      <c r="I200" s="602">
        <v>1</v>
      </c>
      <c r="J200" s="614">
        <v>0</v>
      </c>
      <c r="K200" s="614"/>
      <c r="L200" s="614"/>
      <c r="M200" s="615">
        <v>1</v>
      </c>
      <c r="N200" s="616">
        <v>1</v>
      </c>
      <c r="O200" s="614"/>
      <c r="P200" s="614"/>
      <c r="Q200" s="615"/>
      <c r="R200" s="616">
        <v>1</v>
      </c>
      <c r="S200" s="615"/>
      <c r="T200" s="645"/>
      <c r="U200" s="646">
        <v>1</v>
      </c>
      <c r="V200" s="646">
        <v>1</v>
      </c>
      <c r="W200" s="646">
        <v>0</v>
      </c>
      <c r="X200" s="646">
        <v>1</v>
      </c>
      <c r="Y200" s="647">
        <v>1</v>
      </c>
      <c r="Z200" s="648">
        <v>45</v>
      </c>
      <c r="AA200" s="649">
        <v>20</v>
      </c>
      <c r="AB200" s="648">
        <v>125</v>
      </c>
      <c r="AC200" s="672">
        <v>0</v>
      </c>
      <c r="AD200" s="673"/>
      <c r="AE200" s="673"/>
      <c r="AF200" s="673"/>
      <c r="AG200" s="673"/>
      <c r="AH200" s="673"/>
      <c r="AI200" s="673"/>
      <c r="AJ200" s="673"/>
      <c r="AK200" s="673">
        <v>0</v>
      </c>
      <c r="AL200" s="674"/>
      <c r="AM200" s="1"/>
      <c r="AN200" s="1"/>
      <c r="AO200" s="1"/>
      <c r="AP200" s="1"/>
      <c r="AQ200" s="1"/>
      <c r="AR200" s="1"/>
      <c r="AS200" s="1"/>
      <c r="AT200" s="1"/>
    </row>
    <row r="201" spans="1:46" ht="15.75" customHeight="1" thickBot="1" x14ac:dyDescent="0.35">
      <c r="A201" s="1698"/>
      <c r="B201" s="1679"/>
      <c r="C201" s="199" t="s">
        <v>87</v>
      </c>
      <c r="D201" s="620">
        <f>SUM(E201:H201)</f>
        <v>0</v>
      </c>
      <c r="E201" s="655"/>
      <c r="F201" s="655"/>
      <c r="G201" s="655"/>
      <c r="H201" s="656"/>
      <c r="I201" s="623">
        <f>SUM(J201:M201)</f>
        <v>0</v>
      </c>
      <c r="J201" s="624"/>
      <c r="K201" s="624"/>
      <c r="L201" s="624"/>
      <c r="M201" s="625"/>
      <c r="N201" s="626"/>
      <c r="O201" s="624"/>
      <c r="P201" s="624"/>
      <c r="Q201" s="625"/>
      <c r="R201" s="626"/>
      <c r="S201" s="625"/>
      <c r="T201" s="657"/>
      <c r="U201" s="655"/>
      <c r="V201" s="655"/>
      <c r="W201" s="655"/>
      <c r="X201" s="655"/>
      <c r="Y201" s="658"/>
      <c r="Z201" s="659"/>
      <c r="AA201" s="656"/>
      <c r="AB201" s="659"/>
      <c r="AC201" s="675">
        <f>SUM(AD201:AL201)</f>
        <v>0</v>
      </c>
      <c r="AD201" s="676"/>
      <c r="AE201" s="676"/>
      <c r="AF201" s="676"/>
      <c r="AG201" s="676"/>
      <c r="AH201" s="676"/>
      <c r="AI201" s="676"/>
      <c r="AJ201" s="676"/>
      <c r="AK201" s="676"/>
      <c r="AL201" s="677"/>
      <c r="AM201" s="1"/>
      <c r="AN201" s="1"/>
      <c r="AO201" s="1"/>
      <c r="AP201" s="1"/>
      <c r="AQ201" s="1"/>
      <c r="AR201" s="1"/>
      <c r="AS201" s="1"/>
      <c r="AT201" s="1"/>
    </row>
    <row r="202" spans="1:46" ht="15.75" customHeight="1" x14ac:dyDescent="0.3">
      <c r="A202" s="1702" t="s">
        <v>161</v>
      </c>
      <c r="B202" s="1681" t="s">
        <v>162</v>
      </c>
      <c r="C202" s="178" t="s">
        <v>85</v>
      </c>
      <c r="D202" s="134">
        <f>SUM(E202:H202)</f>
        <v>0</v>
      </c>
      <c r="E202" s="135"/>
      <c r="F202" s="135"/>
      <c r="G202" s="135"/>
      <c r="H202" s="136"/>
      <c r="I202" s="137">
        <f>SUM(J202:M202)</f>
        <v>0</v>
      </c>
      <c r="J202" s="138"/>
      <c r="K202" s="138"/>
      <c r="L202" s="138"/>
      <c r="M202" s="139"/>
      <c r="N202" s="140"/>
      <c r="O202" s="138"/>
      <c r="P202" s="138"/>
      <c r="Q202" s="139"/>
      <c r="R202" s="140"/>
      <c r="S202" s="139"/>
      <c r="T202" s="678"/>
      <c r="U202" s="135"/>
      <c r="V202" s="135"/>
      <c r="W202" s="135"/>
      <c r="X202" s="135"/>
      <c r="Y202" s="679"/>
      <c r="Z202" s="173"/>
      <c r="AA202" s="136"/>
      <c r="AB202" s="173"/>
      <c r="AC202" s="712">
        <f>SUM(AD202:AL202)</f>
        <v>0</v>
      </c>
      <c r="AD202" s="713"/>
      <c r="AE202" s="713"/>
      <c r="AF202" s="713"/>
      <c r="AG202" s="713"/>
      <c r="AH202" s="713"/>
      <c r="AI202" s="713"/>
      <c r="AJ202" s="713"/>
      <c r="AK202" s="713"/>
      <c r="AL202" s="714"/>
      <c r="AM202" s="1"/>
      <c r="AN202" s="1"/>
      <c r="AO202" s="1"/>
      <c r="AP202" s="1"/>
      <c r="AQ202" s="1"/>
      <c r="AR202" s="1"/>
      <c r="AS202" s="1"/>
      <c r="AT202" s="1"/>
    </row>
    <row r="203" spans="1:46" ht="15.75" customHeight="1" x14ac:dyDescent="0.3">
      <c r="A203" s="1697"/>
      <c r="B203" s="1677"/>
      <c r="C203" s="178" t="s">
        <v>86</v>
      </c>
      <c r="D203" s="143"/>
      <c r="E203" s="144"/>
      <c r="F203" s="144"/>
      <c r="G203" s="144"/>
      <c r="H203" s="145"/>
      <c r="I203" s="146">
        <v>157</v>
      </c>
      <c r="J203" s="147"/>
      <c r="K203" s="147"/>
      <c r="L203" s="147"/>
      <c r="M203" s="148">
        <v>157</v>
      </c>
      <c r="N203" s="169"/>
      <c r="O203" s="147">
        <v>157</v>
      </c>
      <c r="P203" s="147"/>
      <c r="Q203" s="148"/>
      <c r="R203" s="169">
        <v>146</v>
      </c>
      <c r="S203" s="148">
        <v>11</v>
      </c>
      <c r="T203" s="494"/>
      <c r="U203" s="144">
        <v>38</v>
      </c>
      <c r="V203" s="144">
        <v>32</v>
      </c>
      <c r="W203" s="144">
        <v>4</v>
      </c>
      <c r="X203" s="144">
        <v>87</v>
      </c>
      <c r="Y203" s="478">
        <v>9</v>
      </c>
      <c r="Z203" s="149">
        <v>30</v>
      </c>
      <c r="AA203" s="145">
        <v>13</v>
      </c>
      <c r="AB203" s="149">
        <v>95</v>
      </c>
      <c r="AC203" s="162"/>
      <c r="AD203" s="163"/>
      <c r="AE203" s="163"/>
      <c r="AF203" s="163"/>
      <c r="AG203" s="163"/>
      <c r="AH203" s="163"/>
      <c r="AI203" s="163"/>
      <c r="AJ203" s="163"/>
      <c r="AK203" s="163"/>
      <c r="AL203" s="164"/>
      <c r="AM203" s="1"/>
      <c r="AN203" s="1"/>
      <c r="AO203" s="1"/>
      <c r="AP203" s="1"/>
      <c r="AQ203" s="1"/>
      <c r="AR203" s="1"/>
      <c r="AS203" s="1"/>
      <c r="AT203" s="1"/>
    </row>
    <row r="204" spans="1:46" ht="15.75" customHeight="1" thickBot="1" x14ac:dyDescent="0.35">
      <c r="A204" s="1697"/>
      <c r="B204" s="1677"/>
      <c r="C204" s="188" t="s">
        <v>87</v>
      </c>
      <c r="D204" s="680">
        <f>SUM(E204:H204)</f>
        <v>0</v>
      </c>
      <c r="E204" s="681"/>
      <c r="F204" s="681"/>
      <c r="G204" s="681"/>
      <c r="H204" s="682"/>
      <c r="I204" s="683">
        <f>SUM(J204:M204)</f>
        <v>0</v>
      </c>
      <c r="J204" s="684"/>
      <c r="K204" s="684"/>
      <c r="L204" s="684"/>
      <c r="M204" s="685"/>
      <c r="N204" s="686"/>
      <c r="O204" s="684"/>
      <c r="P204" s="684"/>
      <c r="Q204" s="685"/>
      <c r="R204" s="686"/>
      <c r="S204" s="685"/>
      <c r="T204" s="687"/>
      <c r="U204" s="681"/>
      <c r="V204" s="681"/>
      <c r="W204" s="681"/>
      <c r="X204" s="681"/>
      <c r="Y204" s="688"/>
      <c r="Z204" s="689"/>
      <c r="AA204" s="682"/>
      <c r="AB204" s="690"/>
      <c r="AC204" s="715">
        <f>SUM(AD204:AL204)</f>
        <v>0</v>
      </c>
      <c r="AD204" s="716"/>
      <c r="AE204" s="716"/>
      <c r="AF204" s="716"/>
      <c r="AG204" s="716"/>
      <c r="AH204" s="716"/>
      <c r="AI204" s="716"/>
      <c r="AJ204" s="716"/>
      <c r="AK204" s="716"/>
      <c r="AL204" s="717"/>
      <c r="AM204" s="1"/>
      <c r="AN204" s="1"/>
      <c r="AO204" s="1"/>
      <c r="AP204" s="1"/>
      <c r="AQ204" s="1"/>
      <c r="AR204" s="1"/>
      <c r="AS204" s="1"/>
      <c r="AT204" s="1"/>
    </row>
    <row r="205" spans="1:46" ht="15.75" customHeight="1" thickBot="1" x14ac:dyDescent="0.35">
      <c r="A205" s="1697"/>
      <c r="B205" s="1678" t="s">
        <v>163</v>
      </c>
      <c r="C205" s="177" t="s">
        <v>85</v>
      </c>
      <c r="D205" s="691">
        <v>2</v>
      </c>
      <c r="E205" s="692">
        <v>2</v>
      </c>
      <c r="F205" s="693">
        <v>0</v>
      </c>
      <c r="G205" s="693">
        <v>0</v>
      </c>
      <c r="H205" s="694">
        <v>0</v>
      </c>
      <c r="I205" s="695">
        <v>30</v>
      </c>
      <c r="J205" s="693">
        <v>0</v>
      </c>
      <c r="K205" s="693">
        <v>0</v>
      </c>
      <c r="L205" s="693">
        <v>0</v>
      </c>
      <c r="M205" s="696">
        <v>30</v>
      </c>
      <c r="N205" s="692">
        <v>0</v>
      </c>
      <c r="O205" s="693">
        <v>30</v>
      </c>
      <c r="P205" s="693">
        <v>0</v>
      </c>
      <c r="Q205" s="696">
        <v>0</v>
      </c>
      <c r="R205" s="692">
        <v>27</v>
      </c>
      <c r="S205" s="696">
        <v>3</v>
      </c>
      <c r="T205" s="692">
        <v>0</v>
      </c>
      <c r="U205" s="693">
        <v>14</v>
      </c>
      <c r="V205" s="693">
        <v>14</v>
      </c>
      <c r="W205" s="693">
        <v>3</v>
      </c>
      <c r="X205" s="693">
        <v>16</v>
      </c>
      <c r="Y205" s="696">
        <v>4</v>
      </c>
      <c r="Z205" s="692">
        <v>35</v>
      </c>
      <c r="AA205" s="696">
        <v>14</v>
      </c>
      <c r="AB205" s="692">
        <v>9.5</v>
      </c>
      <c r="AC205" s="695">
        <v>0</v>
      </c>
      <c r="AD205" s="718">
        <v>0</v>
      </c>
      <c r="AE205" s="718">
        <v>0</v>
      </c>
      <c r="AF205" s="718">
        <v>0</v>
      </c>
      <c r="AG205" s="718">
        <v>0</v>
      </c>
      <c r="AH205" s="718">
        <v>0</v>
      </c>
      <c r="AI205" s="718">
        <v>0</v>
      </c>
      <c r="AJ205" s="718">
        <v>0</v>
      </c>
      <c r="AK205" s="718">
        <v>0</v>
      </c>
      <c r="AL205" s="719">
        <v>0</v>
      </c>
      <c r="AM205" s="1"/>
      <c r="AN205" s="1"/>
      <c r="AO205" s="1"/>
      <c r="AP205" s="1"/>
      <c r="AQ205" s="1"/>
      <c r="AR205" s="1"/>
      <c r="AS205" s="1"/>
      <c r="AT205" s="1"/>
    </row>
    <row r="206" spans="1:46" ht="15.75" customHeight="1" thickBot="1" x14ac:dyDescent="0.35">
      <c r="A206" s="1697"/>
      <c r="B206" s="1677"/>
      <c r="C206" s="178" t="s">
        <v>86</v>
      </c>
      <c r="D206" s="134">
        <v>0</v>
      </c>
      <c r="E206" s="697">
        <v>0</v>
      </c>
      <c r="F206" s="698">
        <v>0</v>
      </c>
      <c r="G206" s="698">
        <v>0</v>
      </c>
      <c r="H206" s="699">
        <v>0</v>
      </c>
      <c r="I206" s="700">
        <v>137</v>
      </c>
      <c r="J206" s="698">
        <v>0</v>
      </c>
      <c r="K206" s="698">
        <v>0</v>
      </c>
      <c r="L206" s="698">
        <v>0</v>
      </c>
      <c r="M206" s="701">
        <v>137</v>
      </c>
      <c r="N206" s="697">
        <v>0</v>
      </c>
      <c r="O206" s="698">
        <v>137</v>
      </c>
      <c r="P206" s="698">
        <v>0</v>
      </c>
      <c r="Q206" s="701">
        <v>0</v>
      </c>
      <c r="R206" s="697">
        <v>121</v>
      </c>
      <c r="S206" s="701">
        <v>16</v>
      </c>
      <c r="T206" s="697">
        <v>0</v>
      </c>
      <c r="U206" s="698">
        <v>56</v>
      </c>
      <c r="V206" s="698">
        <v>54</v>
      </c>
      <c r="W206" s="698">
        <v>5</v>
      </c>
      <c r="X206" s="698">
        <v>90</v>
      </c>
      <c r="Y206" s="701">
        <v>11</v>
      </c>
      <c r="Z206" s="697">
        <v>34</v>
      </c>
      <c r="AA206" s="701">
        <v>15</v>
      </c>
      <c r="AB206" s="697">
        <v>90</v>
      </c>
      <c r="AC206" s="700">
        <v>6</v>
      </c>
      <c r="AD206" s="720">
        <v>0</v>
      </c>
      <c r="AE206" s="720">
        <v>0</v>
      </c>
      <c r="AF206" s="720">
        <v>0</v>
      </c>
      <c r="AG206" s="720">
        <v>0</v>
      </c>
      <c r="AH206" s="720">
        <v>0</v>
      </c>
      <c r="AI206" s="720">
        <v>0</v>
      </c>
      <c r="AJ206" s="720">
        <v>3</v>
      </c>
      <c r="AK206" s="720">
        <v>0</v>
      </c>
      <c r="AL206" s="721">
        <v>3</v>
      </c>
      <c r="AM206" s="1"/>
      <c r="AN206" s="1"/>
      <c r="AO206" s="1"/>
      <c r="AP206" s="1"/>
      <c r="AQ206" s="1"/>
      <c r="AR206" s="1"/>
      <c r="AS206" s="1"/>
      <c r="AT206" s="1"/>
    </row>
    <row r="207" spans="1:46" ht="15.75" customHeight="1" thickBot="1" x14ac:dyDescent="0.35">
      <c r="A207" s="1697"/>
      <c r="B207" s="1679"/>
      <c r="C207" s="179" t="s">
        <v>87</v>
      </c>
      <c r="D207" s="702"/>
      <c r="E207" s="703"/>
      <c r="F207" s="704"/>
      <c r="G207" s="704"/>
      <c r="H207" s="705"/>
      <c r="I207" s="706"/>
      <c r="J207" s="704"/>
      <c r="K207" s="704"/>
      <c r="L207" s="704"/>
      <c r="M207" s="705"/>
      <c r="N207" s="703"/>
      <c r="O207" s="704"/>
      <c r="P207" s="704"/>
      <c r="Q207" s="705"/>
      <c r="R207" s="703"/>
      <c r="S207" s="707"/>
      <c r="T207" s="708"/>
      <c r="U207" s="709"/>
      <c r="V207" s="709"/>
      <c r="W207" s="709"/>
      <c r="X207" s="709"/>
      <c r="Y207" s="707"/>
      <c r="Z207" s="710"/>
      <c r="AA207" s="707"/>
      <c r="AB207" s="710"/>
      <c r="AC207" s="722"/>
      <c r="AD207" s="723"/>
      <c r="AE207" s="723"/>
      <c r="AF207" s="723"/>
      <c r="AG207" s="723"/>
      <c r="AH207" s="723"/>
      <c r="AI207" s="723"/>
      <c r="AJ207" s="723"/>
      <c r="AK207" s="723"/>
      <c r="AL207" s="724"/>
      <c r="AM207" s="1"/>
      <c r="AN207" s="1"/>
      <c r="AO207" s="1"/>
      <c r="AP207" s="1"/>
      <c r="AQ207" s="1"/>
      <c r="AR207" s="1"/>
      <c r="AS207" s="1"/>
      <c r="AT207" s="1"/>
    </row>
    <row r="208" spans="1:46" ht="15.75" customHeight="1" x14ac:dyDescent="0.3">
      <c r="A208" s="1697"/>
      <c r="B208" s="1676" t="s">
        <v>164</v>
      </c>
      <c r="C208" s="178" t="s">
        <v>85</v>
      </c>
      <c r="D208" s="134">
        <v>1</v>
      </c>
      <c r="E208" s="135">
        <v>1</v>
      </c>
      <c r="F208" s="135"/>
      <c r="G208" s="135"/>
      <c r="H208" s="136"/>
      <c r="I208" s="137">
        <v>2</v>
      </c>
      <c r="J208" s="138"/>
      <c r="K208" s="138"/>
      <c r="L208" s="138"/>
      <c r="M208" s="139">
        <v>2</v>
      </c>
      <c r="N208" s="140"/>
      <c r="O208" s="138">
        <v>1</v>
      </c>
      <c r="P208" s="138">
        <v>1</v>
      </c>
      <c r="Q208" s="139"/>
      <c r="R208" s="140">
        <v>2</v>
      </c>
      <c r="S208" s="711">
        <v>0</v>
      </c>
      <c r="T208" s="492"/>
      <c r="U208" s="393">
        <v>1</v>
      </c>
      <c r="V208" s="393">
        <v>1</v>
      </c>
      <c r="W208" s="393"/>
      <c r="X208" s="393">
        <v>1</v>
      </c>
      <c r="Y208" s="493">
        <v>1</v>
      </c>
      <c r="Z208" s="141">
        <v>42</v>
      </c>
      <c r="AA208" s="142"/>
      <c r="AB208" s="141">
        <v>11</v>
      </c>
      <c r="AC208" s="159">
        <v>2</v>
      </c>
      <c r="AD208" s="160"/>
      <c r="AE208" s="160"/>
      <c r="AF208" s="160"/>
      <c r="AG208" s="160"/>
      <c r="AH208" s="160">
        <v>2</v>
      </c>
      <c r="AI208" s="160"/>
      <c r="AJ208" s="160"/>
      <c r="AK208" s="160"/>
      <c r="AL208" s="161"/>
      <c r="AM208" s="1"/>
      <c r="AN208" s="1"/>
      <c r="AO208" s="1"/>
      <c r="AP208" s="1"/>
      <c r="AQ208" s="1"/>
      <c r="AR208" s="1"/>
      <c r="AS208" s="1"/>
      <c r="AT208" s="1"/>
    </row>
    <row r="209" spans="1:46" ht="15.75" customHeight="1" x14ac:dyDescent="0.3">
      <c r="A209" s="1697"/>
      <c r="B209" s="1677"/>
      <c r="C209" s="189" t="s">
        <v>86</v>
      </c>
      <c r="D209" s="143">
        <v>8</v>
      </c>
      <c r="E209" s="144">
        <v>8</v>
      </c>
      <c r="F209" s="144"/>
      <c r="G209" s="144"/>
      <c r="H209" s="145"/>
      <c r="I209" s="146">
        <v>161</v>
      </c>
      <c r="J209" s="147"/>
      <c r="K209" s="147"/>
      <c r="L209" s="147"/>
      <c r="M209" s="148">
        <v>161</v>
      </c>
      <c r="N209" s="169">
        <v>2</v>
      </c>
      <c r="O209" s="147">
        <v>155</v>
      </c>
      <c r="P209" s="147">
        <v>4</v>
      </c>
      <c r="Q209" s="148">
        <v>0</v>
      </c>
      <c r="R209" s="169">
        <v>134</v>
      </c>
      <c r="S209" s="148">
        <v>27</v>
      </c>
      <c r="T209" s="494">
        <v>0</v>
      </c>
      <c r="U209" s="144">
        <v>45</v>
      </c>
      <c r="V209" s="144">
        <v>45</v>
      </c>
      <c r="W209" s="144">
        <v>3</v>
      </c>
      <c r="X209" s="144">
        <v>82</v>
      </c>
      <c r="Y209" s="478">
        <v>2</v>
      </c>
      <c r="Z209" s="149">
        <v>40</v>
      </c>
      <c r="AA209" s="145">
        <v>11.9</v>
      </c>
      <c r="AB209" s="149">
        <v>86.1</v>
      </c>
      <c r="AC209" s="162">
        <v>12</v>
      </c>
      <c r="AD209" s="163"/>
      <c r="AE209" s="163"/>
      <c r="AF209" s="163"/>
      <c r="AG209" s="163"/>
      <c r="AH209" s="163">
        <v>11</v>
      </c>
      <c r="AI209" s="163"/>
      <c r="AJ209" s="163">
        <v>1</v>
      </c>
      <c r="AK209" s="163"/>
      <c r="AL209" s="164"/>
      <c r="AM209" s="1"/>
      <c r="AN209" s="1"/>
      <c r="AO209" s="1"/>
      <c r="AP209" s="1"/>
      <c r="AQ209" s="1"/>
      <c r="AR209" s="1"/>
      <c r="AS209" s="1"/>
      <c r="AT209" s="1"/>
    </row>
    <row r="210" spans="1:46" ht="15.75" customHeight="1" thickBot="1" x14ac:dyDescent="0.35">
      <c r="A210" s="1698"/>
      <c r="B210" s="1677"/>
      <c r="C210" s="188" t="s">
        <v>87</v>
      </c>
      <c r="D210" s="150">
        <f>SUM(E210:H210)</f>
        <v>0</v>
      </c>
      <c r="E210" s="151"/>
      <c r="F210" s="151"/>
      <c r="G210" s="151"/>
      <c r="H210" s="152"/>
      <c r="I210" s="153">
        <f>SUM(J210:M210)</f>
        <v>0</v>
      </c>
      <c r="J210" s="154"/>
      <c r="K210" s="154"/>
      <c r="L210" s="154"/>
      <c r="M210" s="155"/>
      <c r="N210" s="156"/>
      <c r="O210" s="154"/>
      <c r="P210" s="154"/>
      <c r="Q210" s="155"/>
      <c r="R210" s="156"/>
      <c r="S210" s="155"/>
      <c r="T210" s="328"/>
      <c r="U210" s="151"/>
      <c r="V210" s="151"/>
      <c r="W210" s="151"/>
      <c r="X210" s="151"/>
      <c r="Y210" s="329"/>
      <c r="Z210" s="157"/>
      <c r="AA210" s="152"/>
      <c r="AB210" s="158"/>
      <c r="AC210" s="165">
        <f>SUM(AD210:AL210)</f>
        <v>0</v>
      </c>
      <c r="AD210" s="166"/>
      <c r="AE210" s="166"/>
      <c r="AF210" s="166"/>
      <c r="AG210" s="166"/>
      <c r="AH210" s="166"/>
      <c r="AI210" s="166"/>
      <c r="AJ210" s="166"/>
      <c r="AK210" s="166"/>
      <c r="AL210" s="167"/>
      <c r="AM210" s="1"/>
      <c r="AN210" s="1"/>
      <c r="AO210" s="1"/>
      <c r="AP210" s="1"/>
      <c r="AQ210" s="1"/>
      <c r="AR210" s="1"/>
      <c r="AS210" s="1"/>
      <c r="AT210" s="1"/>
    </row>
    <row r="211" spans="1:46" ht="15.75" customHeight="1" x14ac:dyDescent="0.3">
      <c r="A211" s="1702" t="s">
        <v>165</v>
      </c>
      <c r="B211" s="1680" t="s">
        <v>166</v>
      </c>
      <c r="C211" s="177" t="s">
        <v>85</v>
      </c>
      <c r="D211" s="134">
        <f>SUM(E211:H211)</f>
        <v>0</v>
      </c>
      <c r="E211" s="135">
        <v>0</v>
      </c>
      <c r="F211" s="135">
        <v>0</v>
      </c>
      <c r="G211" s="135">
        <v>0</v>
      </c>
      <c r="H211" s="136">
        <v>0</v>
      </c>
      <c r="I211" s="137">
        <f>SUM(J211:M211)</f>
        <v>42</v>
      </c>
      <c r="J211" s="138"/>
      <c r="K211" s="138"/>
      <c r="L211" s="138"/>
      <c r="M211" s="139">
        <v>42</v>
      </c>
      <c r="N211" s="140">
        <v>6</v>
      </c>
      <c r="O211" s="138">
        <v>34</v>
      </c>
      <c r="P211" s="138">
        <v>2</v>
      </c>
      <c r="Q211" s="139">
        <v>0</v>
      </c>
      <c r="R211" s="140">
        <v>41</v>
      </c>
      <c r="S211" s="139">
        <v>1</v>
      </c>
      <c r="T211" s="678"/>
      <c r="U211" s="135">
        <v>7</v>
      </c>
      <c r="V211" s="135">
        <v>7</v>
      </c>
      <c r="W211" s="135">
        <v>4</v>
      </c>
      <c r="X211" s="135">
        <v>38</v>
      </c>
      <c r="Y211" s="679">
        <v>4</v>
      </c>
      <c r="Z211" s="173">
        <v>36.1</v>
      </c>
      <c r="AA211" s="136">
        <v>9</v>
      </c>
      <c r="AB211" s="173">
        <v>15</v>
      </c>
      <c r="AC211" s="712"/>
      <c r="AD211" s="713"/>
      <c r="AE211" s="713"/>
      <c r="AF211" s="713"/>
      <c r="AG211" s="713"/>
      <c r="AH211" s="713"/>
      <c r="AI211" s="713"/>
      <c r="AJ211" s="713"/>
      <c r="AK211" s="713"/>
      <c r="AL211" s="714"/>
      <c r="AM211" s="1"/>
      <c r="AN211" s="1"/>
      <c r="AO211" s="1"/>
      <c r="AP211" s="1"/>
      <c r="AQ211" s="1"/>
      <c r="AR211" s="1"/>
      <c r="AS211" s="1"/>
      <c r="AT211" s="1"/>
    </row>
    <row r="212" spans="1:46" ht="15.75" customHeight="1" x14ac:dyDescent="0.3">
      <c r="A212" s="1697"/>
      <c r="B212" s="1677"/>
      <c r="C212" s="178" t="s">
        <v>86</v>
      </c>
      <c r="D212" s="143">
        <f>SUM(E212:H212)</f>
        <v>2</v>
      </c>
      <c r="E212" s="144">
        <v>2</v>
      </c>
      <c r="F212" s="144">
        <v>0</v>
      </c>
      <c r="G212" s="144">
        <v>0</v>
      </c>
      <c r="H212" s="145">
        <v>0</v>
      </c>
      <c r="I212" s="146">
        <f>IF(AND(SUM(J212:M212)=SUM(R212:S212),SUM(N212:Q212)=SUM(R212:S212)),SUM(J212:M212),"ПЕРЕВІРТЕ ПРАВІЛЬНІСТЬ ВВЕДЕНИХ ДАНИХ")</f>
        <v>383</v>
      </c>
      <c r="J212" s="147"/>
      <c r="K212" s="147"/>
      <c r="L212" s="147"/>
      <c r="M212" s="148">
        <v>383</v>
      </c>
      <c r="N212" s="169">
        <v>28</v>
      </c>
      <c r="O212" s="147">
        <v>347</v>
      </c>
      <c r="P212" s="147">
        <v>8</v>
      </c>
      <c r="Q212" s="148">
        <v>0</v>
      </c>
      <c r="R212" s="169">
        <v>326</v>
      </c>
      <c r="S212" s="148">
        <v>57</v>
      </c>
      <c r="T212" s="494"/>
      <c r="U212" s="144">
        <v>88</v>
      </c>
      <c r="V212" s="144">
        <v>87</v>
      </c>
      <c r="W212" s="144">
        <v>23</v>
      </c>
      <c r="X212" s="144">
        <v>317</v>
      </c>
      <c r="Y212" s="478">
        <v>21</v>
      </c>
      <c r="Z212" s="149">
        <v>34.6</v>
      </c>
      <c r="AA212" s="145">
        <v>11.1</v>
      </c>
      <c r="AB212" s="149">
        <v>120</v>
      </c>
      <c r="AC212" s="162">
        <f>SUM(AD212:AL212)</f>
        <v>13</v>
      </c>
      <c r="AD212" s="163"/>
      <c r="AE212" s="163">
        <v>1</v>
      </c>
      <c r="AF212" s="163"/>
      <c r="AG212" s="163"/>
      <c r="AH212" s="163">
        <v>9</v>
      </c>
      <c r="AI212" s="163"/>
      <c r="AJ212" s="163">
        <v>2</v>
      </c>
      <c r="AK212" s="163">
        <v>1</v>
      </c>
      <c r="AL212" s="164"/>
      <c r="AM212" s="1"/>
      <c r="AN212" s="1"/>
      <c r="AO212" s="1"/>
      <c r="AP212" s="1"/>
      <c r="AQ212" s="1"/>
      <c r="AR212" s="1"/>
      <c r="AS212" s="1"/>
      <c r="AT212" s="1"/>
    </row>
    <row r="213" spans="1:46" ht="15.75" customHeight="1" thickBot="1" x14ac:dyDescent="0.35">
      <c r="A213" s="1697"/>
      <c r="B213" s="1679"/>
      <c r="C213" s="179" t="s">
        <v>87</v>
      </c>
      <c r="D213" s="150"/>
      <c r="E213" s="174"/>
      <c r="F213" s="174"/>
      <c r="G213" s="174"/>
      <c r="H213" s="175"/>
      <c r="I213" s="153"/>
      <c r="J213" s="154"/>
      <c r="K213" s="154"/>
      <c r="L213" s="154"/>
      <c r="M213" s="155"/>
      <c r="N213" s="156"/>
      <c r="O213" s="154"/>
      <c r="P213" s="154"/>
      <c r="Q213" s="155"/>
      <c r="R213" s="156"/>
      <c r="S213" s="155"/>
      <c r="T213" s="725"/>
      <c r="U213" s="174"/>
      <c r="V213" s="174"/>
      <c r="W213" s="174"/>
      <c r="X213" s="174"/>
      <c r="Y213" s="726"/>
      <c r="Z213" s="158"/>
      <c r="AA213" s="175"/>
      <c r="AB213" s="158"/>
      <c r="AC213" s="734"/>
      <c r="AD213" s="166"/>
      <c r="AE213" s="166"/>
      <c r="AF213" s="166"/>
      <c r="AG213" s="166"/>
      <c r="AH213" s="166"/>
      <c r="AI213" s="166"/>
      <c r="AJ213" s="166"/>
      <c r="AK213" s="166"/>
      <c r="AL213" s="167"/>
      <c r="AM213" s="1"/>
      <c r="AN213" s="1"/>
      <c r="AO213" s="1"/>
      <c r="AP213" s="1"/>
      <c r="AQ213" s="1"/>
      <c r="AR213" s="1"/>
      <c r="AS213" s="1"/>
      <c r="AT213" s="1"/>
    </row>
    <row r="214" spans="1:46" ht="15.75" customHeight="1" x14ac:dyDescent="0.3">
      <c r="A214" s="1697"/>
      <c r="B214" s="1681" t="s">
        <v>167</v>
      </c>
      <c r="C214" s="178" t="s">
        <v>85</v>
      </c>
      <c r="D214" s="134"/>
      <c r="E214" s="135"/>
      <c r="F214" s="135"/>
      <c r="G214" s="135"/>
      <c r="H214" s="136"/>
      <c r="I214" s="137"/>
      <c r="J214" s="138"/>
      <c r="K214" s="138"/>
      <c r="L214" s="138"/>
      <c r="M214" s="139"/>
      <c r="N214" s="140"/>
      <c r="O214" s="138"/>
      <c r="P214" s="138"/>
      <c r="Q214" s="139"/>
      <c r="R214" s="140"/>
      <c r="S214" s="139"/>
      <c r="T214" s="678"/>
      <c r="U214" s="135"/>
      <c r="V214" s="135"/>
      <c r="W214" s="135"/>
      <c r="X214" s="135"/>
      <c r="Y214" s="679"/>
      <c r="Z214" s="173"/>
      <c r="AA214" s="136"/>
      <c r="AB214" s="173"/>
      <c r="AC214" s="712"/>
      <c r="AD214" s="713"/>
      <c r="AE214" s="713"/>
      <c r="AF214" s="713"/>
      <c r="AG214" s="713"/>
      <c r="AH214" s="713"/>
      <c r="AI214" s="713"/>
      <c r="AJ214" s="713"/>
      <c r="AK214" s="713"/>
      <c r="AL214" s="714"/>
      <c r="AM214" s="1"/>
      <c r="AN214" s="1"/>
      <c r="AO214" s="1"/>
      <c r="AP214" s="1"/>
      <c r="AQ214" s="1"/>
      <c r="AR214" s="1"/>
      <c r="AS214" s="1"/>
      <c r="AT214" s="1"/>
    </row>
    <row r="215" spans="1:46" ht="15.75" customHeight="1" x14ac:dyDescent="0.3">
      <c r="A215" s="1697"/>
      <c r="B215" s="1677"/>
      <c r="C215" s="178" t="s">
        <v>86</v>
      </c>
      <c r="D215" s="143">
        <v>1</v>
      </c>
      <c r="E215" s="144">
        <v>3</v>
      </c>
      <c r="F215" s="144">
        <v>0</v>
      </c>
      <c r="G215" s="144">
        <v>0</v>
      </c>
      <c r="H215" s="145">
        <v>0</v>
      </c>
      <c r="I215" s="146">
        <f>IF(AND(SUM(J215:M215)=SUM(R215:S215),SUM(N215:Q215)=SUM(R215:S215)),SUM(J215:M215),"ПЕРЕВІРТЕ ПРАВІЛЬНІСТЬ ВВЕДЕНИХ ДАНИХ")</f>
        <v>182</v>
      </c>
      <c r="J215" s="147">
        <v>0</v>
      </c>
      <c r="K215" s="147">
        <v>0</v>
      </c>
      <c r="L215" s="147">
        <v>0</v>
      </c>
      <c r="M215" s="148">
        <v>182</v>
      </c>
      <c r="N215" s="169">
        <v>73</v>
      </c>
      <c r="O215" s="147">
        <v>105</v>
      </c>
      <c r="P215" s="147">
        <v>4</v>
      </c>
      <c r="Q215" s="148">
        <v>0</v>
      </c>
      <c r="R215" s="169">
        <v>162</v>
      </c>
      <c r="S215" s="148">
        <v>20</v>
      </c>
      <c r="T215" s="494">
        <v>0</v>
      </c>
      <c r="U215" s="144">
        <v>48</v>
      </c>
      <c r="V215" s="144">
        <v>47</v>
      </c>
      <c r="W215" s="144">
        <v>15</v>
      </c>
      <c r="X215" s="144">
        <v>68</v>
      </c>
      <c r="Y215" s="478">
        <v>26</v>
      </c>
      <c r="Z215" s="149">
        <v>38.9</v>
      </c>
      <c r="AA215" s="145">
        <v>15.1</v>
      </c>
      <c r="AB215" s="149">
        <v>115.2</v>
      </c>
      <c r="AC215" s="162">
        <f>SUM(AD215:AL215)</f>
        <v>4</v>
      </c>
      <c r="AD215" s="163">
        <v>0</v>
      </c>
      <c r="AE215" s="163">
        <v>0</v>
      </c>
      <c r="AF215" s="163">
        <v>0</v>
      </c>
      <c r="AG215" s="163">
        <v>0</v>
      </c>
      <c r="AH215" s="163">
        <v>3</v>
      </c>
      <c r="AI215" s="163">
        <v>0</v>
      </c>
      <c r="AJ215" s="163">
        <v>0</v>
      </c>
      <c r="AK215" s="163">
        <v>1</v>
      </c>
      <c r="AL215" s="164">
        <v>0</v>
      </c>
      <c r="AM215" s="1"/>
      <c r="AN215" s="1"/>
      <c r="AO215" s="1"/>
      <c r="AP215" s="1"/>
      <c r="AQ215" s="1"/>
      <c r="AR215" s="1"/>
      <c r="AS215" s="1"/>
      <c r="AT215" s="1"/>
    </row>
    <row r="216" spans="1:46" ht="15.75" customHeight="1" thickBot="1" x14ac:dyDescent="0.35">
      <c r="A216" s="1697"/>
      <c r="B216" s="1677"/>
      <c r="C216" s="188" t="s">
        <v>87</v>
      </c>
      <c r="D216" s="150"/>
      <c r="E216" s="174"/>
      <c r="F216" s="174"/>
      <c r="G216" s="174"/>
      <c r="H216" s="175"/>
      <c r="I216" s="153"/>
      <c r="J216" s="154"/>
      <c r="K216" s="154"/>
      <c r="L216" s="154"/>
      <c r="M216" s="155"/>
      <c r="N216" s="156"/>
      <c r="O216" s="154"/>
      <c r="P216" s="154"/>
      <c r="Q216" s="155"/>
      <c r="R216" s="156"/>
      <c r="S216" s="155"/>
      <c r="T216" s="725"/>
      <c r="U216" s="174"/>
      <c r="V216" s="174"/>
      <c r="W216" s="174"/>
      <c r="X216" s="174"/>
      <c r="Y216" s="726"/>
      <c r="Z216" s="158"/>
      <c r="AA216" s="175"/>
      <c r="AB216" s="158"/>
      <c r="AC216" s="734"/>
      <c r="AD216" s="166"/>
      <c r="AE216" s="166"/>
      <c r="AF216" s="166"/>
      <c r="AG216" s="166"/>
      <c r="AH216" s="166"/>
      <c r="AI216" s="166"/>
      <c r="AJ216" s="166"/>
      <c r="AK216" s="166"/>
      <c r="AL216" s="167"/>
      <c r="AM216" s="1"/>
      <c r="AN216" s="1"/>
      <c r="AO216" s="1"/>
      <c r="AP216" s="1"/>
      <c r="AQ216" s="1"/>
      <c r="AR216" s="1"/>
      <c r="AS216" s="1"/>
      <c r="AT216" s="1"/>
    </row>
    <row r="217" spans="1:46" ht="15.75" customHeight="1" x14ac:dyDescent="0.3">
      <c r="A217" s="1697"/>
      <c r="B217" s="1680" t="s">
        <v>168</v>
      </c>
      <c r="C217" s="177" t="s">
        <v>85</v>
      </c>
      <c r="D217" s="134"/>
      <c r="E217" s="135"/>
      <c r="F217" s="135"/>
      <c r="G217" s="135"/>
      <c r="H217" s="136"/>
      <c r="I217" s="137"/>
      <c r="J217" s="138"/>
      <c r="K217" s="138"/>
      <c r="L217" s="138"/>
      <c r="M217" s="139"/>
      <c r="N217" s="140"/>
      <c r="O217" s="138"/>
      <c r="P217" s="138"/>
      <c r="Q217" s="139"/>
      <c r="R217" s="140"/>
      <c r="S217" s="139"/>
      <c r="T217" s="678"/>
      <c r="U217" s="135"/>
      <c r="V217" s="135"/>
      <c r="W217" s="135"/>
      <c r="X217" s="135"/>
      <c r="Y217" s="679"/>
      <c r="Z217" s="173"/>
      <c r="AA217" s="136"/>
      <c r="AB217" s="173"/>
      <c r="AC217" s="712"/>
      <c r="AD217" s="713"/>
      <c r="AE217" s="713"/>
      <c r="AF217" s="713"/>
      <c r="AG217" s="713"/>
      <c r="AH217" s="713"/>
      <c r="AI217" s="713"/>
      <c r="AJ217" s="713"/>
      <c r="AK217" s="713"/>
      <c r="AL217" s="714"/>
      <c r="AM217" s="1"/>
      <c r="AN217" s="1"/>
      <c r="AO217" s="1"/>
      <c r="AP217" s="1"/>
      <c r="AQ217" s="1"/>
      <c r="AR217" s="1"/>
      <c r="AS217" s="1"/>
      <c r="AT217" s="1"/>
    </row>
    <row r="218" spans="1:46" ht="15.75" customHeight="1" x14ac:dyDescent="0.3">
      <c r="A218" s="1697"/>
      <c r="B218" s="1677"/>
      <c r="C218" s="178" t="s">
        <v>86</v>
      </c>
      <c r="D218" s="143">
        <v>0</v>
      </c>
      <c r="E218" s="144">
        <v>0</v>
      </c>
      <c r="F218" s="144">
        <v>0</v>
      </c>
      <c r="G218" s="144"/>
      <c r="H218" s="145">
        <v>0</v>
      </c>
      <c r="I218" s="146">
        <f>IF(AND(SUM(J218:M218)=SUM(R218:S218),SUM(N218:Q218)=SUM(R218:S218)),SUM(J218:M218),"ПЕРЕВІРТЕ ПРАВІЛЬНІСТЬ ВВЕДЕНИХ ДАНИХ")</f>
        <v>81</v>
      </c>
      <c r="J218" s="147">
        <v>0</v>
      </c>
      <c r="K218" s="147">
        <v>0</v>
      </c>
      <c r="L218" s="147">
        <v>0</v>
      </c>
      <c r="M218" s="148">
        <v>81</v>
      </c>
      <c r="N218" s="169">
        <v>6</v>
      </c>
      <c r="O218" s="147">
        <v>75</v>
      </c>
      <c r="P218" s="147">
        <v>0</v>
      </c>
      <c r="Q218" s="148">
        <v>0</v>
      </c>
      <c r="R218" s="169">
        <v>73</v>
      </c>
      <c r="S218" s="148">
        <v>8</v>
      </c>
      <c r="T218" s="494">
        <v>0</v>
      </c>
      <c r="U218" s="144">
        <v>15</v>
      </c>
      <c r="V218" s="144">
        <v>15</v>
      </c>
      <c r="W218" s="144">
        <v>0</v>
      </c>
      <c r="X218" s="144">
        <v>17</v>
      </c>
      <c r="Y218" s="478">
        <v>0</v>
      </c>
      <c r="Z218" s="149">
        <v>42</v>
      </c>
      <c r="AA218" s="145">
        <v>15</v>
      </c>
      <c r="AB218" s="149">
        <v>98.1</v>
      </c>
      <c r="AC218" s="162">
        <f>SUM(AD218:AL218)</f>
        <v>0</v>
      </c>
      <c r="AD218" s="163"/>
      <c r="AE218" s="163"/>
      <c r="AF218" s="163"/>
      <c r="AG218" s="163"/>
      <c r="AH218" s="163"/>
      <c r="AI218" s="163"/>
      <c r="AJ218" s="163"/>
      <c r="AK218" s="163"/>
      <c r="AL218" s="164"/>
      <c r="AM218" s="1"/>
      <c r="AN218" s="1"/>
      <c r="AO218" s="1"/>
      <c r="AP218" s="1"/>
      <c r="AQ218" s="1"/>
      <c r="AR218" s="1"/>
      <c r="AS218" s="1"/>
      <c r="AT218" s="1"/>
    </row>
    <row r="219" spans="1:46" ht="15.75" customHeight="1" thickBot="1" x14ac:dyDescent="0.35">
      <c r="A219" s="1697"/>
      <c r="B219" s="1679"/>
      <c r="C219" s="179" t="s">
        <v>87</v>
      </c>
      <c r="D219" s="150"/>
      <c r="E219" s="174"/>
      <c r="F219" s="174"/>
      <c r="G219" s="174"/>
      <c r="H219" s="175"/>
      <c r="I219" s="153"/>
      <c r="J219" s="154"/>
      <c r="K219" s="154"/>
      <c r="L219" s="154"/>
      <c r="M219" s="155"/>
      <c r="N219" s="156"/>
      <c r="O219" s="154"/>
      <c r="P219" s="154"/>
      <c r="Q219" s="155"/>
      <c r="R219" s="156"/>
      <c r="S219" s="155"/>
      <c r="T219" s="725"/>
      <c r="U219" s="174"/>
      <c r="V219" s="174"/>
      <c r="W219" s="174"/>
      <c r="X219" s="174"/>
      <c r="Y219" s="726"/>
      <c r="Z219" s="158"/>
      <c r="AA219" s="175"/>
      <c r="AB219" s="158"/>
      <c r="AC219" s="734"/>
      <c r="AD219" s="166"/>
      <c r="AE219" s="166"/>
      <c r="AF219" s="166"/>
      <c r="AG219" s="166"/>
      <c r="AH219" s="166"/>
      <c r="AI219" s="166"/>
      <c r="AJ219" s="166"/>
      <c r="AK219" s="166"/>
      <c r="AL219" s="167"/>
      <c r="AM219" s="1"/>
      <c r="AN219" s="1"/>
      <c r="AO219" s="1"/>
      <c r="AP219" s="1"/>
      <c r="AQ219" s="1"/>
      <c r="AR219" s="1"/>
      <c r="AS219" s="1"/>
      <c r="AT219" s="1"/>
    </row>
    <row r="220" spans="1:46" ht="15.75" customHeight="1" x14ac:dyDescent="0.3">
      <c r="A220" s="1697"/>
      <c r="B220" s="1681" t="s">
        <v>169</v>
      </c>
      <c r="C220" s="178" t="s">
        <v>85</v>
      </c>
      <c r="D220" s="134"/>
      <c r="E220" s="135"/>
      <c r="F220" s="135"/>
      <c r="G220" s="135"/>
      <c r="H220" s="136"/>
      <c r="I220" s="137"/>
      <c r="J220" s="138"/>
      <c r="K220" s="138"/>
      <c r="L220" s="138"/>
      <c r="M220" s="139"/>
      <c r="N220" s="140"/>
      <c r="O220" s="138"/>
      <c r="P220" s="138"/>
      <c r="Q220" s="139"/>
      <c r="R220" s="140"/>
      <c r="S220" s="139"/>
      <c r="T220" s="678"/>
      <c r="U220" s="135"/>
      <c r="V220" s="135"/>
      <c r="W220" s="135"/>
      <c r="X220" s="135"/>
      <c r="Y220" s="679"/>
      <c r="Z220" s="173"/>
      <c r="AA220" s="136"/>
      <c r="AB220" s="173"/>
      <c r="AC220" s="712"/>
      <c r="AD220" s="713"/>
      <c r="AE220" s="713"/>
      <c r="AF220" s="713"/>
      <c r="AG220" s="713"/>
      <c r="AH220" s="713"/>
      <c r="AI220" s="713"/>
      <c r="AJ220" s="713"/>
      <c r="AK220" s="713"/>
      <c r="AL220" s="714"/>
      <c r="AM220" s="1"/>
      <c r="AN220" s="1"/>
      <c r="AO220" s="1"/>
      <c r="AP220" s="1"/>
      <c r="AQ220" s="1"/>
      <c r="AR220" s="1"/>
      <c r="AS220" s="1"/>
      <c r="AT220" s="1"/>
    </row>
    <row r="221" spans="1:46" ht="15.75" customHeight="1" x14ac:dyDescent="0.3">
      <c r="A221" s="1697"/>
      <c r="B221" s="1677"/>
      <c r="C221" s="178" t="s">
        <v>86</v>
      </c>
      <c r="D221" s="143">
        <f>SUM(E221:H221)</f>
        <v>2</v>
      </c>
      <c r="E221" s="144">
        <v>1</v>
      </c>
      <c r="F221" s="144">
        <v>0</v>
      </c>
      <c r="G221" s="144">
        <v>1</v>
      </c>
      <c r="H221" s="145">
        <v>0</v>
      </c>
      <c r="I221" s="146">
        <f>IF(AND(SUM(J221:M221)=SUM(R221:S221),SUM(N221:Q221)=SUM(R221:S221)),SUM(J221:M221),"ПЕРЕВІРТЕ ПРАВІЛЬНІСТЬ ВВЕДЕНИХ ДАНИХ")</f>
        <v>40</v>
      </c>
      <c r="J221" s="147"/>
      <c r="K221" s="147"/>
      <c r="L221" s="147"/>
      <c r="M221" s="148">
        <v>40</v>
      </c>
      <c r="N221" s="169">
        <v>7</v>
      </c>
      <c r="O221" s="147">
        <v>33</v>
      </c>
      <c r="P221" s="147"/>
      <c r="Q221" s="148"/>
      <c r="R221" s="169">
        <v>34</v>
      </c>
      <c r="S221" s="148">
        <v>6</v>
      </c>
      <c r="T221" s="558"/>
      <c r="U221" s="556">
        <v>10</v>
      </c>
      <c r="V221" s="556">
        <v>9</v>
      </c>
      <c r="W221" s="556">
        <v>8</v>
      </c>
      <c r="X221" s="556">
        <v>28</v>
      </c>
      <c r="Y221" s="559">
        <v>3</v>
      </c>
      <c r="Z221" s="560">
        <v>38</v>
      </c>
      <c r="AA221" s="557">
        <v>16</v>
      </c>
      <c r="AB221" s="560">
        <v>95</v>
      </c>
      <c r="AC221" s="162">
        <f>SUM(AD221:AL221)</f>
        <v>3</v>
      </c>
      <c r="AD221" s="163">
        <v>2</v>
      </c>
      <c r="AE221" s="163"/>
      <c r="AF221" s="163"/>
      <c r="AG221" s="163"/>
      <c r="AH221" s="163"/>
      <c r="AI221" s="163"/>
      <c r="AJ221" s="163">
        <v>1</v>
      </c>
      <c r="AK221" s="163"/>
      <c r="AL221" s="164"/>
      <c r="AM221" s="1"/>
      <c r="AN221" s="1"/>
      <c r="AO221" s="1"/>
      <c r="AP221" s="1"/>
      <c r="AQ221" s="1"/>
      <c r="AR221" s="1"/>
      <c r="AS221" s="1"/>
      <c r="AT221" s="1"/>
    </row>
    <row r="222" spans="1:46" ht="15.75" customHeight="1" thickBot="1" x14ac:dyDescent="0.35">
      <c r="A222" s="1697"/>
      <c r="B222" s="1677"/>
      <c r="C222" s="188" t="s">
        <v>87</v>
      </c>
      <c r="D222" s="150"/>
      <c r="E222" s="174"/>
      <c r="F222" s="174"/>
      <c r="G222" s="174"/>
      <c r="H222" s="175"/>
      <c r="I222" s="153"/>
      <c r="J222" s="154"/>
      <c r="K222" s="154"/>
      <c r="L222" s="154"/>
      <c r="M222" s="155"/>
      <c r="N222" s="156"/>
      <c r="O222" s="154"/>
      <c r="P222" s="154"/>
      <c r="Q222" s="155"/>
      <c r="R222" s="156"/>
      <c r="S222" s="155"/>
      <c r="T222" s="725"/>
      <c r="U222" s="174"/>
      <c r="V222" s="174"/>
      <c r="W222" s="174"/>
      <c r="X222" s="174"/>
      <c r="Y222" s="726"/>
      <c r="Z222" s="158"/>
      <c r="AA222" s="175"/>
      <c r="AB222" s="158"/>
      <c r="AC222" s="734"/>
      <c r="AD222" s="166"/>
      <c r="AE222" s="166"/>
      <c r="AF222" s="166"/>
      <c r="AG222" s="166"/>
      <c r="AH222" s="166"/>
      <c r="AI222" s="166"/>
      <c r="AJ222" s="166"/>
      <c r="AK222" s="166"/>
      <c r="AL222" s="167"/>
      <c r="AM222" s="1"/>
      <c r="AN222" s="1"/>
      <c r="AO222" s="1"/>
      <c r="AP222" s="1"/>
      <c r="AQ222" s="1"/>
      <c r="AR222" s="1"/>
      <c r="AS222" s="1"/>
      <c r="AT222" s="1"/>
    </row>
    <row r="223" spans="1:46" ht="15.75" customHeight="1" x14ac:dyDescent="0.3">
      <c r="A223" s="1697"/>
      <c r="B223" s="1680" t="s">
        <v>170</v>
      </c>
      <c r="C223" s="177" t="s">
        <v>85</v>
      </c>
      <c r="D223" s="134"/>
      <c r="E223" s="135"/>
      <c r="F223" s="135"/>
      <c r="G223" s="135"/>
      <c r="H223" s="136"/>
      <c r="I223" s="137"/>
      <c r="J223" s="138"/>
      <c r="K223" s="138"/>
      <c r="L223" s="138"/>
      <c r="M223" s="139"/>
      <c r="N223" s="140"/>
      <c r="O223" s="138"/>
      <c r="P223" s="138"/>
      <c r="Q223" s="139"/>
      <c r="R223" s="140"/>
      <c r="S223" s="139"/>
      <c r="T223" s="678"/>
      <c r="U223" s="135"/>
      <c r="V223" s="135"/>
      <c r="W223" s="135"/>
      <c r="X223" s="135"/>
      <c r="Y223" s="679"/>
      <c r="Z223" s="173"/>
      <c r="AA223" s="136"/>
      <c r="AB223" s="173"/>
      <c r="AC223" s="712"/>
      <c r="AD223" s="713"/>
      <c r="AE223" s="713"/>
      <c r="AF223" s="713"/>
      <c r="AG223" s="713"/>
      <c r="AH223" s="713"/>
      <c r="AI223" s="713"/>
      <c r="AJ223" s="713"/>
      <c r="AK223" s="713"/>
      <c r="AL223" s="714"/>
      <c r="AM223" s="1"/>
      <c r="AN223" s="1"/>
      <c r="AO223" s="1"/>
      <c r="AP223" s="1"/>
      <c r="AQ223" s="1"/>
      <c r="AR223" s="1"/>
      <c r="AS223" s="1"/>
      <c r="AT223" s="1"/>
    </row>
    <row r="224" spans="1:46" ht="15.75" customHeight="1" x14ac:dyDescent="0.3">
      <c r="A224" s="1697"/>
      <c r="B224" s="1677"/>
      <c r="C224" s="178" t="s">
        <v>86</v>
      </c>
      <c r="D224" s="143">
        <f>SUM(E224:H224)</f>
        <v>1</v>
      </c>
      <c r="E224" s="144">
        <v>1</v>
      </c>
      <c r="F224" s="144">
        <v>0</v>
      </c>
      <c r="G224" s="144">
        <v>0</v>
      </c>
      <c r="H224" s="145">
        <v>0</v>
      </c>
      <c r="I224" s="146">
        <f>IF(AND(SUM(J224:M224)=SUM(R224:S224),SUM(N224:Q224)=SUM(R224:S224)),SUM(J224:M224),"ПЕРЕВІРТЕ ПРАВІЛЬНІСТЬ ВВЕДЕНИХ ДАНИХ")</f>
        <v>15</v>
      </c>
      <c r="J224" s="727"/>
      <c r="K224" s="727"/>
      <c r="L224" s="727"/>
      <c r="M224" s="727">
        <v>15</v>
      </c>
      <c r="N224" s="727">
        <v>4</v>
      </c>
      <c r="O224" s="727">
        <v>11</v>
      </c>
      <c r="P224" s="727"/>
      <c r="Q224" s="727"/>
      <c r="R224" s="727">
        <v>15</v>
      </c>
      <c r="S224" s="727"/>
      <c r="T224" s="728"/>
      <c r="U224" s="729">
        <v>4</v>
      </c>
      <c r="V224" s="729">
        <v>4</v>
      </c>
      <c r="W224" s="729">
        <v>1</v>
      </c>
      <c r="X224" s="729">
        <v>15</v>
      </c>
      <c r="Y224" s="730">
        <v>2</v>
      </c>
      <c r="Z224" s="729">
        <v>37</v>
      </c>
      <c r="AA224" s="729">
        <v>14</v>
      </c>
      <c r="AB224" s="729">
        <v>95</v>
      </c>
      <c r="AC224" s="162">
        <f>SUM(AD224:AL224)</f>
        <v>1</v>
      </c>
      <c r="AD224" s="163"/>
      <c r="AE224" s="163"/>
      <c r="AF224" s="163"/>
      <c r="AG224" s="163"/>
      <c r="AH224" s="163">
        <v>1</v>
      </c>
      <c r="AI224" s="163"/>
      <c r="AJ224" s="163"/>
      <c r="AK224" s="163"/>
      <c r="AL224" s="164"/>
      <c r="AM224" s="1"/>
      <c r="AN224" s="1"/>
      <c r="AO224" s="1"/>
      <c r="AP224" s="1"/>
      <c r="AQ224" s="1"/>
      <c r="AR224" s="1"/>
      <c r="AS224" s="1"/>
      <c r="AT224" s="1"/>
    </row>
    <row r="225" spans="1:46" ht="15.75" customHeight="1" thickBot="1" x14ac:dyDescent="0.35">
      <c r="A225" s="1697"/>
      <c r="B225" s="1679"/>
      <c r="C225" s="179" t="s">
        <v>87</v>
      </c>
      <c r="D225" s="150"/>
      <c r="E225" s="174"/>
      <c r="F225" s="174"/>
      <c r="G225" s="174"/>
      <c r="H225" s="175"/>
      <c r="I225" s="153"/>
      <c r="J225" s="154"/>
      <c r="K225" s="154"/>
      <c r="L225" s="154"/>
      <c r="M225" s="155"/>
      <c r="N225" s="156"/>
      <c r="O225" s="154"/>
      <c r="P225" s="154"/>
      <c r="Q225" s="155"/>
      <c r="R225" s="156"/>
      <c r="S225" s="155"/>
      <c r="T225" s="725"/>
      <c r="U225" s="174"/>
      <c r="V225" s="174"/>
      <c r="W225" s="174"/>
      <c r="X225" s="174"/>
      <c r="Y225" s="726"/>
      <c r="Z225" s="158"/>
      <c r="AA225" s="175"/>
      <c r="AB225" s="158"/>
      <c r="AC225" s="734"/>
      <c r="AD225" s="166"/>
      <c r="AE225" s="166"/>
      <c r="AF225" s="166"/>
      <c r="AG225" s="166"/>
      <c r="AH225" s="166"/>
      <c r="AI225" s="166"/>
      <c r="AJ225" s="166"/>
      <c r="AK225" s="166"/>
      <c r="AL225" s="167"/>
      <c r="AM225" s="1"/>
      <c r="AN225" s="1"/>
      <c r="AO225" s="1"/>
      <c r="AP225" s="1"/>
      <c r="AQ225" s="1"/>
      <c r="AR225" s="1"/>
      <c r="AS225" s="1"/>
      <c r="AT225" s="1"/>
    </row>
    <row r="226" spans="1:46" ht="15.75" customHeight="1" x14ac:dyDescent="0.3">
      <c r="A226" s="1697"/>
      <c r="B226" s="1681" t="s">
        <v>171</v>
      </c>
      <c r="C226" s="178" t="s">
        <v>85</v>
      </c>
      <c r="D226" s="134"/>
      <c r="E226" s="135"/>
      <c r="F226" s="135"/>
      <c r="G226" s="135"/>
      <c r="H226" s="136"/>
      <c r="I226" s="137"/>
      <c r="J226" s="138"/>
      <c r="K226" s="138"/>
      <c r="L226" s="138"/>
      <c r="M226" s="139"/>
      <c r="N226" s="140"/>
      <c r="O226" s="138"/>
      <c r="P226" s="138"/>
      <c r="Q226" s="139"/>
      <c r="R226" s="140"/>
      <c r="S226" s="139"/>
      <c r="T226" s="678"/>
      <c r="U226" s="135"/>
      <c r="V226" s="135"/>
      <c r="W226" s="135"/>
      <c r="X226" s="135"/>
      <c r="Y226" s="679"/>
      <c r="Z226" s="173"/>
      <c r="AA226" s="136"/>
      <c r="AB226" s="173"/>
      <c r="AC226" s="712"/>
      <c r="AD226" s="713"/>
      <c r="AE226" s="713"/>
      <c r="AF226" s="713"/>
      <c r="AG226" s="713"/>
      <c r="AH226" s="713"/>
      <c r="AI226" s="713"/>
      <c r="AJ226" s="713"/>
      <c r="AK226" s="713"/>
      <c r="AL226" s="714"/>
      <c r="AM226" s="1"/>
      <c r="AN226" s="1"/>
      <c r="AO226" s="1"/>
      <c r="AP226" s="1"/>
      <c r="AQ226" s="1"/>
      <c r="AR226" s="1"/>
      <c r="AS226" s="1"/>
      <c r="AT226" s="1"/>
    </row>
    <row r="227" spans="1:46" ht="15.75" customHeight="1" x14ac:dyDescent="0.3">
      <c r="A227" s="1697"/>
      <c r="B227" s="1677"/>
      <c r="C227" s="178" t="s">
        <v>86</v>
      </c>
      <c r="D227" s="143">
        <v>9</v>
      </c>
      <c r="E227" s="144">
        <v>9</v>
      </c>
      <c r="F227" s="144">
        <v>0</v>
      </c>
      <c r="G227" s="144">
        <v>0</v>
      </c>
      <c r="H227" s="145">
        <v>0</v>
      </c>
      <c r="I227" s="146">
        <f>IF(AND(SUM(J227:M227)=SUM(R227:S227),SUM(N227:Q227)=SUM(R227:S227)),SUM(J227:M227),"ПЕРЕВІРТЕ ПРАВІЛЬНІСТЬ ВВЕДЕНИХ ДАНИХ")</f>
        <v>141</v>
      </c>
      <c r="J227" s="731"/>
      <c r="K227" s="731"/>
      <c r="L227" s="731"/>
      <c r="M227" s="732">
        <v>141</v>
      </c>
      <c r="N227" s="733">
        <v>69</v>
      </c>
      <c r="O227" s="731">
        <v>72</v>
      </c>
      <c r="P227" s="731">
        <v>0</v>
      </c>
      <c r="Q227" s="732">
        <v>0</v>
      </c>
      <c r="R227" s="733">
        <v>120</v>
      </c>
      <c r="S227" s="732">
        <v>21</v>
      </c>
      <c r="T227" s="494"/>
      <c r="U227" s="144">
        <v>39</v>
      </c>
      <c r="V227" s="144">
        <v>39</v>
      </c>
      <c r="W227" s="144"/>
      <c r="X227" s="144">
        <v>107</v>
      </c>
      <c r="Y227" s="478">
        <v>13</v>
      </c>
      <c r="Z227" s="149">
        <v>39.299999999999997</v>
      </c>
      <c r="AA227" s="145">
        <v>19</v>
      </c>
      <c r="AB227" s="149">
        <v>119.3</v>
      </c>
      <c r="AC227" s="162">
        <f>SUM(AD227:AL227)</f>
        <v>4</v>
      </c>
      <c r="AD227" s="163"/>
      <c r="AE227" s="163"/>
      <c r="AF227" s="163"/>
      <c r="AG227" s="163"/>
      <c r="AH227" s="163">
        <v>3</v>
      </c>
      <c r="AI227" s="163"/>
      <c r="AJ227" s="163"/>
      <c r="AK227" s="163"/>
      <c r="AL227" s="164">
        <v>1</v>
      </c>
      <c r="AM227" s="1"/>
      <c r="AN227" s="1"/>
      <c r="AO227" s="1"/>
      <c r="AP227" s="1"/>
      <c r="AQ227" s="1"/>
      <c r="AR227" s="1"/>
      <c r="AS227" s="1"/>
      <c r="AT227" s="1"/>
    </row>
    <row r="228" spans="1:46" ht="15.75" customHeight="1" thickBot="1" x14ac:dyDescent="0.35">
      <c r="A228" s="1698"/>
      <c r="B228" s="1677"/>
      <c r="C228" s="188" t="s">
        <v>87</v>
      </c>
      <c r="D228" s="150"/>
      <c r="E228" s="174"/>
      <c r="F228" s="174"/>
      <c r="G228" s="174"/>
      <c r="H228" s="175"/>
      <c r="I228" s="153"/>
      <c r="J228" s="154"/>
      <c r="K228" s="154"/>
      <c r="L228" s="154"/>
      <c r="M228" s="155"/>
      <c r="N228" s="156"/>
      <c r="O228" s="154"/>
      <c r="P228" s="154"/>
      <c r="Q228" s="155"/>
      <c r="R228" s="156"/>
      <c r="S228" s="155"/>
      <c r="T228" s="725"/>
      <c r="U228" s="174"/>
      <c r="V228" s="174"/>
      <c r="W228" s="174"/>
      <c r="X228" s="174"/>
      <c r="Y228" s="726"/>
      <c r="Z228" s="158"/>
      <c r="AA228" s="175"/>
      <c r="AB228" s="158"/>
      <c r="AC228" s="734"/>
      <c r="AD228" s="166"/>
      <c r="AE228" s="166"/>
      <c r="AF228" s="166"/>
      <c r="AG228" s="166"/>
      <c r="AH228" s="166"/>
      <c r="AI228" s="166"/>
      <c r="AJ228" s="166"/>
      <c r="AK228" s="166"/>
      <c r="AL228" s="167"/>
      <c r="AM228" s="1"/>
      <c r="AN228" s="1"/>
      <c r="AO228" s="1"/>
      <c r="AP228" s="1"/>
      <c r="AQ228" s="1"/>
      <c r="AR228" s="1"/>
      <c r="AS228" s="1"/>
      <c r="AT228" s="1"/>
    </row>
    <row r="229" spans="1:46" ht="15.75" customHeight="1" x14ac:dyDescent="0.3">
      <c r="A229" s="1702" t="s">
        <v>172</v>
      </c>
      <c r="B229" s="1680" t="s">
        <v>173</v>
      </c>
      <c r="C229" s="177" t="s">
        <v>85</v>
      </c>
      <c r="D229" s="1326">
        <v>6</v>
      </c>
      <c r="E229" s="1327">
        <v>6</v>
      </c>
      <c r="F229" s="1327">
        <f t="shared" ref="D229:AB231" si="16">F196+F199</f>
        <v>0</v>
      </c>
      <c r="G229" s="1327">
        <f t="shared" si="16"/>
        <v>0</v>
      </c>
      <c r="H229" s="1327">
        <f t="shared" si="16"/>
        <v>0</v>
      </c>
      <c r="I229" s="1326">
        <v>172</v>
      </c>
      <c r="J229" s="1327">
        <f t="shared" si="16"/>
        <v>0</v>
      </c>
      <c r="K229" s="1327">
        <v>9</v>
      </c>
      <c r="L229" s="1327">
        <f t="shared" si="16"/>
        <v>0</v>
      </c>
      <c r="M229" s="1327">
        <v>163</v>
      </c>
      <c r="N229" s="1327">
        <v>19</v>
      </c>
      <c r="O229" s="1327">
        <v>140</v>
      </c>
      <c r="P229" s="1327">
        <v>4</v>
      </c>
      <c r="Q229" s="1327">
        <v>9</v>
      </c>
      <c r="R229" s="1327">
        <v>160</v>
      </c>
      <c r="S229" s="1327">
        <v>12</v>
      </c>
      <c r="T229" s="1322">
        <f t="shared" si="16"/>
        <v>0</v>
      </c>
      <c r="U229" s="1322">
        <v>24</v>
      </c>
      <c r="V229" s="1322">
        <v>20</v>
      </c>
      <c r="W229" s="1322">
        <v>13</v>
      </c>
      <c r="X229" s="1322">
        <v>50</v>
      </c>
      <c r="Y229" s="1322">
        <v>18</v>
      </c>
      <c r="Z229" s="1322">
        <v>35</v>
      </c>
      <c r="AA229" s="1322">
        <v>14</v>
      </c>
      <c r="AB229" s="1322">
        <v>18</v>
      </c>
      <c r="AC229" s="1327">
        <f t="shared" ref="AC229:AL231" si="17">AC196+AC199</f>
        <v>0</v>
      </c>
      <c r="AD229" s="1327">
        <f t="shared" si="17"/>
        <v>0</v>
      </c>
      <c r="AE229" s="1327">
        <f t="shared" si="17"/>
        <v>0</v>
      </c>
      <c r="AF229" s="1327">
        <f t="shared" si="17"/>
        <v>0</v>
      </c>
      <c r="AG229" s="1327">
        <f t="shared" si="17"/>
        <v>0</v>
      </c>
      <c r="AH229" s="1327">
        <f t="shared" si="17"/>
        <v>0</v>
      </c>
      <c r="AI229" s="1327">
        <f t="shared" si="17"/>
        <v>0</v>
      </c>
      <c r="AJ229" s="1327">
        <f t="shared" si="17"/>
        <v>0</v>
      </c>
      <c r="AK229" s="1327">
        <f t="shared" si="17"/>
        <v>0</v>
      </c>
      <c r="AL229" s="1328">
        <f t="shared" si="17"/>
        <v>0</v>
      </c>
      <c r="AM229" s="1"/>
      <c r="AN229" s="1"/>
      <c r="AO229" s="1"/>
      <c r="AP229" s="1"/>
      <c r="AQ229" s="1"/>
      <c r="AR229" s="1"/>
      <c r="AS229" s="1"/>
      <c r="AT229" s="1"/>
    </row>
    <row r="230" spans="1:46" ht="15.75" customHeight="1" x14ac:dyDescent="0.3">
      <c r="A230" s="1697"/>
      <c r="B230" s="1677"/>
      <c r="C230" s="178" t="s">
        <v>86</v>
      </c>
      <c r="D230" s="1329">
        <v>24</v>
      </c>
      <c r="E230" s="1330">
        <v>24</v>
      </c>
      <c r="F230" s="1330">
        <f t="shared" si="16"/>
        <v>0</v>
      </c>
      <c r="G230" s="1330">
        <f t="shared" si="16"/>
        <v>0</v>
      </c>
      <c r="H230" s="1330">
        <f t="shared" si="16"/>
        <v>0</v>
      </c>
      <c r="I230" s="1329">
        <v>529</v>
      </c>
      <c r="J230" s="1330">
        <f t="shared" si="16"/>
        <v>0</v>
      </c>
      <c r="K230" s="1330">
        <v>23</v>
      </c>
      <c r="L230" s="1330">
        <f t="shared" si="16"/>
        <v>0</v>
      </c>
      <c r="M230" s="1330">
        <v>506</v>
      </c>
      <c r="N230" s="1330">
        <v>41</v>
      </c>
      <c r="O230" s="1330">
        <v>457</v>
      </c>
      <c r="P230" s="1330">
        <v>8</v>
      </c>
      <c r="Q230" s="1330">
        <v>23</v>
      </c>
      <c r="R230" s="1330">
        <v>459</v>
      </c>
      <c r="S230" s="1330">
        <v>70</v>
      </c>
      <c r="T230" s="1226">
        <f t="shared" si="16"/>
        <v>0</v>
      </c>
      <c r="U230" s="1226">
        <v>56</v>
      </c>
      <c r="V230" s="1226">
        <v>48</v>
      </c>
      <c r="W230" s="1226">
        <v>20</v>
      </c>
      <c r="X230" s="1226">
        <v>146</v>
      </c>
      <c r="Y230" s="1226">
        <v>48</v>
      </c>
      <c r="Z230" s="1226">
        <v>38</v>
      </c>
      <c r="AA230" s="1226">
        <v>15</v>
      </c>
      <c r="AB230" s="1226">
        <v>180</v>
      </c>
      <c r="AC230" s="1330">
        <f t="shared" si="17"/>
        <v>0</v>
      </c>
      <c r="AD230" s="1330">
        <f t="shared" si="17"/>
        <v>0</v>
      </c>
      <c r="AE230" s="1330">
        <f t="shared" si="17"/>
        <v>0</v>
      </c>
      <c r="AF230" s="1330">
        <f t="shared" si="17"/>
        <v>0</v>
      </c>
      <c r="AG230" s="1330">
        <f t="shared" si="17"/>
        <v>0</v>
      </c>
      <c r="AH230" s="1330">
        <f t="shared" si="17"/>
        <v>0</v>
      </c>
      <c r="AI230" s="1330">
        <f t="shared" si="17"/>
        <v>0</v>
      </c>
      <c r="AJ230" s="1330">
        <f t="shared" si="17"/>
        <v>0</v>
      </c>
      <c r="AK230" s="1330">
        <f t="shared" si="17"/>
        <v>0</v>
      </c>
      <c r="AL230" s="1331">
        <f t="shared" si="17"/>
        <v>0</v>
      </c>
      <c r="AM230" s="1"/>
      <c r="AN230" s="1"/>
      <c r="AO230" s="1"/>
      <c r="AP230" s="1"/>
      <c r="AQ230" s="1"/>
      <c r="AR230" s="1"/>
      <c r="AS230" s="1"/>
      <c r="AT230" s="1"/>
    </row>
    <row r="231" spans="1:46" ht="15.75" customHeight="1" thickBot="1" x14ac:dyDescent="0.35">
      <c r="A231" s="1697"/>
      <c r="B231" s="1679"/>
      <c r="C231" s="179" t="s">
        <v>87</v>
      </c>
      <c r="D231" s="1332">
        <f t="shared" si="16"/>
        <v>0</v>
      </c>
      <c r="E231" s="1333">
        <f t="shared" si="16"/>
        <v>0</v>
      </c>
      <c r="F231" s="1333">
        <f t="shared" si="16"/>
        <v>0</v>
      </c>
      <c r="G231" s="1333">
        <f t="shared" si="16"/>
        <v>0</v>
      </c>
      <c r="H231" s="1333">
        <f t="shared" si="16"/>
        <v>0</v>
      </c>
      <c r="I231" s="1332">
        <f t="shared" si="16"/>
        <v>0</v>
      </c>
      <c r="J231" s="1333">
        <f t="shared" si="16"/>
        <v>0</v>
      </c>
      <c r="K231" s="1333">
        <f t="shared" si="16"/>
        <v>0</v>
      </c>
      <c r="L231" s="1333">
        <f t="shared" si="16"/>
        <v>0</v>
      </c>
      <c r="M231" s="1333">
        <f t="shared" si="16"/>
        <v>0</v>
      </c>
      <c r="N231" s="1333">
        <f t="shared" si="16"/>
        <v>0</v>
      </c>
      <c r="O231" s="1333">
        <f t="shared" si="16"/>
        <v>0</v>
      </c>
      <c r="P231" s="1333">
        <f t="shared" si="16"/>
        <v>0</v>
      </c>
      <c r="Q231" s="1333">
        <f t="shared" si="16"/>
        <v>0</v>
      </c>
      <c r="R231" s="1333">
        <f t="shared" si="16"/>
        <v>0</v>
      </c>
      <c r="S231" s="1333">
        <f t="shared" si="16"/>
        <v>0</v>
      </c>
      <c r="T231" s="1325">
        <f t="shared" si="16"/>
        <v>0</v>
      </c>
      <c r="U231" s="1325">
        <f t="shared" si="16"/>
        <v>0</v>
      </c>
      <c r="V231" s="1325">
        <f t="shared" si="16"/>
        <v>0</v>
      </c>
      <c r="W231" s="1325">
        <f t="shared" si="16"/>
        <v>0</v>
      </c>
      <c r="X231" s="1325">
        <f t="shared" si="16"/>
        <v>0</v>
      </c>
      <c r="Y231" s="1325">
        <f t="shared" si="16"/>
        <v>0</v>
      </c>
      <c r="Z231" s="1325">
        <f t="shared" si="16"/>
        <v>0</v>
      </c>
      <c r="AA231" s="1325">
        <f t="shared" si="16"/>
        <v>0</v>
      </c>
      <c r="AB231" s="1325">
        <f t="shared" si="16"/>
        <v>0</v>
      </c>
      <c r="AC231" s="1333">
        <f t="shared" si="17"/>
        <v>0</v>
      </c>
      <c r="AD231" s="1333">
        <f t="shared" si="17"/>
        <v>0</v>
      </c>
      <c r="AE231" s="1333">
        <f t="shared" si="17"/>
        <v>0</v>
      </c>
      <c r="AF231" s="1333">
        <f t="shared" si="17"/>
        <v>0</v>
      </c>
      <c r="AG231" s="1333">
        <f t="shared" si="17"/>
        <v>0</v>
      </c>
      <c r="AH231" s="1333">
        <f t="shared" si="17"/>
        <v>0</v>
      </c>
      <c r="AI231" s="1333">
        <f t="shared" si="17"/>
        <v>0</v>
      </c>
      <c r="AJ231" s="1333">
        <f t="shared" si="17"/>
        <v>0</v>
      </c>
      <c r="AK231" s="1333">
        <f t="shared" si="17"/>
        <v>0</v>
      </c>
      <c r="AL231" s="1334">
        <f t="shared" si="17"/>
        <v>0</v>
      </c>
      <c r="AM231" s="1"/>
      <c r="AN231" s="1"/>
      <c r="AO231" s="1"/>
      <c r="AP231" s="1"/>
      <c r="AQ231" s="1"/>
      <c r="AR231" s="1"/>
      <c r="AS231" s="1"/>
      <c r="AT231" s="1"/>
    </row>
    <row r="232" spans="1:46" ht="15.75" customHeight="1" x14ac:dyDescent="0.3">
      <c r="A232" s="1697"/>
      <c r="B232" s="1680" t="s">
        <v>174</v>
      </c>
      <c r="C232" s="177" t="s">
        <v>85</v>
      </c>
      <c r="D232" s="134">
        <f>SUM(E232:H232)</f>
        <v>0</v>
      </c>
      <c r="E232" s="810"/>
      <c r="F232" s="810"/>
      <c r="G232" s="810"/>
      <c r="H232" s="811"/>
      <c r="I232" s="137">
        <f>SUM(J232:M232)</f>
        <v>0</v>
      </c>
      <c r="J232" s="812">
        <v>0</v>
      </c>
      <c r="K232" s="812">
        <v>0</v>
      </c>
      <c r="L232" s="812">
        <v>0</v>
      </c>
      <c r="M232" s="813">
        <v>0</v>
      </c>
      <c r="N232" s="814">
        <v>0</v>
      </c>
      <c r="O232" s="812">
        <v>0</v>
      </c>
      <c r="P232" s="812">
        <v>0</v>
      </c>
      <c r="Q232" s="813">
        <v>0</v>
      </c>
      <c r="R232" s="814">
        <v>0</v>
      </c>
      <c r="S232" s="813">
        <v>0</v>
      </c>
      <c r="T232" s="815">
        <v>0</v>
      </c>
      <c r="U232" s="810">
        <v>0</v>
      </c>
      <c r="V232" s="810">
        <v>0</v>
      </c>
      <c r="W232" s="810">
        <v>0</v>
      </c>
      <c r="X232" s="810">
        <v>0</v>
      </c>
      <c r="Y232" s="816">
        <v>0</v>
      </c>
      <c r="Z232" s="817">
        <v>0</v>
      </c>
      <c r="AA232" s="811">
        <v>0</v>
      </c>
      <c r="AB232" s="817">
        <v>0</v>
      </c>
      <c r="AC232" s="712">
        <f>SUM(AD232:AL232)</f>
        <v>0</v>
      </c>
      <c r="AD232" s="713"/>
      <c r="AE232" s="713"/>
      <c r="AF232" s="713"/>
      <c r="AG232" s="713"/>
      <c r="AH232" s="713"/>
      <c r="AI232" s="713"/>
      <c r="AJ232" s="713"/>
      <c r="AK232" s="713"/>
      <c r="AL232" s="714"/>
      <c r="AM232" s="1"/>
      <c r="AN232" s="1"/>
      <c r="AO232" s="1"/>
      <c r="AP232" s="1"/>
      <c r="AQ232" s="1"/>
      <c r="AR232" s="1"/>
      <c r="AS232" s="1"/>
      <c r="AT232" s="1"/>
    </row>
    <row r="233" spans="1:46" ht="15.75" customHeight="1" thickBot="1" x14ac:dyDescent="0.35">
      <c r="A233" s="1697"/>
      <c r="B233" s="1677"/>
      <c r="C233" s="178" t="s">
        <v>86</v>
      </c>
      <c r="D233" s="150">
        <f>SUM(E233:H233)</f>
        <v>5</v>
      </c>
      <c r="E233" s="818">
        <v>3</v>
      </c>
      <c r="F233" s="818">
        <v>0</v>
      </c>
      <c r="G233" s="818">
        <v>2</v>
      </c>
      <c r="H233" s="819">
        <v>0</v>
      </c>
      <c r="I233" s="153">
        <f>IF(AND(SUM(J233:M233)=SUM(R233:S233),SUM(N233:Q233)=SUM(R233:S233)),SUM(J233:M233),"ПЕРЕВІРТЕ ПРАВІЛЬНІСТЬ ВВЕДЕНИХ ДАНИХ")</f>
        <v>94</v>
      </c>
      <c r="J233" s="820">
        <v>0</v>
      </c>
      <c r="K233" s="820">
        <v>0</v>
      </c>
      <c r="L233" s="820">
        <v>0</v>
      </c>
      <c r="M233" s="821">
        <v>94</v>
      </c>
      <c r="N233" s="822">
        <v>8</v>
      </c>
      <c r="O233" s="820">
        <v>85</v>
      </c>
      <c r="P233" s="820">
        <v>1</v>
      </c>
      <c r="Q233" s="821">
        <v>0</v>
      </c>
      <c r="R233" s="822">
        <v>80</v>
      </c>
      <c r="S233" s="821">
        <v>14</v>
      </c>
      <c r="T233" s="823">
        <v>0</v>
      </c>
      <c r="U233" s="824">
        <v>78</v>
      </c>
      <c r="V233" s="824">
        <v>78</v>
      </c>
      <c r="W233" s="824">
        <v>25</v>
      </c>
      <c r="X233" s="824">
        <v>52</v>
      </c>
      <c r="Y233" s="825">
        <v>49</v>
      </c>
      <c r="Z233" s="826">
        <v>44</v>
      </c>
      <c r="AA233" s="819">
        <v>21</v>
      </c>
      <c r="AB233" s="826">
        <v>100</v>
      </c>
      <c r="AC233" s="860">
        <f>SUM(AD233:AL233)</f>
        <v>2</v>
      </c>
      <c r="AD233" s="864">
        <v>0</v>
      </c>
      <c r="AE233" s="865">
        <v>0</v>
      </c>
      <c r="AF233" s="865">
        <v>0</v>
      </c>
      <c r="AG233" s="865">
        <v>0</v>
      </c>
      <c r="AH233" s="865">
        <v>1</v>
      </c>
      <c r="AI233" s="865">
        <v>0</v>
      </c>
      <c r="AJ233" s="865">
        <v>1</v>
      </c>
      <c r="AK233" s="865">
        <v>0</v>
      </c>
      <c r="AL233" s="866">
        <v>0</v>
      </c>
      <c r="AM233" s="1"/>
      <c r="AN233" s="1"/>
      <c r="AO233" s="1"/>
      <c r="AP233" s="1"/>
      <c r="AQ233" s="1"/>
      <c r="AR233" s="1"/>
      <c r="AS233" s="1"/>
      <c r="AT233" s="1"/>
    </row>
    <row r="234" spans="1:46" ht="15.75" customHeight="1" thickBot="1" x14ac:dyDescent="0.35">
      <c r="A234" s="1697"/>
      <c r="B234" s="1679"/>
      <c r="C234" s="179" t="s">
        <v>87</v>
      </c>
      <c r="D234" s="798"/>
      <c r="E234" s="806"/>
      <c r="F234" s="806"/>
      <c r="G234" s="806"/>
      <c r="H234" s="809"/>
      <c r="I234" s="801"/>
      <c r="J234" s="827"/>
      <c r="K234" s="827"/>
      <c r="L234" s="827"/>
      <c r="M234" s="828"/>
      <c r="N234" s="829"/>
      <c r="O234" s="827"/>
      <c r="P234" s="827"/>
      <c r="Q234" s="828"/>
      <c r="R234" s="829"/>
      <c r="S234" s="828"/>
      <c r="T234" s="805"/>
      <c r="U234" s="806"/>
      <c r="V234" s="806"/>
      <c r="W234" s="806"/>
      <c r="X234" s="806"/>
      <c r="Y234" s="807"/>
      <c r="Z234" s="808"/>
      <c r="AA234" s="809"/>
      <c r="AB234" s="808"/>
      <c r="AC234" s="861"/>
      <c r="AD234" s="867"/>
      <c r="AE234" s="867"/>
      <c r="AF234" s="867"/>
      <c r="AG234" s="867"/>
      <c r="AH234" s="867"/>
      <c r="AI234" s="867"/>
      <c r="AJ234" s="867"/>
      <c r="AK234" s="867"/>
      <c r="AL234" s="868"/>
      <c r="AM234" s="1"/>
      <c r="AN234" s="1"/>
      <c r="AO234" s="1"/>
      <c r="AP234" s="1"/>
      <c r="AQ234" s="1"/>
      <c r="AR234" s="1"/>
      <c r="AS234" s="1"/>
      <c r="AT234" s="1"/>
    </row>
    <row r="235" spans="1:46" ht="15.75" customHeight="1" x14ac:dyDescent="0.3">
      <c r="A235" s="1697"/>
      <c r="B235" s="1681" t="s">
        <v>175</v>
      </c>
      <c r="C235" s="178" t="s">
        <v>85</v>
      </c>
      <c r="D235" s="134">
        <f>SUM(E235:H235)</f>
        <v>0</v>
      </c>
      <c r="E235" s="135"/>
      <c r="F235" s="135"/>
      <c r="G235" s="135"/>
      <c r="H235" s="136"/>
      <c r="I235" s="137">
        <f>SUM(J235:M235)</f>
        <v>0</v>
      </c>
      <c r="J235" s="812"/>
      <c r="K235" s="812"/>
      <c r="L235" s="812"/>
      <c r="M235" s="813"/>
      <c r="N235" s="814"/>
      <c r="O235" s="812"/>
      <c r="P235" s="812"/>
      <c r="Q235" s="813"/>
      <c r="R235" s="814"/>
      <c r="S235" s="813"/>
      <c r="T235" s="817"/>
      <c r="U235" s="810"/>
      <c r="V235" s="810"/>
      <c r="W235" s="810"/>
      <c r="X235" s="810"/>
      <c r="Y235" s="816"/>
      <c r="Z235" s="817"/>
      <c r="AA235" s="811"/>
      <c r="AB235" s="830"/>
      <c r="AC235" s="712">
        <f>SUM(AD235:AL235)</f>
        <v>0</v>
      </c>
      <c r="AD235" s="713"/>
      <c r="AE235" s="713"/>
      <c r="AF235" s="713"/>
      <c r="AG235" s="713"/>
      <c r="AH235" s="713"/>
      <c r="AI235" s="713"/>
      <c r="AJ235" s="713"/>
      <c r="AK235" s="713"/>
      <c r="AL235" s="714"/>
      <c r="AM235" s="1"/>
      <c r="AN235" s="1"/>
      <c r="AO235" s="1"/>
      <c r="AP235" s="1"/>
      <c r="AQ235" s="1"/>
      <c r="AR235" s="1"/>
      <c r="AS235" s="1"/>
      <c r="AT235" s="1"/>
    </row>
    <row r="236" spans="1:46" ht="15.75" customHeight="1" x14ac:dyDescent="0.3">
      <c r="A236" s="1697"/>
      <c r="B236" s="1677"/>
      <c r="C236" s="178" t="s">
        <v>86</v>
      </c>
      <c r="D236" s="143">
        <f>SUM(E236:H236)</f>
        <v>0</v>
      </c>
      <c r="E236" s="144"/>
      <c r="F236" s="144"/>
      <c r="G236" s="144"/>
      <c r="H236" s="145"/>
      <c r="I236" s="146">
        <f>IF(AND(SUM(J236:M236)=SUM(R236:S236),SUM(N236:Q236)=SUM(R236:S236)),SUM(J236:M236),"ПЕРЕВІРТЕ ПРАВІЛЬНІСТЬ ВВЕДЕНИХ ДАНИХ")</f>
        <v>53</v>
      </c>
      <c r="J236" s="147"/>
      <c r="K236" s="147"/>
      <c r="L236" s="147"/>
      <c r="M236" s="148">
        <v>53</v>
      </c>
      <c r="N236" s="169">
        <v>8</v>
      </c>
      <c r="O236" s="147">
        <v>45</v>
      </c>
      <c r="P236" s="147"/>
      <c r="Q236" s="148"/>
      <c r="R236" s="169">
        <v>46</v>
      </c>
      <c r="S236" s="148">
        <v>7</v>
      </c>
      <c r="T236" s="494"/>
      <c r="U236" s="144">
        <v>15</v>
      </c>
      <c r="V236" s="144">
        <v>10</v>
      </c>
      <c r="W236" s="144">
        <v>5</v>
      </c>
      <c r="X236" s="144">
        <v>7</v>
      </c>
      <c r="Y236" s="478">
        <v>7</v>
      </c>
      <c r="Z236" s="149">
        <v>39.700000000000003</v>
      </c>
      <c r="AA236" s="145">
        <v>17.600000000000001</v>
      </c>
      <c r="AB236" s="831">
        <v>99.6</v>
      </c>
      <c r="AC236" s="162">
        <f>SUM(AD236:AL236)</f>
        <v>4</v>
      </c>
      <c r="AD236" s="163"/>
      <c r="AE236" s="163"/>
      <c r="AF236" s="163">
        <v>0</v>
      </c>
      <c r="AG236" s="163"/>
      <c r="AH236" s="163"/>
      <c r="AI236" s="163"/>
      <c r="AJ236" s="163"/>
      <c r="AK236" s="163">
        <v>1</v>
      </c>
      <c r="AL236" s="164">
        <v>3</v>
      </c>
      <c r="AM236" s="1"/>
      <c r="AN236" s="1"/>
      <c r="AO236" s="1"/>
      <c r="AP236" s="1"/>
      <c r="AQ236" s="1"/>
      <c r="AR236" s="1"/>
      <c r="AS236" s="1"/>
      <c r="AT236" s="1"/>
    </row>
    <row r="237" spans="1:46" ht="15.75" customHeight="1" thickBot="1" x14ac:dyDescent="0.35">
      <c r="A237" s="1697"/>
      <c r="B237" s="1677"/>
      <c r="C237" s="188" t="s">
        <v>87</v>
      </c>
      <c r="D237" s="798"/>
      <c r="E237" s="832"/>
      <c r="F237" s="832"/>
      <c r="G237" s="832"/>
      <c r="H237" s="833"/>
      <c r="I237" s="801"/>
      <c r="J237" s="834"/>
      <c r="K237" s="834"/>
      <c r="L237" s="834"/>
      <c r="M237" s="835"/>
      <c r="N237" s="836"/>
      <c r="O237" s="834"/>
      <c r="P237" s="834"/>
      <c r="Q237" s="835"/>
      <c r="R237" s="836"/>
      <c r="S237" s="835"/>
      <c r="T237" s="837"/>
      <c r="U237" s="838"/>
      <c r="V237" s="838"/>
      <c r="W237" s="838"/>
      <c r="X237" s="838"/>
      <c r="Y237" s="839"/>
      <c r="Z237" s="837"/>
      <c r="AA237" s="840"/>
      <c r="AB237" s="841"/>
      <c r="AC237" s="861"/>
      <c r="AD237" s="862"/>
      <c r="AE237" s="862"/>
      <c r="AF237" s="862"/>
      <c r="AG237" s="862"/>
      <c r="AH237" s="862"/>
      <c r="AI237" s="862"/>
      <c r="AJ237" s="862"/>
      <c r="AK237" s="862"/>
      <c r="AL237" s="863"/>
      <c r="AM237" s="1"/>
      <c r="AN237" s="1"/>
      <c r="AO237" s="1"/>
      <c r="AP237" s="1"/>
      <c r="AQ237" s="1"/>
      <c r="AR237" s="1"/>
      <c r="AS237" s="1"/>
      <c r="AT237" s="1"/>
    </row>
    <row r="238" spans="1:46" ht="15.75" customHeight="1" x14ac:dyDescent="0.3">
      <c r="A238" s="1697"/>
      <c r="B238" s="1680" t="s">
        <v>176</v>
      </c>
      <c r="C238" s="177" t="s">
        <v>85</v>
      </c>
      <c r="D238" s="134">
        <f>SUM(E238:H238)</f>
        <v>0</v>
      </c>
      <c r="E238" s="393"/>
      <c r="F238" s="393">
        <v>0</v>
      </c>
      <c r="G238" s="393"/>
      <c r="H238" s="393">
        <v>0</v>
      </c>
      <c r="I238" s="137">
        <f>SUM(J238:M238)</f>
        <v>6</v>
      </c>
      <c r="J238" s="842">
        <v>0</v>
      </c>
      <c r="K238" s="842">
        <v>0</v>
      </c>
      <c r="L238" s="842">
        <v>0</v>
      </c>
      <c r="M238" s="711">
        <v>6</v>
      </c>
      <c r="N238" s="843">
        <v>0</v>
      </c>
      <c r="O238" s="842">
        <v>6</v>
      </c>
      <c r="P238" s="842">
        <v>0</v>
      </c>
      <c r="Q238" s="711">
        <v>0</v>
      </c>
      <c r="R238" s="843">
        <v>5</v>
      </c>
      <c r="S238" s="711">
        <v>1</v>
      </c>
      <c r="T238" s="492">
        <v>0</v>
      </c>
      <c r="U238" s="393">
        <v>3</v>
      </c>
      <c r="V238" s="393">
        <v>2</v>
      </c>
      <c r="W238" s="393">
        <v>0</v>
      </c>
      <c r="X238" s="393">
        <v>4</v>
      </c>
      <c r="Y238" s="493">
        <v>1</v>
      </c>
      <c r="Z238" s="141">
        <v>46</v>
      </c>
      <c r="AA238" s="142">
        <v>27</v>
      </c>
      <c r="AB238" s="141">
        <v>16</v>
      </c>
      <c r="AC238" s="712">
        <f>SUM(AD238:AL238)</f>
        <v>0</v>
      </c>
      <c r="AD238" s="869">
        <v>0</v>
      </c>
      <c r="AE238" s="869">
        <v>0</v>
      </c>
      <c r="AF238" s="869">
        <v>0</v>
      </c>
      <c r="AG238" s="869">
        <v>0</v>
      </c>
      <c r="AH238" s="869">
        <v>0</v>
      </c>
      <c r="AI238" s="869">
        <v>0</v>
      </c>
      <c r="AJ238" s="869"/>
      <c r="AK238" s="869"/>
      <c r="AL238" s="870"/>
      <c r="AM238" s="1"/>
      <c r="AN238" s="1"/>
      <c r="AO238" s="1"/>
      <c r="AP238" s="1"/>
      <c r="AQ238" s="1"/>
      <c r="AR238" s="1"/>
      <c r="AS238" s="1"/>
      <c r="AT238" s="1"/>
    </row>
    <row r="239" spans="1:46" ht="15.75" customHeight="1" thickBot="1" x14ac:dyDescent="0.35">
      <c r="A239" s="1697"/>
      <c r="B239" s="1677"/>
      <c r="C239" s="178" t="s">
        <v>86</v>
      </c>
      <c r="D239" s="150">
        <f>SUM(E239:H239)</f>
        <v>0</v>
      </c>
      <c r="E239" s="144"/>
      <c r="F239" s="144"/>
      <c r="G239" s="144"/>
      <c r="H239" s="144"/>
      <c r="I239" s="153">
        <f>IF(AND(SUM(J239:M239)=SUM(R239:S239),SUM(N239:Q239)=SUM(R239:S239)),SUM(J239:M239),"ПЕРЕВІРТЕ ПРАВІЛЬНІСТЬ ВВЕДЕНИХ ДАНИХ")</f>
        <v>0</v>
      </c>
      <c r="J239" s="844"/>
      <c r="K239" s="844"/>
      <c r="L239" s="844"/>
      <c r="M239" s="844"/>
      <c r="N239" s="844"/>
      <c r="O239" s="844"/>
      <c r="P239" s="844"/>
      <c r="Q239" s="844"/>
      <c r="R239" s="844"/>
      <c r="S239" s="844"/>
      <c r="T239" s="845"/>
      <c r="U239" s="845"/>
      <c r="V239" s="845"/>
      <c r="W239" s="845"/>
      <c r="X239" s="845"/>
      <c r="Y239" s="845"/>
      <c r="Z239" s="845"/>
      <c r="AA239" s="845"/>
      <c r="AB239" s="845"/>
      <c r="AC239" s="734">
        <f>SUM(AD239:AL239)</f>
        <v>0</v>
      </c>
      <c r="AD239" s="163"/>
      <c r="AE239" s="163"/>
      <c r="AF239" s="163"/>
      <c r="AG239" s="163"/>
      <c r="AH239" s="163"/>
      <c r="AI239" s="163"/>
      <c r="AJ239" s="163"/>
      <c r="AK239" s="163"/>
      <c r="AL239" s="164"/>
      <c r="AM239" s="1"/>
      <c r="AN239" s="1"/>
      <c r="AO239" s="1"/>
      <c r="AP239" s="1"/>
      <c r="AQ239" s="1"/>
      <c r="AR239" s="1"/>
      <c r="AS239" s="1"/>
      <c r="AT239" s="1"/>
    </row>
    <row r="240" spans="1:46" ht="15.75" customHeight="1" thickBot="1" x14ac:dyDescent="0.35">
      <c r="A240" s="1697"/>
      <c r="B240" s="1679"/>
      <c r="C240" s="179" t="s">
        <v>87</v>
      </c>
      <c r="D240" s="798"/>
      <c r="E240" s="174"/>
      <c r="F240" s="174"/>
      <c r="G240" s="174"/>
      <c r="H240" s="174"/>
      <c r="I240" s="801"/>
      <c r="J240" s="794"/>
      <c r="K240" s="794"/>
      <c r="L240" s="794"/>
      <c r="M240" s="794"/>
      <c r="N240" s="794"/>
      <c r="O240" s="794"/>
      <c r="P240" s="794"/>
      <c r="Q240" s="794"/>
      <c r="R240" s="794"/>
      <c r="S240" s="794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861"/>
      <c r="AD240" s="166"/>
      <c r="AE240" s="166"/>
      <c r="AF240" s="166"/>
      <c r="AG240" s="166"/>
      <c r="AH240" s="166"/>
      <c r="AI240" s="166"/>
      <c r="AJ240" s="166"/>
      <c r="AK240" s="166"/>
      <c r="AL240" s="167"/>
      <c r="AM240" s="1"/>
      <c r="AN240" s="1"/>
      <c r="AO240" s="1"/>
      <c r="AP240" s="1"/>
      <c r="AQ240" s="1"/>
      <c r="AR240" s="1"/>
      <c r="AS240" s="1"/>
      <c r="AT240" s="1"/>
    </row>
    <row r="241" spans="1:46" ht="15.75" customHeight="1" x14ac:dyDescent="0.3">
      <c r="A241" s="1697"/>
      <c r="B241" s="1681" t="s">
        <v>177</v>
      </c>
      <c r="C241" s="204" t="s">
        <v>85</v>
      </c>
      <c r="D241" s="846">
        <f>SUM(E241:H241)</f>
        <v>0</v>
      </c>
      <c r="E241" s="393"/>
      <c r="F241" s="393"/>
      <c r="G241" s="393"/>
      <c r="H241" s="393"/>
      <c r="I241" s="847">
        <f>SUM(J241:M241)</f>
        <v>0</v>
      </c>
      <c r="J241" s="848"/>
      <c r="K241" s="848"/>
      <c r="L241" s="848"/>
      <c r="M241" s="848"/>
      <c r="N241" s="848"/>
      <c r="O241" s="848"/>
      <c r="P241" s="848"/>
      <c r="Q241" s="848"/>
      <c r="R241" s="848"/>
      <c r="S241" s="848"/>
      <c r="T241" s="849"/>
      <c r="U241" s="849"/>
      <c r="V241" s="849"/>
      <c r="W241" s="849"/>
      <c r="X241" s="849"/>
      <c r="Y241" s="849"/>
      <c r="Z241" s="849"/>
      <c r="AA241" s="849"/>
      <c r="AB241" s="849"/>
      <c r="AC241" s="871">
        <f>SUM(AD241:AL241)</f>
        <v>0</v>
      </c>
      <c r="AD241" s="160"/>
      <c r="AE241" s="160"/>
      <c r="AF241" s="160"/>
      <c r="AG241" s="160"/>
      <c r="AH241" s="160"/>
      <c r="AI241" s="160"/>
      <c r="AJ241" s="160"/>
      <c r="AK241" s="160"/>
      <c r="AL241" s="161"/>
      <c r="AM241" s="1"/>
      <c r="AN241" s="1"/>
      <c r="AO241" s="1"/>
      <c r="AP241" s="1"/>
      <c r="AQ241" s="1"/>
      <c r="AR241" s="1"/>
      <c r="AS241" s="1"/>
      <c r="AT241" s="1"/>
    </row>
    <row r="242" spans="1:46" ht="15.75" customHeight="1" x14ac:dyDescent="0.3">
      <c r="A242" s="1697"/>
      <c r="B242" s="1677"/>
      <c r="C242" s="204" t="s">
        <v>86</v>
      </c>
      <c r="D242" s="796">
        <f>SUM(E242:H242)</f>
        <v>0</v>
      </c>
      <c r="E242" s="144"/>
      <c r="F242" s="144"/>
      <c r="G242" s="144"/>
      <c r="H242" s="145"/>
      <c r="I242" s="797">
        <f>IF(AND(SUM(J242:M242)=SUM(R242:S242),SUM(N242:Q242)=SUM(R242:S242)),SUM(J242:M242),"ПЕРЕВІРТЕ ПРАВІЛЬНІСТЬ ВВЕДЕНИХ ДАНИХ")</f>
        <v>65</v>
      </c>
      <c r="J242" s="147"/>
      <c r="K242" s="147"/>
      <c r="L242" s="147"/>
      <c r="M242" s="148">
        <v>65</v>
      </c>
      <c r="N242" s="169">
        <v>13</v>
      </c>
      <c r="O242" s="147">
        <v>47</v>
      </c>
      <c r="P242" s="147">
        <v>5</v>
      </c>
      <c r="Q242" s="148"/>
      <c r="R242" s="169">
        <v>63</v>
      </c>
      <c r="S242" s="148">
        <v>2</v>
      </c>
      <c r="T242" s="494"/>
      <c r="U242" s="144">
        <v>17</v>
      </c>
      <c r="V242" s="144">
        <v>17</v>
      </c>
      <c r="W242" s="144">
        <v>2</v>
      </c>
      <c r="X242" s="144">
        <v>4</v>
      </c>
      <c r="Y242" s="478">
        <v>1</v>
      </c>
      <c r="Z242" s="149">
        <v>35</v>
      </c>
      <c r="AA242" s="145">
        <v>19</v>
      </c>
      <c r="AB242" s="149">
        <v>82.6</v>
      </c>
      <c r="AC242" s="872">
        <f>SUM(AD242:AL242)</f>
        <v>0</v>
      </c>
      <c r="AD242" s="163"/>
      <c r="AE242" s="163"/>
      <c r="AF242" s="163"/>
      <c r="AG242" s="163"/>
      <c r="AH242" s="163"/>
      <c r="AI242" s="163"/>
      <c r="AJ242" s="163"/>
      <c r="AK242" s="163"/>
      <c r="AL242" s="164"/>
      <c r="AM242" s="1"/>
      <c r="AN242" s="1"/>
      <c r="AO242" s="1"/>
      <c r="AP242" s="1"/>
      <c r="AQ242" s="1"/>
      <c r="AR242" s="1"/>
      <c r="AS242" s="1"/>
      <c r="AT242" s="1"/>
    </row>
    <row r="243" spans="1:46" ht="15.75" customHeight="1" thickBot="1" x14ac:dyDescent="0.35">
      <c r="A243" s="1697"/>
      <c r="B243" s="1677"/>
      <c r="C243" s="205" t="s">
        <v>87</v>
      </c>
      <c r="D243" s="850"/>
      <c r="E243" s="174"/>
      <c r="F243" s="174"/>
      <c r="G243" s="174"/>
      <c r="H243" s="174"/>
      <c r="I243" s="851"/>
      <c r="J243" s="794"/>
      <c r="K243" s="794"/>
      <c r="L243" s="794"/>
      <c r="M243" s="794"/>
      <c r="N243" s="794"/>
      <c r="O243" s="794"/>
      <c r="P243" s="794"/>
      <c r="Q243" s="794"/>
      <c r="R243" s="794"/>
      <c r="S243" s="794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873"/>
      <c r="AD243" s="166"/>
      <c r="AE243" s="166"/>
      <c r="AF243" s="166"/>
      <c r="AG243" s="166"/>
      <c r="AH243" s="166"/>
      <c r="AI243" s="166"/>
      <c r="AJ243" s="166"/>
      <c r="AK243" s="166"/>
      <c r="AL243" s="167"/>
      <c r="AM243" s="1"/>
      <c r="AN243" s="1"/>
      <c r="AO243" s="1"/>
      <c r="AP243" s="1"/>
      <c r="AQ243" s="1"/>
      <c r="AR243" s="1"/>
      <c r="AS243" s="1"/>
      <c r="AT243" s="1"/>
    </row>
    <row r="244" spans="1:46" ht="15.75" customHeight="1" x14ac:dyDescent="0.3">
      <c r="A244" s="1697"/>
      <c r="B244" s="1680" t="s">
        <v>178</v>
      </c>
      <c r="C244" s="177" t="s">
        <v>85</v>
      </c>
      <c r="D244" s="691">
        <f>SUM(E244:H244)</f>
        <v>0</v>
      </c>
      <c r="E244" s="393"/>
      <c r="F244" s="393"/>
      <c r="G244" s="393"/>
      <c r="H244" s="142"/>
      <c r="I244" s="795">
        <f>SUM(J244:M244)</f>
        <v>4</v>
      </c>
      <c r="J244" s="138"/>
      <c r="K244" s="138"/>
      <c r="L244" s="138"/>
      <c r="M244" s="139">
        <v>4</v>
      </c>
      <c r="N244" s="140"/>
      <c r="O244" s="138">
        <v>4</v>
      </c>
      <c r="P244" s="138"/>
      <c r="Q244" s="139"/>
      <c r="R244" s="140">
        <v>4</v>
      </c>
      <c r="S244" s="139"/>
      <c r="T244" s="492"/>
      <c r="U244" s="393"/>
      <c r="V244" s="393"/>
      <c r="W244" s="393"/>
      <c r="X244" s="393">
        <v>4</v>
      </c>
      <c r="Y244" s="493"/>
      <c r="Z244" s="141">
        <v>45</v>
      </c>
      <c r="AA244" s="142">
        <v>20</v>
      </c>
      <c r="AB244" s="852"/>
      <c r="AC244" s="159">
        <f>SUM(AD244:AL244)</f>
        <v>0</v>
      </c>
      <c r="AD244" s="160"/>
      <c r="AE244" s="160"/>
      <c r="AF244" s="160"/>
      <c r="AG244" s="160"/>
      <c r="AH244" s="160"/>
      <c r="AI244" s="160"/>
      <c r="AJ244" s="160"/>
      <c r="AK244" s="160"/>
      <c r="AL244" s="161"/>
      <c r="AM244" s="1"/>
      <c r="AN244" s="1"/>
      <c r="AO244" s="1"/>
      <c r="AP244" s="1"/>
      <c r="AQ244" s="1"/>
      <c r="AR244" s="1"/>
      <c r="AS244" s="1"/>
      <c r="AT244" s="1"/>
    </row>
    <row r="245" spans="1:46" ht="15.75" customHeight="1" x14ac:dyDescent="0.3">
      <c r="A245" s="1697"/>
      <c r="B245" s="1677"/>
      <c r="C245" s="204" t="s">
        <v>86</v>
      </c>
      <c r="D245" s="796">
        <f>SUM(E245:H245)</f>
        <v>0</v>
      </c>
      <c r="E245" s="144"/>
      <c r="F245" s="144"/>
      <c r="G245" s="144"/>
      <c r="H245" s="144"/>
      <c r="I245" s="797">
        <f>IF(AND(SUM(J245:M245)=SUM(R245:S245),SUM(N245:Q245)=SUM(R245:S245)),SUM(J245:M245),"ПЕРЕВІРТЕ ПРАВІЛЬНІСТЬ ВВЕДЕНИХ ДАНИХ")</f>
        <v>4</v>
      </c>
      <c r="J245" s="147"/>
      <c r="K245" s="147"/>
      <c r="L245" s="147"/>
      <c r="M245" s="148">
        <v>4</v>
      </c>
      <c r="N245" s="169">
        <v>1</v>
      </c>
      <c r="O245" s="147">
        <v>3</v>
      </c>
      <c r="P245" s="147"/>
      <c r="Q245" s="148"/>
      <c r="R245" s="169">
        <v>4</v>
      </c>
      <c r="S245" s="148"/>
      <c r="T245" s="494"/>
      <c r="U245" s="144"/>
      <c r="V245" s="144"/>
      <c r="W245" s="144"/>
      <c r="X245" s="144">
        <v>4</v>
      </c>
      <c r="Y245" s="478"/>
      <c r="Z245" s="149">
        <v>38</v>
      </c>
      <c r="AA245" s="145">
        <v>18</v>
      </c>
      <c r="AB245" s="853"/>
      <c r="AC245" s="162">
        <f>SUM(AD245:AL245)</f>
        <v>1</v>
      </c>
      <c r="AD245" s="163"/>
      <c r="AE245" s="163"/>
      <c r="AF245" s="163"/>
      <c r="AG245" s="163"/>
      <c r="AH245" s="163">
        <v>1</v>
      </c>
      <c r="AI245" s="163"/>
      <c r="AJ245" s="163"/>
      <c r="AK245" s="163"/>
      <c r="AL245" s="164"/>
      <c r="AM245" s="1"/>
      <c r="AN245" s="1"/>
      <c r="AO245" s="1"/>
      <c r="AP245" s="1"/>
      <c r="AQ245" s="1"/>
      <c r="AR245" s="1"/>
      <c r="AS245" s="1"/>
      <c r="AT245" s="1"/>
    </row>
    <row r="246" spans="1:46" ht="15.75" customHeight="1" thickBot="1" x14ac:dyDescent="0.35">
      <c r="A246" s="1697"/>
      <c r="B246" s="1679"/>
      <c r="C246" s="179" t="s">
        <v>87</v>
      </c>
      <c r="D246" s="798"/>
      <c r="E246" s="799"/>
      <c r="F246" s="799"/>
      <c r="G246" s="799"/>
      <c r="H246" s="800"/>
      <c r="I246" s="801"/>
      <c r="J246" s="802"/>
      <c r="K246" s="802"/>
      <c r="L246" s="802"/>
      <c r="M246" s="803"/>
      <c r="N246" s="804"/>
      <c r="O246" s="802"/>
      <c r="P246" s="802"/>
      <c r="Q246" s="803"/>
      <c r="R246" s="804"/>
      <c r="S246" s="803"/>
      <c r="T246" s="837"/>
      <c r="U246" s="838"/>
      <c r="V246" s="838"/>
      <c r="W246" s="838"/>
      <c r="X246" s="838"/>
      <c r="Y246" s="839"/>
      <c r="Z246" s="837"/>
      <c r="AA246" s="840"/>
      <c r="AB246" s="837"/>
      <c r="AC246" s="861"/>
      <c r="AD246" s="874"/>
      <c r="AE246" s="874"/>
      <c r="AF246" s="874"/>
      <c r="AG246" s="874"/>
      <c r="AH246" s="874"/>
      <c r="AI246" s="874"/>
      <c r="AJ246" s="874"/>
      <c r="AK246" s="874"/>
      <c r="AL246" s="875"/>
      <c r="AM246" s="1"/>
      <c r="AN246" s="1"/>
      <c r="AO246" s="1"/>
      <c r="AP246" s="1"/>
      <c r="AQ246" s="1"/>
      <c r="AR246" s="1"/>
      <c r="AS246" s="1"/>
      <c r="AT246" s="1"/>
    </row>
    <row r="247" spans="1:46" ht="15.75" customHeight="1" x14ac:dyDescent="0.3">
      <c r="A247" s="1697"/>
      <c r="B247" s="1681" t="s">
        <v>179</v>
      </c>
      <c r="C247" s="178" t="s">
        <v>85</v>
      </c>
      <c r="D247" s="846">
        <f>SUM(E247:H247)</f>
        <v>1</v>
      </c>
      <c r="E247" s="135">
        <v>1</v>
      </c>
      <c r="F247" s="135"/>
      <c r="G247" s="135"/>
      <c r="H247" s="135"/>
      <c r="I247" s="847">
        <f>SUM(J247:M247)</f>
        <v>3</v>
      </c>
      <c r="J247" s="138"/>
      <c r="K247" s="138"/>
      <c r="L247" s="138"/>
      <c r="M247" s="139">
        <v>3</v>
      </c>
      <c r="N247" s="140">
        <v>2</v>
      </c>
      <c r="O247" s="138">
        <v>1</v>
      </c>
      <c r="P247" s="138"/>
      <c r="Q247" s="139"/>
      <c r="R247" s="140">
        <v>2</v>
      </c>
      <c r="S247" s="139">
        <v>1</v>
      </c>
      <c r="T247" s="492"/>
      <c r="U247" s="393"/>
      <c r="V247" s="393"/>
      <c r="W247" s="393"/>
      <c r="X247" s="393">
        <v>1</v>
      </c>
      <c r="Y247" s="493"/>
      <c r="Z247" s="141">
        <v>38</v>
      </c>
      <c r="AA247" s="142">
        <v>20</v>
      </c>
      <c r="AB247" s="141">
        <v>11</v>
      </c>
      <c r="AC247" s="712">
        <f>SUM(AD247:AL247)</f>
        <v>0</v>
      </c>
      <c r="AD247" s="160"/>
      <c r="AE247" s="160"/>
      <c r="AF247" s="160"/>
      <c r="AG247" s="160"/>
      <c r="AH247" s="160"/>
      <c r="AI247" s="160"/>
      <c r="AJ247" s="160"/>
      <c r="AK247" s="160"/>
      <c r="AL247" s="161"/>
      <c r="AM247" s="1"/>
      <c r="AN247" s="1"/>
      <c r="AO247" s="1"/>
      <c r="AP247" s="1"/>
      <c r="AQ247" s="1"/>
      <c r="AR247" s="1"/>
      <c r="AS247" s="1"/>
      <c r="AT247" s="1"/>
    </row>
    <row r="248" spans="1:46" ht="15.75" customHeight="1" x14ac:dyDescent="0.3">
      <c r="A248" s="1697"/>
      <c r="B248" s="1677"/>
      <c r="C248" s="178" t="s">
        <v>86</v>
      </c>
      <c r="D248" s="796">
        <f>SUM(E248:H248)</f>
        <v>3</v>
      </c>
      <c r="E248" s="144">
        <v>3</v>
      </c>
      <c r="F248" s="144"/>
      <c r="G248" s="144"/>
      <c r="H248" s="145"/>
      <c r="I248" s="797">
        <f>IF(AND(SUM(J248:M248)=SUM(R248:S248),SUM(N248:Q248)=SUM(R248:S248)),SUM(J248:M248),"ПЕРЕВІРТЕ ПРАВІЛЬНІСТЬ ВВЕДЕНИХ ДАНИХ")</f>
        <v>22</v>
      </c>
      <c r="J248" s="147"/>
      <c r="K248" s="147"/>
      <c r="L248" s="147"/>
      <c r="M248" s="148">
        <v>22</v>
      </c>
      <c r="N248" s="169">
        <v>3</v>
      </c>
      <c r="O248" s="147">
        <v>19</v>
      </c>
      <c r="P248" s="147"/>
      <c r="Q248" s="148"/>
      <c r="R248" s="169">
        <v>22</v>
      </c>
      <c r="S248" s="148"/>
      <c r="T248" s="494"/>
      <c r="U248" s="144">
        <v>7</v>
      </c>
      <c r="V248" s="144">
        <v>4</v>
      </c>
      <c r="W248" s="144"/>
      <c r="X248" s="144">
        <v>21</v>
      </c>
      <c r="Y248" s="478"/>
      <c r="Z248" s="149">
        <v>38</v>
      </c>
      <c r="AA248" s="145">
        <v>18</v>
      </c>
      <c r="AB248" s="149">
        <v>98</v>
      </c>
      <c r="AC248" s="162">
        <f>SUM(AD248:AL248)</f>
        <v>0</v>
      </c>
      <c r="AD248" s="163"/>
      <c r="AE248" s="163"/>
      <c r="AF248" s="163"/>
      <c r="AG248" s="163"/>
      <c r="AH248" s="163"/>
      <c r="AI248" s="163"/>
      <c r="AJ248" s="163"/>
      <c r="AK248" s="163"/>
      <c r="AL248" s="164"/>
      <c r="AM248" s="1"/>
      <c r="AN248" s="1"/>
      <c r="AO248" s="1"/>
      <c r="AP248" s="1"/>
      <c r="AQ248" s="1"/>
      <c r="AR248" s="1"/>
      <c r="AS248" s="1"/>
      <c r="AT248" s="1"/>
    </row>
    <row r="249" spans="1:46" ht="15.75" customHeight="1" thickBot="1" x14ac:dyDescent="0.35">
      <c r="A249" s="1697"/>
      <c r="B249" s="1677"/>
      <c r="C249" s="188" t="s">
        <v>87</v>
      </c>
      <c r="D249" s="850"/>
      <c r="E249" s="174"/>
      <c r="F249" s="174"/>
      <c r="G249" s="174"/>
      <c r="H249" s="174"/>
      <c r="I249" s="851"/>
      <c r="J249" s="794"/>
      <c r="K249" s="794"/>
      <c r="L249" s="794"/>
      <c r="M249" s="794"/>
      <c r="N249" s="794"/>
      <c r="O249" s="794"/>
      <c r="P249" s="794"/>
      <c r="Q249" s="794"/>
      <c r="R249" s="794"/>
      <c r="S249" s="794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734"/>
      <c r="AD249" s="166"/>
      <c r="AE249" s="166"/>
      <c r="AF249" s="166"/>
      <c r="AG249" s="166"/>
      <c r="AH249" s="166"/>
      <c r="AI249" s="166"/>
      <c r="AJ249" s="166"/>
      <c r="AK249" s="166"/>
      <c r="AL249" s="167"/>
      <c r="AM249" s="1"/>
      <c r="AN249" s="1"/>
      <c r="AO249" s="1"/>
      <c r="AP249" s="1"/>
      <c r="AQ249" s="1"/>
      <c r="AR249" s="1"/>
      <c r="AS249" s="1"/>
      <c r="AT249" s="1"/>
    </row>
    <row r="250" spans="1:46" ht="15.75" customHeight="1" x14ac:dyDescent="0.3">
      <c r="A250" s="1697"/>
      <c r="B250" s="1680" t="s">
        <v>180</v>
      </c>
      <c r="C250" s="177" t="s">
        <v>85</v>
      </c>
      <c r="D250" s="691">
        <f>SUM(E250:H250)</f>
        <v>0</v>
      </c>
      <c r="E250" s="135"/>
      <c r="F250" s="135"/>
      <c r="G250" s="135"/>
      <c r="H250" s="136"/>
      <c r="I250" s="795">
        <f>SUM(J250:M250)</f>
        <v>4</v>
      </c>
      <c r="J250" s="138"/>
      <c r="K250" s="138"/>
      <c r="L250" s="138"/>
      <c r="M250" s="139">
        <v>4</v>
      </c>
      <c r="N250" s="140"/>
      <c r="O250" s="138">
        <v>4</v>
      </c>
      <c r="P250" s="138"/>
      <c r="Q250" s="139"/>
      <c r="R250" s="140">
        <v>4</v>
      </c>
      <c r="S250" s="139">
        <v>0</v>
      </c>
      <c r="T250" s="492"/>
      <c r="U250" s="393"/>
      <c r="V250" s="393"/>
      <c r="W250" s="393"/>
      <c r="X250" s="393"/>
      <c r="Y250" s="493"/>
      <c r="Z250" s="141">
        <v>31</v>
      </c>
      <c r="AA250" s="142">
        <v>15</v>
      </c>
      <c r="AB250" s="141">
        <v>10</v>
      </c>
      <c r="AC250" s="159">
        <f>SUM(AD250:AL250)</f>
        <v>0</v>
      </c>
      <c r="AD250" s="160"/>
      <c r="AE250" s="160"/>
      <c r="AF250" s="160"/>
      <c r="AG250" s="160"/>
      <c r="AH250" s="160"/>
      <c r="AI250" s="160"/>
      <c r="AJ250" s="160"/>
      <c r="AK250" s="160"/>
      <c r="AL250" s="161"/>
      <c r="AM250" s="1"/>
      <c r="AN250" s="1"/>
      <c r="AO250" s="1"/>
      <c r="AP250" s="1"/>
      <c r="AQ250" s="1"/>
      <c r="AR250" s="1"/>
      <c r="AS250" s="1"/>
      <c r="AT250" s="1"/>
    </row>
    <row r="251" spans="1:46" ht="15.75" customHeight="1" x14ac:dyDescent="0.3">
      <c r="A251" s="1697"/>
      <c r="B251" s="1677"/>
      <c r="C251" s="178" t="s">
        <v>86</v>
      </c>
      <c r="D251" s="143">
        <f>SUM(E251:H251)</f>
        <v>1</v>
      </c>
      <c r="E251" s="144">
        <v>1</v>
      </c>
      <c r="F251" s="144"/>
      <c r="G251" s="144"/>
      <c r="H251" s="145"/>
      <c r="I251" s="146">
        <f>IF(AND(SUM(J251:M251)=SUM(R251:S251),SUM(N251:Q251)=SUM(R251:S251)),SUM(J251:M251),"ПЕРЕВІРТЕ ПРАВІЛЬНІСТЬ ВВЕДЕНИХ ДАНИХ")</f>
        <v>77</v>
      </c>
      <c r="J251" s="147"/>
      <c r="K251" s="147"/>
      <c r="L251" s="147"/>
      <c r="M251" s="148">
        <v>77</v>
      </c>
      <c r="N251" s="169">
        <v>21</v>
      </c>
      <c r="O251" s="147">
        <v>56</v>
      </c>
      <c r="P251" s="147"/>
      <c r="Q251" s="148"/>
      <c r="R251" s="169">
        <v>71</v>
      </c>
      <c r="S251" s="148">
        <v>6</v>
      </c>
      <c r="T251" s="494"/>
      <c r="U251" s="144">
        <v>25</v>
      </c>
      <c r="V251" s="144">
        <v>23</v>
      </c>
      <c r="W251" s="144">
        <v>5</v>
      </c>
      <c r="X251" s="144">
        <v>34</v>
      </c>
      <c r="Y251" s="478">
        <v>10</v>
      </c>
      <c r="Z251" s="149">
        <v>38</v>
      </c>
      <c r="AA251" s="145">
        <v>13</v>
      </c>
      <c r="AB251" s="149">
        <v>100</v>
      </c>
      <c r="AC251" s="860">
        <f>SUM(AD251:AL251)</f>
        <v>2</v>
      </c>
      <c r="AD251" s="163"/>
      <c r="AE251" s="163"/>
      <c r="AF251" s="163"/>
      <c r="AG251" s="163"/>
      <c r="AH251" s="163"/>
      <c r="AI251" s="163"/>
      <c r="AJ251" s="163">
        <v>1</v>
      </c>
      <c r="AK251" s="163">
        <v>1</v>
      </c>
      <c r="AL251" s="164"/>
      <c r="AM251" s="1"/>
      <c r="AN251" s="1"/>
      <c r="AO251" s="1"/>
      <c r="AP251" s="1"/>
      <c r="AQ251" s="1"/>
      <c r="AR251" s="1"/>
      <c r="AS251" s="1"/>
      <c r="AT251" s="1"/>
    </row>
    <row r="252" spans="1:46" ht="15.75" customHeight="1" thickBot="1" x14ac:dyDescent="0.35">
      <c r="A252" s="1697"/>
      <c r="B252" s="1679"/>
      <c r="C252" s="179" t="s">
        <v>87</v>
      </c>
      <c r="D252" s="798"/>
      <c r="E252" s="799"/>
      <c r="F252" s="799"/>
      <c r="G252" s="799"/>
      <c r="H252" s="800"/>
      <c r="I252" s="801"/>
      <c r="J252" s="802"/>
      <c r="K252" s="802"/>
      <c r="L252" s="802"/>
      <c r="M252" s="803"/>
      <c r="N252" s="804"/>
      <c r="O252" s="802"/>
      <c r="P252" s="802"/>
      <c r="Q252" s="803"/>
      <c r="R252" s="804"/>
      <c r="S252" s="803"/>
      <c r="T252" s="805"/>
      <c r="U252" s="806"/>
      <c r="V252" s="806"/>
      <c r="W252" s="806"/>
      <c r="X252" s="806"/>
      <c r="Y252" s="807"/>
      <c r="Z252" s="808"/>
      <c r="AA252" s="809"/>
      <c r="AB252" s="808"/>
      <c r="AC252" s="861"/>
      <c r="AD252" s="862"/>
      <c r="AE252" s="862"/>
      <c r="AF252" s="862"/>
      <c r="AG252" s="862"/>
      <c r="AH252" s="862"/>
      <c r="AI252" s="862"/>
      <c r="AJ252" s="862"/>
      <c r="AK252" s="862"/>
      <c r="AL252" s="863"/>
      <c r="AM252" s="1"/>
      <c r="AN252" s="1"/>
      <c r="AO252" s="1"/>
      <c r="AP252" s="1"/>
      <c r="AQ252" s="1"/>
      <c r="AR252" s="1"/>
      <c r="AS252" s="1"/>
      <c r="AT252" s="1"/>
    </row>
    <row r="253" spans="1:46" ht="15.75" customHeight="1" x14ac:dyDescent="0.3">
      <c r="A253" s="1697"/>
      <c r="B253" s="1681" t="s">
        <v>181</v>
      </c>
      <c r="C253" s="204" t="s">
        <v>85</v>
      </c>
      <c r="D253" s="134">
        <f>SUM(E253:H253)</f>
        <v>0</v>
      </c>
      <c r="E253" s="135"/>
      <c r="F253" s="135"/>
      <c r="G253" s="135"/>
      <c r="H253" s="136"/>
      <c r="I253" s="137">
        <f>SUM(J253:M253)</f>
        <v>0</v>
      </c>
      <c r="J253" s="812"/>
      <c r="K253" s="812"/>
      <c r="L253" s="812"/>
      <c r="M253" s="813"/>
      <c r="N253" s="814"/>
      <c r="O253" s="812"/>
      <c r="P253" s="812"/>
      <c r="Q253" s="813"/>
      <c r="R253" s="814"/>
      <c r="S253" s="813"/>
      <c r="T253" s="815"/>
      <c r="U253" s="810"/>
      <c r="V253" s="810"/>
      <c r="W253" s="810"/>
      <c r="X253" s="810"/>
      <c r="Y253" s="816"/>
      <c r="Z253" s="817"/>
      <c r="AA253" s="811"/>
      <c r="AB253" s="830"/>
      <c r="AC253" s="712">
        <f>SUM(AD253:AL253)</f>
        <v>0</v>
      </c>
      <c r="AD253" s="713"/>
      <c r="AE253" s="713"/>
      <c r="AF253" s="713"/>
      <c r="AG253" s="713"/>
      <c r="AH253" s="713"/>
      <c r="AI253" s="713"/>
      <c r="AJ253" s="713"/>
      <c r="AK253" s="713"/>
      <c r="AL253" s="714"/>
      <c r="AM253" s="1"/>
      <c r="AN253" s="1"/>
      <c r="AO253" s="1"/>
      <c r="AP253" s="1"/>
      <c r="AQ253" s="1"/>
      <c r="AR253" s="1"/>
      <c r="AS253" s="1"/>
      <c r="AT253" s="1"/>
    </row>
    <row r="254" spans="1:46" ht="15.75" customHeight="1" x14ac:dyDescent="0.3">
      <c r="A254" s="1697"/>
      <c r="B254" s="1677"/>
      <c r="C254" s="204" t="s">
        <v>86</v>
      </c>
      <c r="D254" s="854">
        <f>SUM(E254:H254)</f>
        <v>4</v>
      </c>
      <c r="E254" s="144">
        <v>4</v>
      </c>
      <c r="F254" s="144"/>
      <c r="G254" s="144"/>
      <c r="H254" s="145"/>
      <c r="I254" s="855">
        <f>IF(AND(SUM(J254:M254)=SUM(R254:S254),SUM(N254:Q254)=SUM(R254:S254)),SUM(J254:M254),"ПЕРЕВІРТЕ ПРАВІЛЬНІСТЬ ВВЕДЕНИХ ДАНИХ")</f>
        <v>130</v>
      </c>
      <c r="J254" s="147"/>
      <c r="K254" s="147"/>
      <c r="L254" s="147"/>
      <c r="M254" s="148">
        <v>130</v>
      </c>
      <c r="N254" s="169">
        <v>2</v>
      </c>
      <c r="O254" s="147">
        <v>128</v>
      </c>
      <c r="P254" s="147"/>
      <c r="Q254" s="148"/>
      <c r="R254" s="169">
        <v>111</v>
      </c>
      <c r="S254" s="148">
        <v>19</v>
      </c>
      <c r="T254" s="494"/>
      <c r="U254" s="144">
        <v>51</v>
      </c>
      <c r="V254" s="144">
        <v>32</v>
      </c>
      <c r="W254" s="144">
        <v>24</v>
      </c>
      <c r="X254" s="144">
        <v>36</v>
      </c>
      <c r="Y254" s="478">
        <v>8</v>
      </c>
      <c r="Z254" s="149">
        <v>38.200000000000003</v>
      </c>
      <c r="AA254" s="145">
        <v>14.8</v>
      </c>
      <c r="AB254" s="149">
        <v>85.2</v>
      </c>
      <c r="AC254" s="876">
        <f>SUM(AD254:AL254)</f>
        <v>0</v>
      </c>
      <c r="AD254" s="163"/>
      <c r="AE254" s="163"/>
      <c r="AF254" s="163"/>
      <c r="AG254" s="163"/>
      <c r="AH254" s="163"/>
      <c r="AI254" s="163"/>
      <c r="AJ254" s="163"/>
      <c r="AK254" s="163"/>
      <c r="AL254" s="164"/>
      <c r="AM254" s="1"/>
      <c r="AN254" s="1"/>
      <c r="AO254" s="1"/>
      <c r="AP254" s="1"/>
      <c r="AQ254" s="1"/>
      <c r="AR254" s="1"/>
      <c r="AS254" s="1"/>
      <c r="AT254" s="1"/>
    </row>
    <row r="255" spans="1:46" ht="15.75" customHeight="1" thickBot="1" x14ac:dyDescent="0.35">
      <c r="A255" s="1697"/>
      <c r="B255" s="1677"/>
      <c r="C255" s="205" t="s">
        <v>87</v>
      </c>
      <c r="D255" s="850"/>
      <c r="E255" s="174"/>
      <c r="F255" s="174"/>
      <c r="G255" s="174"/>
      <c r="H255" s="174"/>
      <c r="I255" s="851"/>
      <c r="J255" s="794"/>
      <c r="K255" s="794"/>
      <c r="L255" s="794"/>
      <c r="M255" s="794"/>
      <c r="N255" s="794"/>
      <c r="O255" s="794"/>
      <c r="P255" s="794"/>
      <c r="Q255" s="794"/>
      <c r="R255" s="794"/>
      <c r="S255" s="794"/>
      <c r="T255" s="180"/>
      <c r="U255" s="180"/>
      <c r="V255" s="180"/>
      <c r="W255" s="180"/>
      <c r="X255" s="180"/>
      <c r="Y255" s="180"/>
      <c r="Z255" s="180"/>
      <c r="AA255" s="856"/>
      <c r="AB255" s="857"/>
      <c r="AC255" s="873"/>
      <c r="AD255" s="166"/>
      <c r="AE255" s="166"/>
      <c r="AF255" s="166"/>
      <c r="AG255" s="166"/>
      <c r="AH255" s="166"/>
      <c r="AI255" s="166"/>
      <c r="AJ255" s="166"/>
      <c r="AK255" s="166"/>
      <c r="AL255" s="167"/>
      <c r="AM255" s="1"/>
      <c r="AN255" s="1"/>
      <c r="AO255" s="1"/>
      <c r="AP255" s="1"/>
      <c r="AQ255" s="1"/>
      <c r="AR255" s="1"/>
      <c r="AS255" s="1"/>
      <c r="AT255" s="1"/>
    </row>
    <row r="256" spans="1:46" ht="15.75" customHeight="1" x14ac:dyDescent="0.3">
      <c r="A256" s="1697"/>
      <c r="B256" s="1680" t="s">
        <v>182</v>
      </c>
      <c r="C256" s="206" t="s">
        <v>85</v>
      </c>
      <c r="D256" s="134">
        <f>SUM(E256:H256)</f>
        <v>0</v>
      </c>
      <c r="E256" s="135"/>
      <c r="F256" s="135"/>
      <c r="G256" s="135"/>
      <c r="H256" s="136"/>
      <c r="I256" s="137">
        <f>SUM(J256:M256)</f>
        <v>7</v>
      </c>
      <c r="J256" s="138"/>
      <c r="K256" s="138"/>
      <c r="L256" s="138"/>
      <c r="M256" s="139">
        <v>7</v>
      </c>
      <c r="N256" s="140"/>
      <c r="O256" s="138">
        <v>7</v>
      </c>
      <c r="P256" s="138"/>
      <c r="Q256" s="139"/>
      <c r="R256" s="140">
        <v>7</v>
      </c>
      <c r="S256" s="139"/>
      <c r="T256" s="678"/>
      <c r="U256" s="135"/>
      <c r="V256" s="135"/>
      <c r="W256" s="135"/>
      <c r="X256" s="135">
        <v>7</v>
      </c>
      <c r="Y256" s="679"/>
      <c r="Z256" s="173">
        <v>37</v>
      </c>
      <c r="AA256" s="136">
        <v>16</v>
      </c>
      <c r="AB256" s="173">
        <v>10</v>
      </c>
      <c r="AC256" s="712">
        <f>SUM(AD256:AL256)</f>
        <v>0</v>
      </c>
      <c r="AD256" s="713"/>
      <c r="AE256" s="713"/>
      <c r="AF256" s="713"/>
      <c r="AG256" s="713"/>
      <c r="AH256" s="713"/>
      <c r="AI256" s="713"/>
      <c r="AJ256" s="713"/>
      <c r="AK256" s="713"/>
      <c r="AL256" s="714"/>
      <c r="AM256" s="1"/>
      <c r="AN256" s="1"/>
      <c r="AO256" s="1"/>
      <c r="AP256" s="1"/>
      <c r="AQ256" s="1"/>
      <c r="AR256" s="1"/>
      <c r="AS256" s="1"/>
      <c r="AT256" s="1"/>
    </row>
    <row r="257" spans="1:46" ht="15.75" customHeight="1" x14ac:dyDescent="0.3">
      <c r="A257" s="1697"/>
      <c r="B257" s="1677"/>
      <c r="C257" s="204" t="s">
        <v>86</v>
      </c>
      <c r="D257" s="854">
        <f>SUM(E257:H257)</f>
        <v>1</v>
      </c>
      <c r="E257" s="144">
        <v>1</v>
      </c>
      <c r="F257" s="144"/>
      <c r="G257" s="144"/>
      <c r="H257" s="145"/>
      <c r="I257" s="855">
        <f>IF(AND(SUM(J257:M257)=SUM(R257:S257),SUM(N257:Q257)=SUM(R257:S257)),SUM(J257:M257),"ПЕРЕВІРТЕ ПРАВІЛЬНІСТЬ ВВЕДЕНИХ ДАНИХ")</f>
        <v>23</v>
      </c>
      <c r="J257" s="147"/>
      <c r="K257" s="147"/>
      <c r="L257" s="147"/>
      <c r="M257" s="148">
        <v>23</v>
      </c>
      <c r="N257" s="169">
        <v>1</v>
      </c>
      <c r="O257" s="147">
        <v>22</v>
      </c>
      <c r="P257" s="147"/>
      <c r="Q257" s="148"/>
      <c r="R257" s="169">
        <v>18</v>
      </c>
      <c r="S257" s="148">
        <v>5</v>
      </c>
      <c r="T257" s="494"/>
      <c r="U257" s="144">
        <v>7</v>
      </c>
      <c r="V257" s="144"/>
      <c r="W257" s="144"/>
      <c r="X257" s="144">
        <v>10</v>
      </c>
      <c r="Y257" s="478">
        <v>1</v>
      </c>
      <c r="Z257" s="149">
        <v>38</v>
      </c>
      <c r="AA257" s="145">
        <v>18</v>
      </c>
      <c r="AB257" s="149">
        <v>90</v>
      </c>
      <c r="AC257" s="876">
        <f>SUM(AD257:AL257)</f>
        <v>1</v>
      </c>
      <c r="AD257" s="163"/>
      <c r="AE257" s="163"/>
      <c r="AF257" s="163">
        <v>1</v>
      </c>
      <c r="AG257" s="163"/>
      <c r="AH257" s="163"/>
      <c r="AI257" s="163"/>
      <c r="AJ257" s="163"/>
      <c r="AK257" s="163"/>
      <c r="AL257" s="164"/>
      <c r="AM257" s="1"/>
      <c r="AN257" s="1"/>
      <c r="AO257" s="1"/>
      <c r="AP257" s="1"/>
      <c r="AQ257" s="1"/>
      <c r="AR257" s="1"/>
      <c r="AS257" s="1"/>
      <c r="AT257" s="1"/>
    </row>
    <row r="258" spans="1:46" ht="15.75" customHeight="1" thickBot="1" x14ac:dyDescent="0.35">
      <c r="A258" s="1698"/>
      <c r="B258" s="1679"/>
      <c r="C258" s="207" t="s">
        <v>87</v>
      </c>
      <c r="D258" s="850"/>
      <c r="E258" s="858"/>
      <c r="F258" s="858"/>
      <c r="G258" s="858"/>
      <c r="H258" s="858"/>
      <c r="I258" s="851"/>
      <c r="J258" s="859"/>
      <c r="K258" s="859"/>
      <c r="L258" s="859"/>
      <c r="M258" s="859"/>
      <c r="N258" s="859"/>
      <c r="O258" s="859"/>
      <c r="P258" s="859"/>
      <c r="Q258" s="859"/>
      <c r="R258" s="859"/>
      <c r="S258" s="859"/>
      <c r="T258" s="859"/>
      <c r="U258" s="859"/>
      <c r="V258" s="859"/>
      <c r="W258" s="859"/>
      <c r="X258" s="859"/>
      <c r="Y258" s="859"/>
      <c r="Z258" s="859"/>
      <c r="AA258" s="859"/>
      <c r="AB258" s="859"/>
      <c r="AC258" s="698"/>
      <c r="AD258" s="877"/>
      <c r="AE258" s="877"/>
      <c r="AF258" s="877"/>
      <c r="AG258" s="877"/>
      <c r="AH258" s="877"/>
      <c r="AI258" s="877"/>
      <c r="AJ258" s="877"/>
      <c r="AK258" s="877"/>
      <c r="AL258" s="878"/>
      <c r="AM258" s="1"/>
      <c r="AN258" s="1"/>
      <c r="AO258" s="1"/>
      <c r="AP258" s="1"/>
      <c r="AQ258" s="1"/>
      <c r="AR258" s="1"/>
      <c r="AS258" s="1"/>
      <c r="AT258" s="1"/>
    </row>
    <row r="259" spans="1:46" ht="15.75" customHeight="1" thickBot="1" x14ac:dyDescent="0.4">
      <c r="A259" s="1702" t="s">
        <v>183</v>
      </c>
      <c r="B259" s="1681" t="s">
        <v>184</v>
      </c>
      <c r="C259" s="194" t="s">
        <v>85</v>
      </c>
      <c r="D259" s="881">
        <f>SUM(E259:H259)</f>
        <v>1</v>
      </c>
      <c r="E259" s="678">
        <v>1</v>
      </c>
      <c r="F259" s="135"/>
      <c r="G259" s="135"/>
      <c r="H259" s="136"/>
      <c r="I259" s="882">
        <f>SUM(J259:M259)</f>
        <v>50</v>
      </c>
      <c r="J259" s="678"/>
      <c r="K259" s="135">
        <v>1</v>
      </c>
      <c r="L259" s="135"/>
      <c r="M259" s="136">
        <v>49</v>
      </c>
      <c r="N259" s="678"/>
      <c r="O259" s="135">
        <v>49</v>
      </c>
      <c r="P259" s="135"/>
      <c r="Q259" s="679">
        <v>1</v>
      </c>
      <c r="R259" s="173">
        <v>40</v>
      </c>
      <c r="S259" s="136">
        <v>10</v>
      </c>
      <c r="T259" s="678"/>
      <c r="U259" s="135">
        <v>24</v>
      </c>
      <c r="V259" s="135">
        <v>22</v>
      </c>
      <c r="W259" s="135"/>
      <c r="X259" s="135">
        <v>3</v>
      </c>
      <c r="Y259" s="679">
        <v>1</v>
      </c>
      <c r="Z259" s="173">
        <v>51</v>
      </c>
      <c r="AA259" s="135">
        <v>20</v>
      </c>
      <c r="AB259" s="679">
        <v>10</v>
      </c>
      <c r="AC259" s="882">
        <f>SUM(AD259:AL259)</f>
        <v>1</v>
      </c>
      <c r="AD259" s="909"/>
      <c r="AE259" s="160"/>
      <c r="AF259" s="160"/>
      <c r="AG259" s="160"/>
      <c r="AH259" s="160">
        <v>1</v>
      </c>
      <c r="AI259" s="160"/>
      <c r="AJ259" s="160"/>
      <c r="AK259" s="160"/>
      <c r="AL259" s="161"/>
      <c r="AM259" s="1"/>
      <c r="AN259" s="1"/>
      <c r="AO259" s="1"/>
      <c r="AP259" s="1"/>
      <c r="AQ259" s="1"/>
      <c r="AR259" s="1"/>
      <c r="AS259" s="1"/>
      <c r="AT259" s="1"/>
    </row>
    <row r="260" spans="1:46" ht="15.75" customHeight="1" thickBot="1" x14ac:dyDescent="0.4">
      <c r="A260" s="1697"/>
      <c r="B260" s="1677"/>
      <c r="C260" s="194" t="s">
        <v>86</v>
      </c>
      <c r="D260" s="881">
        <f t="shared" ref="D260:D300" si="18">SUM(E260:H260)</f>
        <v>14</v>
      </c>
      <c r="E260" s="494">
        <v>12</v>
      </c>
      <c r="F260" s="144"/>
      <c r="G260" s="144">
        <v>2</v>
      </c>
      <c r="H260" s="145"/>
      <c r="I260" s="882">
        <f t="shared" ref="I260:I300" si="19">SUM(J260:M260)</f>
        <v>393</v>
      </c>
      <c r="J260" s="494"/>
      <c r="K260" s="144">
        <v>24</v>
      </c>
      <c r="L260" s="144"/>
      <c r="M260" s="145">
        <v>369</v>
      </c>
      <c r="N260" s="494">
        <v>42</v>
      </c>
      <c r="O260" s="144">
        <v>327</v>
      </c>
      <c r="P260" s="144"/>
      <c r="Q260" s="478">
        <v>24</v>
      </c>
      <c r="R260" s="149">
        <v>346</v>
      </c>
      <c r="S260" s="145">
        <v>47</v>
      </c>
      <c r="T260" s="494"/>
      <c r="U260" s="144">
        <v>92</v>
      </c>
      <c r="V260" s="144">
        <v>90</v>
      </c>
      <c r="W260" s="144">
        <v>1</v>
      </c>
      <c r="X260" s="144">
        <v>43</v>
      </c>
      <c r="Y260" s="478">
        <v>6</v>
      </c>
      <c r="Z260" s="149">
        <v>43</v>
      </c>
      <c r="AA260" s="144">
        <v>17</v>
      </c>
      <c r="AB260" s="478">
        <v>110</v>
      </c>
      <c r="AC260" s="882">
        <f t="shared" ref="AC260:AC300" si="20">SUM(AD260:AL260)</f>
        <v>9</v>
      </c>
      <c r="AD260" s="910"/>
      <c r="AE260" s="163">
        <v>1</v>
      </c>
      <c r="AF260" s="163">
        <v>2</v>
      </c>
      <c r="AG260" s="163"/>
      <c r="AH260" s="163">
        <v>3</v>
      </c>
      <c r="AI260" s="163"/>
      <c r="AJ260" s="163">
        <v>1</v>
      </c>
      <c r="AK260" s="163">
        <v>2</v>
      </c>
      <c r="AL260" s="164"/>
      <c r="AM260" s="1"/>
      <c r="AN260" s="1"/>
      <c r="AO260" s="1"/>
      <c r="AP260" s="1"/>
      <c r="AQ260" s="1"/>
      <c r="AR260" s="1"/>
      <c r="AS260" s="1"/>
      <c r="AT260" s="1"/>
    </row>
    <row r="261" spans="1:46" ht="15.75" customHeight="1" thickBot="1" x14ac:dyDescent="0.4">
      <c r="A261" s="1697"/>
      <c r="B261" s="1677"/>
      <c r="C261" s="196" t="s">
        <v>87</v>
      </c>
      <c r="D261" s="881">
        <f t="shared" si="18"/>
        <v>0</v>
      </c>
      <c r="E261" s="328"/>
      <c r="F261" s="151"/>
      <c r="G261" s="151"/>
      <c r="H261" s="152"/>
      <c r="I261" s="882">
        <f t="shared" si="19"/>
        <v>0</v>
      </c>
      <c r="J261" s="328"/>
      <c r="K261" s="151"/>
      <c r="L261" s="151"/>
      <c r="M261" s="152"/>
      <c r="N261" s="328"/>
      <c r="O261" s="151"/>
      <c r="P261" s="151"/>
      <c r="Q261" s="329"/>
      <c r="R261" s="157"/>
      <c r="S261" s="152"/>
      <c r="T261" s="328"/>
      <c r="U261" s="328"/>
      <c r="V261" s="328"/>
      <c r="W261" s="151"/>
      <c r="X261" s="151"/>
      <c r="Y261" s="329"/>
      <c r="Z261" s="157"/>
      <c r="AA261" s="151"/>
      <c r="AB261" s="329"/>
      <c r="AC261" s="882">
        <f t="shared" si="20"/>
        <v>0</v>
      </c>
      <c r="AD261" s="911"/>
      <c r="AE261" s="166"/>
      <c r="AF261" s="166"/>
      <c r="AG261" s="166"/>
      <c r="AH261" s="166"/>
      <c r="AI261" s="166"/>
      <c r="AJ261" s="166"/>
      <c r="AK261" s="166"/>
      <c r="AL261" s="167"/>
      <c r="AM261" s="1"/>
      <c r="AN261" s="1"/>
      <c r="AO261" s="1"/>
      <c r="AP261" s="1"/>
      <c r="AQ261" s="1"/>
      <c r="AR261" s="1"/>
      <c r="AS261" s="1"/>
      <c r="AT261" s="1"/>
    </row>
    <row r="262" spans="1:46" ht="15.75" customHeight="1" thickBot="1" x14ac:dyDescent="0.4">
      <c r="A262" s="1697"/>
      <c r="B262" s="1680" t="s">
        <v>185</v>
      </c>
      <c r="C262" s="193" t="s">
        <v>85</v>
      </c>
      <c r="D262" s="881">
        <f t="shared" si="18"/>
        <v>0</v>
      </c>
      <c r="E262" s="678"/>
      <c r="F262" s="135"/>
      <c r="G262" s="135"/>
      <c r="H262" s="136"/>
      <c r="I262" s="882">
        <f t="shared" si="19"/>
        <v>7</v>
      </c>
      <c r="J262" s="883"/>
      <c r="K262" s="884"/>
      <c r="L262" s="884"/>
      <c r="M262" s="885">
        <v>7</v>
      </c>
      <c r="N262" s="886"/>
      <c r="O262" s="884">
        <v>7</v>
      </c>
      <c r="P262" s="884"/>
      <c r="Q262" s="885"/>
      <c r="R262" s="886">
        <v>6</v>
      </c>
      <c r="S262" s="885">
        <v>1</v>
      </c>
      <c r="T262" s="492"/>
      <c r="U262" s="393">
        <v>2</v>
      </c>
      <c r="V262" s="393">
        <v>2</v>
      </c>
      <c r="W262" s="393">
        <v>1</v>
      </c>
      <c r="X262" s="393">
        <v>3</v>
      </c>
      <c r="Y262" s="493">
        <v>1</v>
      </c>
      <c r="Z262" s="141">
        <v>38</v>
      </c>
      <c r="AA262" s="393">
        <v>13</v>
      </c>
      <c r="AB262" s="887" t="s">
        <v>652</v>
      </c>
      <c r="AC262" s="882">
        <f t="shared" si="20"/>
        <v>0</v>
      </c>
      <c r="AD262" s="912"/>
      <c r="AE262" s="913"/>
      <c r="AF262" s="913"/>
      <c r="AG262" s="913"/>
      <c r="AH262" s="913"/>
      <c r="AI262" s="913"/>
      <c r="AJ262" s="913"/>
      <c r="AK262" s="913"/>
      <c r="AL262" s="914"/>
      <c r="AM262" s="1"/>
      <c r="AN262" s="1"/>
      <c r="AO262" s="1"/>
      <c r="AP262" s="1"/>
      <c r="AQ262" s="1"/>
      <c r="AR262" s="1"/>
      <c r="AS262" s="1"/>
      <c r="AT262" s="1"/>
    </row>
    <row r="263" spans="1:46" ht="15.75" customHeight="1" thickBot="1" x14ac:dyDescent="0.4">
      <c r="A263" s="1697"/>
      <c r="B263" s="1677"/>
      <c r="C263" s="194" t="s">
        <v>86</v>
      </c>
      <c r="D263" s="881">
        <f t="shared" si="18"/>
        <v>5</v>
      </c>
      <c r="E263" s="494">
        <v>3</v>
      </c>
      <c r="F263" s="144"/>
      <c r="G263" s="144">
        <v>2</v>
      </c>
      <c r="H263" s="145"/>
      <c r="I263" s="882">
        <f t="shared" si="19"/>
        <v>131</v>
      </c>
      <c r="J263" s="888"/>
      <c r="K263" s="731"/>
      <c r="L263" s="731"/>
      <c r="M263" s="732">
        <v>131</v>
      </c>
      <c r="N263" s="733">
        <v>2</v>
      </c>
      <c r="O263" s="731">
        <v>129</v>
      </c>
      <c r="P263" s="731"/>
      <c r="Q263" s="732"/>
      <c r="R263" s="733">
        <v>96</v>
      </c>
      <c r="S263" s="732">
        <v>35</v>
      </c>
      <c r="T263" s="494"/>
      <c r="U263" s="144">
        <v>43</v>
      </c>
      <c r="V263" s="144">
        <v>41</v>
      </c>
      <c r="W263" s="144">
        <v>4</v>
      </c>
      <c r="X263" s="144">
        <v>81</v>
      </c>
      <c r="Y263" s="478">
        <v>15</v>
      </c>
      <c r="Z263" s="149">
        <v>36</v>
      </c>
      <c r="AA263" s="144">
        <v>20</v>
      </c>
      <c r="AB263" s="478">
        <v>170</v>
      </c>
      <c r="AC263" s="882">
        <f t="shared" si="20"/>
        <v>0</v>
      </c>
      <c r="AD263" s="915"/>
      <c r="AE263" s="916"/>
      <c r="AF263" s="916"/>
      <c r="AG263" s="916"/>
      <c r="AH263" s="916"/>
      <c r="AI263" s="916"/>
      <c r="AJ263" s="916"/>
      <c r="AK263" s="916"/>
      <c r="AL263" s="917"/>
      <c r="AM263" s="1"/>
      <c r="AN263" s="1"/>
      <c r="AO263" s="1"/>
      <c r="AP263" s="1"/>
      <c r="AQ263" s="1"/>
      <c r="AR263" s="1"/>
      <c r="AS263" s="1"/>
      <c r="AT263" s="1"/>
    </row>
    <row r="264" spans="1:46" ht="15.75" customHeight="1" thickBot="1" x14ac:dyDescent="0.4">
      <c r="A264" s="1697"/>
      <c r="B264" s="1679"/>
      <c r="C264" s="179" t="s">
        <v>87</v>
      </c>
      <c r="D264" s="881">
        <f t="shared" si="18"/>
        <v>0</v>
      </c>
      <c r="E264" s="328"/>
      <c r="F264" s="151"/>
      <c r="G264" s="151"/>
      <c r="H264" s="152"/>
      <c r="I264" s="882">
        <f t="shared" si="19"/>
        <v>0</v>
      </c>
      <c r="J264" s="328"/>
      <c r="K264" s="151"/>
      <c r="L264" s="151"/>
      <c r="M264" s="152"/>
      <c r="N264" s="328"/>
      <c r="O264" s="151"/>
      <c r="P264" s="151"/>
      <c r="Q264" s="329"/>
      <c r="R264" s="157"/>
      <c r="S264" s="152"/>
      <c r="T264" s="328"/>
      <c r="U264" s="151"/>
      <c r="V264" s="151"/>
      <c r="W264" s="151"/>
      <c r="X264" s="151"/>
      <c r="Y264" s="329"/>
      <c r="Z264" s="157"/>
      <c r="AA264" s="151"/>
      <c r="AB264" s="329"/>
      <c r="AC264" s="882">
        <f t="shared" si="20"/>
        <v>0</v>
      </c>
      <c r="AD264" s="911"/>
      <c r="AE264" s="166"/>
      <c r="AF264" s="166"/>
      <c r="AG264" s="166"/>
      <c r="AH264" s="166"/>
      <c r="AI264" s="166"/>
      <c r="AJ264" s="166"/>
      <c r="AK264" s="166"/>
      <c r="AL264" s="167"/>
      <c r="AM264" s="1"/>
      <c r="AN264" s="1"/>
      <c r="AO264" s="1"/>
      <c r="AP264" s="1"/>
      <c r="AQ264" s="1"/>
      <c r="AR264" s="1"/>
      <c r="AS264" s="1"/>
      <c r="AT264" s="1"/>
    </row>
    <row r="265" spans="1:46" ht="15.75" customHeight="1" thickBot="1" x14ac:dyDescent="0.4">
      <c r="A265" s="1697"/>
      <c r="B265" s="1681" t="s">
        <v>186</v>
      </c>
      <c r="C265" s="178" t="s">
        <v>85</v>
      </c>
      <c r="D265" s="881">
        <f t="shared" si="18"/>
        <v>0</v>
      </c>
      <c r="E265" s="889"/>
      <c r="F265" s="890"/>
      <c r="G265" s="890"/>
      <c r="H265" s="891"/>
      <c r="I265" s="882">
        <f t="shared" si="19"/>
        <v>0</v>
      </c>
      <c r="J265" s="892"/>
      <c r="K265" s="304"/>
      <c r="L265" s="304"/>
      <c r="M265" s="305"/>
      <c r="N265" s="892"/>
      <c r="O265" s="304"/>
      <c r="P265" s="304"/>
      <c r="Q265" s="312"/>
      <c r="R265" s="313"/>
      <c r="S265" s="305"/>
      <c r="T265" s="889"/>
      <c r="U265" s="890"/>
      <c r="V265" s="890"/>
      <c r="W265" s="890"/>
      <c r="X265" s="890"/>
      <c r="Y265" s="893"/>
      <c r="Z265" s="894"/>
      <c r="AA265" s="895"/>
      <c r="AB265" s="330"/>
      <c r="AC265" s="882">
        <f t="shared" si="20"/>
        <v>0</v>
      </c>
      <c r="AD265" s="911"/>
      <c r="AE265" s="166"/>
      <c r="AF265" s="166"/>
      <c r="AG265" s="166"/>
      <c r="AH265" s="166"/>
      <c r="AI265" s="166"/>
      <c r="AJ265" s="166"/>
      <c r="AK265" s="166"/>
      <c r="AL265" s="167"/>
      <c r="AM265" s="1"/>
      <c r="AN265" s="1"/>
      <c r="AO265" s="1"/>
      <c r="AP265" s="1"/>
      <c r="AQ265" s="1"/>
      <c r="AR265" s="1"/>
      <c r="AS265" s="1"/>
      <c r="AT265" s="1"/>
    </row>
    <row r="266" spans="1:46" ht="15.75" customHeight="1" thickBot="1" x14ac:dyDescent="0.4">
      <c r="A266" s="1697"/>
      <c r="B266" s="1677"/>
      <c r="C266" s="178" t="s">
        <v>86</v>
      </c>
      <c r="D266" s="881">
        <f t="shared" si="18"/>
        <v>2</v>
      </c>
      <c r="E266" s="896"/>
      <c r="F266" s="897"/>
      <c r="G266" s="897">
        <v>2</v>
      </c>
      <c r="H266" s="898"/>
      <c r="I266" s="882">
        <f t="shared" si="19"/>
        <v>56</v>
      </c>
      <c r="J266" s="494"/>
      <c r="K266" s="144"/>
      <c r="L266" s="144"/>
      <c r="M266" s="145">
        <v>56</v>
      </c>
      <c r="N266" s="494"/>
      <c r="O266" s="144">
        <v>56</v>
      </c>
      <c r="P266" s="144"/>
      <c r="Q266" s="478"/>
      <c r="R266" s="149">
        <v>44</v>
      </c>
      <c r="S266" s="145">
        <v>12</v>
      </c>
      <c r="T266" s="899"/>
      <c r="U266" s="900">
        <v>49</v>
      </c>
      <c r="V266" s="900">
        <v>47</v>
      </c>
      <c r="W266" s="900">
        <v>36</v>
      </c>
      <c r="X266" s="900">
        <v>45</v>
      </c>
      <c r="Y266" s="901">
        <v>19</v>
      </c>
      <c r="Z266" s="149">
        <v>47</v>
      </c>
      <c r="AA266" s="144">
        <v>44</v>
      </c>
      <c r="AB266" s="478">
        <v>130</v>
      </c>
      <c r="AC266" s="882">
        <f t="shared" si="20"/>
        <v>2</v>
      </c>
      <c r="AD266" s="918"/>
      <c r="AE266" s="919"/>
      <c r="AF266" s="919"/>
      <c r="AG266" s="919"/>
      <c r="AH266" s="919"/>
      <c r="AI266" s="919"/>
      <c r="AJ266" s="920"/>
      <c r="AK266" s="919">
        <v>2</v>
      </c>
      <c r="AL266" s="921"/>
      <c r="AM266" s="1"/>
      <c r="AN266" s="1"/>
      <c r="AO266" s="1"/>
      <c r="AP266" s="1"/>
      <c r="AQ266" s="1"/>
      <c r="AR266" s="1"/>
      <c r="AS266" s="1"/>
      <c r="AT266" s="1"/>
    </row>
    <row r="267" spans="1:46" ht="15.75" customHeight="1" thickBot="1" x14ac:dyDescent="0.4">
      <c r="A267" s="1697"/>
      <c r="B267" s="1677"/>
      <c r="C267" s="188" t="s">
        <v>87</v>
      </c>
      <c r="D267" s="881">
        <f t="shared" si="18"/>
        <v>0</v>
      </c>
      <c r="E267" s="902"/>
      <c r="F267" s="903"/>
      <c r="G267" s="903"/>
      <c r="H267" s="904"/>
      <c r="I267" s="882">
        <f t="shared" si="19"/>
        <v>0</v>
      </c>
      <c r="J267" s="902"/>
      <c r="K267" s="903"/>
      <c r="L267" s="903"/>
      <c r="M267" s="904"/>
      <c r="N267" s="902"/>
      <c r="O267" s="903"/>
      <c r="P267" s="903"/>
      <c r="Q267" s="905"/>
      <c r="R267" s="906"/>
      <c r="S267" s="904"/>
      <c r="T267" s="902"/>
      <c r="U267" s="903"/>
      <c r="V267" s="903"/>
      <c r="W267" s="903"/>
      <c r="X267" s="903"/>
      <c r="Y267" s="905"/>
      <c r="Z267" s="906"/>
      <c r="AA267" s="903"/>
      <c r="AB267" s="329"/>
      <c r="AC267" s="882">
        <f t="shared" si="20"/>
        <v>0</v>
      </c>
      <c r="AD267" s="911"/>
      <c r="AE267" s="166"/>
      <c r="AF267" s="166"/>
      <c r="AG267" s="166"/>
      <c r="AH267" s="166"/>
      <c r="AI267" s="166"/>
      <c r="AJ267" s="166"/>
      <c r="AK267" s="166"/>
      <c r="AL267" s="167"/>
      <c r="AM267" s="1"/>
      <c r="AN267" s="1"/>
      <c r="AO267" s="1"/>
      <c r="AP267" s="1"/>
      <c r="AQ267" s="1"/>
      <c r="AR267" s="1"/>
      <c r="AS267" s="1"/>
      <c r="AT267" s="1"/>
    </row>
    <row r="268" spans="1:46" ht="15.75" customHeight="1" thickBot="1" x14ac:dyDescent="0.4">
      <c r="A268" s="1697"/>
      <c r="B268" s="1680" t="s">
        <v>187</v>
      </c>
      <c r="C268" s="177" t="s">
        <v>85</v>
      </c>
      <c r="D268" s="881">
        <f t="shared" si="18"/>
        <v>0</v>
      </c>
      <c r="E268" s="678"/>
      <c r="F268" s="135"/>
      <c r="G268" s="135"/>
      <c r="H268" s="136"/>
      <c r="I268" s="882">
        <f t="shared" si="19"/>
        <v>0</v>
      </c>
      <c r="J268" s="678"/>
      <c r="K268" s="135"/>
      <c r="L268" s="135"/>
      <c r="M268" s="136"/>
      <c r="N268" s="678"/>
      <c r="O268" s="135"/>
      <c r="P268" s="135"/>
      <c r="Q268" s="679"/>
      <c r="R268" s="173"/>
      <c r="S268" s="136"/>
      <c r="T268" s="678"/>
      <c r="U268" s="135"/>
      <c r="V268" s="135"/>
      <c r="W268" s="135"/>
      <c r="X268" s="135"/>
      <c r="Y268" s="679"/>
      <c r="Z268" s="173"/>
      <c r="AA268" s="135"/>
      <c r="AB268" s="679"/>
      <c r="AC268" s="882">
        <f t="shared" si="20"/>
        <v>0</v>
      </c>
      <c r="AD268" s="911"/>
      <c r="AE268" s="166"/>
      <c r="AF268" s="166"/>
      <c r="AG268" s="166"/>
      <c r="AH268" s="166"/>
      <c r="AI268" s="166"/>
      <c r="AJ268" s="166"/>
      <c r="AK268" s="166"/>
      <c r="AL268" s="167"/>
      <c r="AM268" s="1"/>
      <c r="AN268" s="1"/>
      <c r="AO268" s="1"/>
      <c r="AP268" s="1"/>
      <c r="AQ268" s="1"/>
      <c r="AR268" s="1"/>
      <c r="AS268" s="1"/>
      <c r="AT268" s="1"/>
    </row>
    <row r="269" spans="1:46" ht="15.75" customHeight="1" thickBot="1" x14ac:dyDescent="0.4">
      <c r="A269" s="1697"/>
      <c r="B269" s="1677"/>
      <c r="C269" s="178" t="s">
        <v>86</v>
      </c>
      <c r="D269" s="881">
        <f t="shared" si="18"/>
        <v>1</v>
      </c>
      <c r="E269" s="494"/>
      <c r="F269" s="144"/>
      <c r="G269" s="144">
        <v>1</v>
      </c>
      <c r="H269" s="145"/>
      <c r="I269" s="882">
        <f t="shared" si="19"/>
        <v>2</v>
      </c>
      <c r="J269" s="494"/>
      <c r="K269" s="144"/>
      <c r="L269" s="144"/>
      <c r="M269" s="145">
        <v>2</v>
      </c>
      <c r="N269" s="494">
        <v>2</v>
      </c>
      <c r="O269" s="144"/>
      <c r="P269" s="144"/>
      <c r="Q269" s="478"/>
      <c r="R269" s="149">
        <v>2</v>
      </c>
      <c r="S269" s="145"/>
      <c r="T269" s="494"/>
      <c r="U269" s="144">
        <v>2</v>
      </c>
      <c r="V269" s="144">
        <v>2</v>
      </c>
      <c r="W269" s="144"/>
      <c r="X269" s="144">
        <v>2</v>
      </c>
      <c r="Y269" s="478">
        <v>2</v>
      </c>
      <c r="Z269" s="149">
        <v>44</v>
      </c>
      <c r="AA269" s="144">
        <v>6</v>
      </c>
      <c r="AB269" s="478">
        <v>175</v>
      </c>
      <c r="AC269" s="882">
        <f t="shared" si="20"/>
        <v>1</v>
      </c>
      <c r="AD269" s="911"/>
      <c r="AE269" s="166"/>
      <c r="AF269" s="166"/>
      <c r="AG269" s="166"/>
      <c r="AH269" s="166"/>
      <c r="AI269" s="166"/>
      <c r="AJ269" s="166">
        <v>1</v>
      </c>
      <c r="AK269" s="166"/>
      <c r="AL269" s="167"/>
      <c r="AM269" s="1"/>
      <c r="AN269" s="1"/>
      <c r="AO269" s="1"/>
      <c r="AP269" s="1"/>
      <c r="AQ269" s="1"/>
      <c r="AR269" s="1"/>
      <c r="AS269" s="1"/>
      <c r="AT269" s="1"/>
    </row>
    <row r="270" spans="1:46" ht="15.75" customHeight="1" thickBot="1" x14ac:dyDescent="0.4">
      <c r="A270" s="1697"/>
      <c r="B270" s="1679"/>
      <c r="C270" s="179" t="s">
        <v>87</v>
      </c>
      <c r="D270" s="881">
        <f t="shared" si="18"/>
        <v>0</v>
      </c>
      <c r="E270" s="328"/>
      <c r="F270" s="151"/>
      <c r="G270" s="151"/>
      <c r="H270" s="152"/>
      <c r="I270" s="882">
        <f t="shared" si="19"/>
        <v>0</v>
      </c>
      <c r="J270" s="328"/>
      <c r="K270" s="151"/>
      <c r="L270" s="151"/>
      <c r="M270" s="152"/>
      <c r="N270" s="328"/>
      <c r="O270" s="151"/>
      <c r="P270" s="151"/>
      <c r="Q270" s="329"/>
      <c r="R270" s="157"/>
      <c r="S270" s="152"/>
      <c r="T270" s="328"/>
      <c r="U270" s="151"/>
      <c r="V270" s="151"/>
      <c r="W270" s="151"/>
      <c r="X270" s="151"/>
      <c r="Y270" s="329"/>
      <c r="Z270" s="157"/>
      <c r="AA270" s="151"/>
      <c r="AB270" s="329"/>
      <c r="AC270" s="882">
        <f t="shared" si="20"/>
        <v>0</v>
      </c>
      <c r="AD270" s="911"/>
      <c r="AE270" s="166"/>
      <c r="AF270" s="166"/>
      <c r="AG270" s="166"/>
      <c r="AH270" s="166"/>
      <c r="AI270" s="166"/>
      <c r="AJ270" s="166"/>
      <c r="AK270" s="166"/>
      <c r="AL270" s="167"/>
      <c r="AM270" s="1"/>
      <c r="AN270" s="1"/>
      <c r="AO270" s="1"/>
      <c r="AP270" s="1"/>
      <c r="AQ270" s="1"/>
      <c r="AR270" s="1"/>
      <c r="AS270" s="1"/>
      <c r="AT270" s="1"/>
    </row>
    <row r="271" spans="1:46" ht="15.75" customHeight="1" thickBot="1" x14ac:dyDescent="0.4">
      <c r="A271" s="1697"/>
      <c r="B271" s="1681" t="s">
        <v>188</v>
      </c>
      <c r="C271" s="178" t="s">
        <v>85</v>
      </c>
      <c r="D271" s="881">
        <f t="shared" si="18"/>
        <v>0</v>
      </c>
      <c r="E271" s="889"/>
      <c r="F271" s="890"/>
      <c r="G271" s="890"/>
      <c r="H271" s="891"/>
      <c r="I271" s="882">
        <f t="shared" si="19"/>
        <v>0</v>
      </c>
      <c r="J271" s="889"/>
      <c r="K271" s="890"/>
      <c r="L271" s="890"/>
      <c r="M271" s="891"/>
      <c r="N271" s="889"/>
      <c r="O271" s="890"/>
      <c r="P271" s="890"/>
      <c r="Q271" s="893"/>
      <c r="R271" s="907"/>
      <c r="S271" s="891"/>
      <c r="T271" s="889"/>
      <c r="U271" s="890"/>
      <c r="V271" s="890"/>
      <c r="W271" s="890"/>
      <c r="X271" s="890"/>
      <c r="Y271" s="893"/>
      <c r="Z271" s="907"/>
      <c r="AA271" s="890"/>
      <c r="AB271" s="312"/>
      <c r="AC271" s="882">
        <f t="shared" si="20"/>
        <v>0</v>
      </c>
      <c r="AD271" s="911"/>
      <c r="AE271" s="166"/>
      <c r="AF271" s="166"/>
      <c r="AG271" s="166"/>
      <c r="AH271" s="166"/>
      <c r="AI271" s="166"/>
      <c r="AJ271" s="166"/>
      <c r="AK271" s="166"/>
      <c r="AL271" s="167"/>
      <c r="AM271" s="1"/>
      <c r="AN271" s="1"/>
      <c r="AO271" s="1"/>
      <c r="AP271" s="1"/>
      <c r="AQ271" s="1"/>
      <c r="AR271" s="1"/>
      <c r="AS271" s="1"/>
      <c r="AT271" s="1"/>
    </row>
    <row r="272" spans="1:46" ht="15.75" customHeight="1" thickBot="1" x14ac:dyDescent="0.4">
      <c r="A272" s="1697"/>
      <c r="B272" s="1677"/>
      <c r="C272" s="178" t="s">
        <v>86</v>
      </c>
      <c r="D272" s="881">
        <f t="shared" si="18"/>
        <v>1</v>
      </c>
      <c r="E272" s="494"/>
      <c r="F272" s="144"/>
      <c r="G272" s="144">
        <v>1</v>
      </c>
      <c r="H272" s="145"/>
      <c r="I272" s="882">
        <f t="shared" si="19"/>
        <v>34</v>
      </c>
      <c r="J272" s="888"/>
      <c r="K272" s="731"/>
      <c r="L272" s="731"/>
      <c r="M272" s="732">
        <v>34</v>
      </c>
      <c r="N272" s="733"/>
      <c r="O272" s="731">
        <v>34</v>
      </c>
      <c r="P272" s="731"/>
      <c r="Q272" s="732"/>
      <c r="R272" s="733">
        <v>26</v>
      </c>
      <c r="S272" s="732">
        <v>8</v>
      </c>
      <c r="T272" s="494">
        <v>0</v>
      </c>
      <c r="U272" s="144">
        <v>10</v>
      </c>
      <c r="V272" s="144">
        <v>10</v>
      </c>
      <c r="W272" s="144">
        <v>3</v>
      </c>
      <c r="X272" s="144">
        <v>17</v>
      </c>
      <c r="Y272" s="478">
        <v>5</v>
      </c>
      <c r="Z272" s="149">
        <v>42</v>
      </c>
      <c r="AA272" s="145">
        <v>18</v>
      </c>
      <c r="AB272" s="477">
        <v>90</v>
      </c>
      <c r="AC272" s="882">
        <f t="shared" si="20"/>
        <v>1</v>
      </c>
      <c r="AD272" s="915"/>
      <c r="AE272" s="916"/>
      <c r="AF272" s="916"/>
      <c r="AG272" s="916"/>
      <c r="AH272" s="916">
        <v>1</v>
      </c>
      <c r="AI272" s="916"/>
      <c r="AJ272" s="916"/>
      <c r="AK272" s="916"/>
      <c r="AL272" s="917"/>
      <c r="AM272" s="1"/>
      <c r="AN272" s="1"/>
      <c r="AO272" s="1"/>
      <c r="AP272" s="1"/>
      <c r="AQ272" s="1"/>
      <c r="AR272" s="1"/>
      <c r="AS272" s="1"/>
      <c r="AT272" s="1"/>
    </row>
    <row r="273" spans="1:46" ht="15.75" customHeight="1" thickBot="1" x14ac:dyDescent="0.4">
      <c r="A273" s="1697"/>
      <c r="B273" s="1677"/>
      <c r="C273" s="188" t="s">
        <v>87</v>
      </c>
      <c r="D273" s="881">
        <f t="shared" si="18"/>
        <v>0</v>
      </c>
      <c r="E273" s="902"/>
      <c r="F273" s="903"/>
      <c r="G273" s="903"/>
      <c r="H273" s="904"/>
      <c r="I273" s="882">
        <f t="shared" si="19"/>
        <v>0</v>
      </c>
      <c r="J273" s="902"/>
      <c r="K273" s="903"/>
      <c r="L273" s="903"/>
      <c r="M273" s="904"/>
      <c r="N273" s="902"/>
      <c r="O273" s="903"/>
      <c r="P273" s="903"/>
      <c r="Q273" s="905"/>
      <c r="R273" s="906"/>
      <c r="S273" s="904"/>
      <c r="T273" s="902"/>
      <c r="U273" s="903"/>
      <c r="V273" s="903"/>
      <c r="W273" s="903"/>
      <c r="X273" s="903"/>
      <c r="Y273" s="905"/>
      <c r="Z273" s="906"/>
      <c r="AA273" s="903"/>
      <c r="AB273" s="329"/>
      <c r="AC273" s="882">
        <f t="shared" si="20"/>
        <v>0</v>
      </c>
      <c r="AD273" s="911"/>
      <c r="AE273" s="166"/>
      <c r="AF273" s="166"/>
      <c r="AG273" s="166"/>
      <c r="AH273" s="166"/>
      <c r="AI273" s="166"/>
      <c r="AJ273" s="166"/>
      <c r="AK273" s="166"/>
      <c r="AL273" s="167"/>
      <c r="AM273" s="1"/>
      <c r="AN273" s="1"/>
      <c r="AO273" s="1"/>
      <c r="AP273" s="1"/>
      <c r="AQ273" s="1"/>
      <c r="AR273" s="1"/>
      <c r="AS273" s="1"/>
      <c r="AT273" s="1"/>
    </row>
    <row r="274" spans="1:46" ht="15.75" customHeight="1" thickBot="1" x14ac:dyDescent="0.4">
      <c r="A274" s="1697"/>
      <c r="B274" s="1681" t="s">
        <v>189</v>
      </c>
      <c r="C274" s="178" t="s">
        <v>85</v>
      </c>
      <c r="D274" s="881">
        <f t="shared" si="18"/>
        <v>0</v>
      </c>
      <c r="E274" s="678"/>
      <c r="F274" s="135"/>
      <c r="G274" s="135"/>
      <c r="H274" s="136"/>
      <c r="I274" s="882">
        <f t="shared" si="19"/>
        <v>0</v>
      </c>
      <c r="J274" s="678"/>
      <c r="K274" s="135"/>
      <c r="L274" s="135"/>
      <c r="M274" s="136"/>
      <c r="N274" s="678"/>
      <c r="O274" s="135"/>
      <c r="P274" s="135"/>
      <c r="Q274" s="679"/>
      <c r="R274" s="173"/>
      <c r="S274" s="136"/>
      <c r="T274" s="678"/>
      <c r="U274" s="135"/>
      <c r="V274" s="135"/>
      <c r="W274" s="135"/>
      <c r="X274" s="135"/>
      <c r="Y274" s="679"/>
      <c r="Z274" s="173"/>
      <c r="AA274" s="135"/>
      <c r="AB274" s="679"/>
      <c r="AC274" s="882">
        <f t="shared" si="20"/>
        <v>0</v>
      </c>
      <c r="AD274" s="911"/>
      <c r="AE274" s="166"/>
      <c r="AF274" s="166"/>
      <c r="AG274" s="166"/>
      <c r="AH274" s="166"/>
      <c r="AI274" s="166"/>
      <c r="AJ274" s="166"/>
      <c r="AK274" s="166"/>
      <c r="AL274" s="167"/>
      <c r="AM274" s="1"/>
      <c r="AN274" s="1"/>
      <c r="AO274" s="1"/>
      <c r="AP274" s="1"/>
      <c r="AQ274" s="1"/>
      <c r="AR274" s="1"/>
      <c r="AS274" s="1"/>
      <c r="AT274" s="1"/>
    </row>
    <row r="275" spans="1:46" ht="15.75" customHeight="1" thickBot="1" x14ac:dyDescent="0.4">
      <c r="A275" s="1697"/>
      <c r="B275" s="1677"/>
      <c r="C275" s="178" t="s">
        <v>86</v>
      </c>
      <c r="D275" s="881">
        <f t="shared" si="18"/>
        <v>3</v>
      </c>
      <c r="E275" s="494">
        <v>3</v>
      </c>
      <c r="F275" s="144"/>
      <c r="G275" s="144"/>
      <c r="H275" s="145"/>
      <c r="I275" s="882">
        <f t="shared" si="19"/>
        <v>154</v>
      </c>
      <c r="J275" s="494"/>
      <c r="K275" s="144">
        <v>33</v>
      </c>
      <c r="L275" s="144"/>
      <c r="M275" s="145">
        <v>121</v>
      </c>
      <c r="N275" s="494"/>
      <c r="O275" s="144">
        <v>121</v>
      </c>
      <c r="P275" s="144"/>
      <c r="Q275" s="478">
        <v>33</v>
      </c>
      <c r="R275" s="149">
        <v>129</v>
      </c>
      <c r="S275" s="145">
        <v>25</v>
      </c>
      <c r="T275" s="494"/>
      <c r="U275" s="144">
        <v>51</v>
      </c>
      <c r="V275" s="144">
        <v>51</v>
      </c>
      <c r="W275" s="144">
        <v>25</v>
      </c>
      <c r="X275" s="144">
        <v>89</v>
      </c>
      <c r="Y275" s="478">
        <v>15</v>
      </c>
      <c r="Z275" s="149">
        <v>40</v>
      </c>
      <c r="AA275" s="144">
        <v>10</v>
      </c>
      <c r="AB275" s="478">
        <v>120</v>
      </c>
      <c r="AC275" s="882">
        <f t="shared" si="20"/>
        <v>1</v>
      </c>
      <c r="AD275" s="911"/>
      <c r="AE275" s="166"/>
      <c r="AF275" s="166"/>
      <c r="AG275" s="166"/>
      <c r="AH275" s="166"/>
      <c r="AI275" s="166"/>
      <c r="AJ275" s="166"/>
      <c r="AK275" s="166">
        <v>1</v>
      </c>
      <c r="AL275" s="167"/>
      <c r="AM275" s="1"/>
      <c r="AN275" s="1"/>
      <c r="AO275" s="1"/>
      <c r="AP275" s="1"/>
      <c r="AQ275" s="1"/>
      <c r="AR275" s="1"/>
      <c r="AS275" s="1"/>
      <c r="AT275" s="1"/>
    </row>
    <row r="276" spans="1:46" ht="15.75" customHeight="1" thickBot="1" x14ac:dyDescent="0.4">
      <c r="A276" s="1697"/>
      <c r="B276" s="1677"/>
      <c r="C276" s="188" t="s">
        <v>87</v>
      </c>
      <c r="D276" s="881">
        <f t="shared" si="18"/>
        <v>0</v>
      </c>
      <c r="E276" s="328"/>
      <c r="F276" s="151"/>
      <c r="G276" s="151"/>
      <c r="H276" s="152"/>
      <c r="I276" s="882">
        <f t="shared" si="19"/>
        <v>0</v>
      </c>
      <c r="J276" s="328"/>
      <c r="K276" s="151"/>
      <c r="L276" s="151"/>
      <c r="M276" s="152"/>
      <c r="N276" s="328"/>
      <c r="O276" s="151"/>
      <c r="P276" s="151"/>
      <c r="Q276" s="329"/>
      <c r="R276" s="157"/>
      <c r="S276" s="152"/>
      <c r="T276" s="328"/>
      <c r="U276" s="151"/>
      <c r="V276" s="151"/>
      <c r="W276" s="151"/>
      <c r="X276" s="151"/>
      <c r="Y276" s="329"/>
      <c r="Z276" s="157"/>
      <c r="AA276" s="151"/>
      <c r="AB276" s="329"/>
      <c r="AC276" s="882">
        <f t="shared" si="20"/>
        <v>0</v>
      </c>
      <c r="AD276" s="911"/>
      <c r="AE276" s="166"/>
      <c r="AF276" s="166"/>
      <c r="AG276" s="166"/>
      <c r="AH276" s="166"/>
      <c r="AI276" s="166"/>
      <c r="AJ276" s="166"/>
      <c r="AK276" s="166"/>
      <c r="AL276" s="167"/>
      <c r="AM276" s="1"/>
      <c r="AN276" s="1"/>
      <c r="AO276" s="1"/>
      <c r="AP276" s="1"/>
      <c r="AQ276" s="1"/>
      <c r="AR276" s="1"/>
      <c r="AS276" s="1"/>
      <c r="AT276" s="1"/>
    </row>
    <row r="277" spans="1:46" ht="15.75" customHeight="1" thickBot="1" x14ac:dyDescent="0.4">
      <c r="A277" s="1697"/>
      <c r="B277" s="1680" t="s">
        <v>190</v>
      </c>
      <c r="C277" s="177" t="s">
        <v>85</v>
      </c>
      <c r="D277" s="881">
        <f t="shared" si="18"/>
        <v>0</v>
      </c>
      <c r="E277" s="678"/>
      <c r="F277" s="135"/>
      <c r="G277" s="135"/>
      <c r="H277" s="136"/>
      <c r="I277" s="882">
        <f t="shared" si="19"/>
        <v>0</v>
      </c>
      <c r="J277" s="678"/>
      <c r="K277" s="135"/>
      <c r="L277" s="135"/>
      <c r="M277" s="136"/>
      <c r="N277" s="678"/>
      <c r="O277" s="135"/>
      <c r="P277" s="135"/>
      <c r="Q277" s="679"/>
      <c r="R277" s="173"/>
      <c r="S277" s="136"/>
      <c r="T277" s="678"/>
      <c r="U277" s="135"/>
      <c r="V277" s="135"/>
      <c r="W277" s="135"/>
      <c r="X277" s="135"/>
      <c r="Y277" s="679"/>
      <c r="Z277" s="173"/>
      <c r="AA277" s="135"/>
      <c r="AB277" s="679"/>
      <c r="AC277" s="882">
        <f t="shared" si="20"/>
        <v>0</v>
      </c>
      <c r="AD277" s="911"/>
      <c r="AE277" s="166"/>
      <c r="AF277" s="166"/>
      <c r="AG277" s="166"/>
      <c r="AH277" s="166"/>
      <c r="AI277" s="166"/>
      <c r="AJ277" s="166"/>
      <c r="AK277" s="166"/>
      <c r="AL277" s="167"/>
      <c r="AM277" s="1"/>
      <c r="AN277" s="1"/>
      <c r="AO277" s="1"/>
      <c r="AP277" s="1"/>
      <c r="AQ277" s="1"/>
      <c r="AR277" s="1"/>
      <c r="AS277" s="1"/>
      <c r="AT277" s="1"/>
    </row>
    <row r="278" spans="1:46" ht="15.75" customHeight="1" thickBot="1" x14ac:dyDescent="0.4">
      <c r="A278" s="1697"/>
      <c r="B278" s="1677"/>
      <c r="C278" s="178" t="s">
        <v>86</v>
      </c>
      <c r="D278" s="881">
        <f t="shared" si="18"/>
        <v>3</v>
      </c>
      <c r="E278" s="494">
        <v>3</v>
      </c>
      <c r="F278" s="144"/>
      <c r="G278" s="144"/>
      <c r="H278" s="145"/>
      <c r="I278" s="882">
        <f t="shared" si="19"/>
        <v>113</v>
      </c>
      <c r="J278" s="494"/>
      <c r="K278" s="144">
        <v>41</v>
      </c>
      <c r="L278" s="144"/>
      <c r="M278" s="145">
        <v>72</v>
      </c>
      <c r="N278" s="494"/>
      <c r="O278" s="144">
        <v>72</v>
      </c>
      <c r="P278" s="144"/>
      <c r="Q278" s="478">
        <v>41</v>
      </c>
      <c r="R278" s="149">
        <v>94</v>
      </c>
      <c r="S278" s="145">
        <v>19</v>
      </c>
      <c r="T278" s="494"/>
      <c r="U278" s="144">
        <v>60</v>
      </c>
      <c r="V278" s="144">
        <v>46</v>
      </c>
      <c r="W278" s="144">
        <v>8</v>
      </c>
      <c r="X278" s="144">
        <v>57</v>
      </c>
      <c r="Y278" s="478">
        <v>4</v>
      </c>
      <c r="Z278" s="149">
        <v>42</v>
      </c>
      <c r="AA278" s="144">
        <v>20</v>
      </c>
      <c r="AB278" s="478">
        <v>75</v>
      </c>
      <c r="AC278" s="882">
        <f t="shared" si="20"/>
        <v>0</v>
      </c>
      <c r="AD278" s="911"/>
      <c r="AE278" s="166"/>
      <c r="AF278" s="166"/>
      <c r="AG278" s="166"/>
      <c r="AH278" s="166"/>
      <c r="AI278" s="166"/>
      <c r="AJ278" s="166"/>
      <c r="AK278" s="166"/>
      <c r="AL278" s="167"/>
      <c r="AM278" s="1"/>
      <c r="AN278" s="1"/>
      <c r="AO278" s="1"/>
      <c r="AP278" s="1"/>
      <c r="AQ278" s="1"/>
      <c r="AR278" s="1"/>
      <c r="AS278" s="1"/>
      <c r="AT278" s="1"/>
    </row>
    <row r="279" spans="1:46" ht="15.75" customHeight="1" thickBot="1" x14ac:dyDescent="0.4">
      <c r="A279" s="1697"/>
      <c r="B279" s="1679"/>
      <c r="C279" s="179" t="s">
        <v>87</v>
      </c>
      <c r="D279" s="881">
        <f t="shared" si="18"/>
        <v>0</v>
      </c>
      <c r="E279" s="328"/>
      <c r="F279" s="151"/>
      <c r="G279" s="151"/>
      <c r="H279" s="152"/>
      <c r="I279" s="882">
        <f t="shared" si="19"/>
        <v>0</v>
      </c>
      <c r="J279" s="328"/>
      <c r="K279" s="151"/>
      <c r="L279" s="151"/>
      <c r="M279" s="152"/>
      <c r="N279" s="328"/>
      <c r="O279" s="151"/>
      <c r="P279" s="151"/>
      <c r="Q279" s="329"/>
      <c r="R279" s="157"/>
      <c r="S279" s="152"/>
      <c r="T279" s="328"/>
      <c r="U279" s="151"/>
      <c r="V279" s="151"/>
      <c r="W279" s="151"/>
      <c r="X279" s="151"/>
      <c r="Y279" s="329"/>
      <c r="Z279" s="157"/>
      <c r="AA279" s="151"/>
      <c r="AB279" s="329"/>
      <c r="AC279" s="882">
        <f t="shared" si="20"/>
        <v>0</v>
      </c>
      <c r="AD279" s="911"/>
      <c r="AE279" s="166"/>
      <c r="AF279" s="166"/>
      <c r="AG279" s="166"/>
      <c r="AH279" s="166"/>
      <c r="AI279" s="166"/>
      <c r="AJ279" s="166"/>
      <c r="AK279" s="166"/>
      <c r="AL279" s="167"/>
      <c r="AM279" s="1"/>
      <c r="AN279" s="1"/>
      <c r="AO279" s="1"/>
      <c r="AP279" s="1"/>
      <c r="AQ279" s="1"/>
      <c r="AR279" s="1"/>
      <c r="AS279" s="1"/>
      <c r="AT279" s="1"/>
    </row>
    <row r="280" spans="1:46" ht="15.75" customHeight="1" thickBot="1" x14ac:dyDescent="0.4">
      <c r="A280" s="1697"/>
      <c r="B280" s="1681" t="s">
        <v>191</v>
      </c>
      <c r="C280" s="178" t="s">
        <v>85</v>
      </c>
      <c r="D280" s="881">
        <f t="shared" si="18"/>
        <v>0</v>
      </c>
      <c r="E280" s="678"/>
      <c r="F280" s="135"/>
      <c r="G280" s="135"/>
      <c r="H280" s="136"/>
      <c r="I280" s="882">
        <f t="shared" si="19"/>
        <v>0</v>
      </c>
      <c r="J280" s="678"/>
      <c r="K280" s="135"/>
      <c r="L280" s="135"/>
      <c r="M280" s="136"/>
      <c r="N280" s="678"/>
      <c r="O280" s="135"/>
      <c r="P280" s="135"/>
      <c r="Q280" s="679"/>
      <c r="R280" s="173"/>
      <c r="S280" s="136"/>
      <c r="T280" s="678"/>
      <c r="U280" s="135"/>
      <c r="V280" s="135"/>
      <c r="W280" s="135"/>
      <c r="X280" s="135"/>
      <c r="Y280" s="679"/>
      <c r="Z280" s="173"/>
      <c r="AA280" s="135"/>
      <c r="AB280" s="679"/>
      <c r="AC280" s="882">
        <f t="shared" si="20"/>
        <v>0</v>
      </c>
      <c r="AD280" s="911"/>
      <c r="AE280" s="166"/>
      <c r="AF280" s="166"/>
      <c r="AG280" s="166"/>
      <c r="AH280" s="166"/>
      <c r="AI280" s="166"/>
      <c r="AJ280" s="166"/>
      <c r="AK280" s="166"/>
      <c r="AL280" s="167"/>
      <c r="AM280" s="1"/>
      <c r="AN280" s="1"/>
      <c r="AO280" s="1"/>
      <c r="AP280" s="1"/>
      <c r="AQ280" s="1"/>
      <c r="AR280" s="1"/>
      <c r="AS280" s="1"/>
      <c r="AT280" s="1"/>
    </row>
    <row r="281" spans="1:46" ht="15.75" customHeight="1" thickBot="1" x14ac:dyDescent="0.4">
      <c r="A281" s="1697"/>
      <c r="B281" s="1677"/>
      <c r="C281" s="178" t="s">
        <v>86</v>
      </c>
      <c r="D281" s="881">
        <f t="shared" si="18"/>
        <v>3</v>
      </c>
      <c r="E281" s="494">
        <v>2</v>
      </c>
      <c r="F281" s="144"/>
      <c r="G281" s="144">
        <v>1</v>
      </c>
      <c r="H281" s="145"/>
      <c r="I281" s="882">
        <f t="shared" si="19"/>
        <v>61</v>
      </c>
      <c r="J281" s="494"/>
      <c r="K281" s="144">
        <v>19</v>
      </c>
      <c r="L281" s="144"/>
      <c r="M281" s="145">
        <v>42</v>
      </c>
      <c r="N281" s="494"/>
      <c r="O281" s="144">
        <v>42</v>
      </c>
      <c r="P281" s="144"/>
      <c r="Q281" s="478">
        <v>19</v>
      </c>
      <c r="R281" s="149">
        <v>58</v>
      </c>
      <c r="S281" s="145">
        <v>3</v>
      </c>
      <c r="T281" s="494"/>
      <c r="U281" s="144">
        <v>30</v>
      </c>
      <c r="V281" s="144">
        <v>30</v>
      </c>
      <c r="W281" s="144">
        <v>3</v>
      </c>
      <c r="X281" s="144">
        <v>57</v>
      </c>
      <c r="Y281" s="478">
        <v>9</v>
      </c>
      <c r="Z281" s="149">
        <v>44</v>
      </c>
      <c r="AA281" s="144">
        <v>21</v>
      </c>
      <c r="AB281" s="478">
        <v>75</v>
      </c>
      <c r="AC281" s="882">
        <f t="shared" si="20"/>
        <v>1</v>
      </c>
      <c r="AD281" s="911"/>
      <c r="AE281" s="166"/>
      <c r="AF281" s="166"/>
      <c r="AG281" s="166"/>
      <c r="AH281" s="166"/>
      <c r="AI281" s="166"/>
      <c r="AJ281" s="166">
        <v>1</v>
      </c>
      <c r="AK281" s="166"/>
      <c r="AL281" s="167"/>
      <c r="AM281" s="1"/>
      <c r="AN281" s="1"/>
      <c r="AO281" s="1"/>
      <c r="AP281" s="1"/>
      <c r="AQ281" s="1"/>
      <c r="AR281" s="1"/>
      <c r="AS281" s="1"/>
      <c r="AT281" s="1"/>
    </row>
    <row r="282" spans="1:46" ht="15.75" customHeight="1" thickBot="1" x14ac:dyDescent="0.4">
      <c r="A282" s="1697"/>
      <c r="B282" s="1677"/>
      <c r="C282" s="188" t="s">
        <v>87</v>
      </c>
      <c r="D282" s="881">
        <f t="shared" si="18"/>
        <v>0</v>
      </c>
      <c r="E282" s="328"/>
      <c r="F282" s="151"/>
      <c r="G282" s="151"/>
      <c r="H282" s="152"/>
      <c r="I282" s="882">
        <f t="shared" si="19"/>
        <v>0</v>
      </c>
      <c r="J282" s="328"/>
      <c r="K282" s="151"/>
      <c r="L282" s="151"/>
      <c r="M282" s="152"/>
      <c r="N282" s="328"/>
      <c r="O282" s="151"/>
      <c r="P282" s="151"/>
      <c r="Q282" s="329"/>
      <c r="R282" s="157"/>
      <c r="S282" s="152"/>
      <c r="T282" s="328"/>
      <c r="U282" s="151"/>
      <c r="V282" s="151"/>
      <c r="W282" s="151"/>
      <c r="X282" s="151"/>
      <c r="Y282" s="329"/>
      <c r="Z282" s="157"/>
      <c r="AA282" s="151"/>
      <c r="AB282" s="329"/>
      <c r="AC282" s="882">
        <f t="shared" si="20"/>
        <v>0</v>
      </c>
      <c r="AD282" s="911"/>
      <c r="AE282" s="166"/>
      <c r="AF282" s="166"/>
      <c r="AG282" s="166"/>
      <c r="AH282" s="166"/>
      <c r="AI282" s="166"/>
      <c r="AJ282" s="166"/>
      <c r="AK282" s="166"/>
      <c r="AL282" s="167"/>
      <c r="AM282" s="1"/>
      <c r="AN282" s="1"/>
      <c r="AO282" s="1"/>
      <c r="AP282" s="1"/>
      <c r="AQ282" s="1"/>
      <c r="AR282" s="1"/>
      <c r="AS282" s="1"/>
      <c r="AT282" s="1"/>
    </row>
    <row r="283" spans="1:46" ht="15.75" customHeight="1" thickBot="1" x14ac:dyDescent="0.4">
      <c r="A283" s="1697"/>
      <c r="B283" s="1680" t="s">
        <v>192</v>
      </c>
      <c r="C283" s="177" t="s">
        <v>85</v>
      </c>
      <c r="D283" s="881">
        <f t="shared" si="18"/>
        <v>0</v>
      </c>
      <c r="E283" s="678"/>
      <c r="F283" s="135"/>
      <c r="G283" s="135"/>
      <c r="H283" s="136"/>
      <c r="I283" s="882">
        <f t="shared" si="19"/>
        <v>0</v>
      </c>
      <c r="J283" s="678"/>
      <c r="K283" s="135"/>
      <c r="L283" s="135"/>
      <c r="M283" s="136"/>
      <c r="N283" s="678"/>
      <c r="O283" s="135"/>
      <c r="P283" s="135"/>
      <c r="Q283" s="679"/>
      <c r="R283" s="173"/>
      <c r="S283" s="136"/>
      <c r="T283" s="678"/>
      <c r="U283" s="135"/>
      <c r="V283" s="135"/>
      <c r="W283" s="135"/>
      <c r="X283" s="135"/>
      <c r="Y283" s="679"/>
      <c r="Z283" s="173"/>
      <c r="AA283" s="135"/>
      <c r="AB283" s="679"/>
      <c r="AC283" s="882">
        <f t="shared" si="20"/>
        <v>0</v>
      </c>
      <c r="AD283" s="911"/>
      <c r="AE283" s="166"/>
      <c r="AF283" s="166"/>
      <c r="AG283" s="166"/>
      <c r="AH283" s="166"/>
      <c r="AI283" s="166"/>
      <c r="AJ283" s="166"/>
      <c r="AK283" s="166"/>
      <c r="AL283" s="167"/>
      <c r="AM283" s="1"/>
      <c r="AN283" s="1"/>
      <c r="AO283" s="1"/>
      <c r="AP283" s="1"/>
      <c r="AQ283" s="1"/>
      <c r="AR283" s="1"/>
      <c r="AS283" s="1"/>
      <c r="AT283" s="1"/>
    </row>
    <row r="284" spans="1:46" ht="15.75" customHeight="1" thickBot="1" x14ac:dyDescent="0.4">
      <c r="A284" s="1697"/>
      <c r="B284" s="1677"/>
      <c r="C284" s="178" t="s">
        <v>86</v>
      </c>
      <c r="D284" s="881">
        <f t="shared" si="18"/>
        <v>1</v>
      </c>
      <c r="E284" s="494">
        <v>1</v>
      </c>
      <c r="F284" s="144"/>
      <c r="G284" s="144"/>
      <c r="H284" s="145"/>
      <c r="I284" s="882">
        <f t="shared" si="19"/>
        <v>49</v>
      </c>
      <c r="J284" s="888"/>
      <c r="K284" s="731"/>
      <c r="L284" s="731"/>
      <c r="M284" s="732">
        <v>49</v>
      </c>
      <c r="N284" s="733">
        <v>39</v>
      </c>
      <c r="O284" s="731">
        <v>10</v>
      </c>
      <c r="P284" s="731">
        <v>0</v>
      </c>
      <c r="Q284" s="732">
        <v>0</v>
      </c>
      <c r="R284" s="733">
        <v>46</v>
      </c>
      <c r="S284" s="732">
        <v>3</v>
      </c>
      <c r="T284" s="494">
        <v>0</v>
      </c>
      <c r="U284" s="144">
        <v>24</v>
      </c>
      <c r="V284" s="144">
        <v>24</v>
      </c>
      <c r="W284" s="144">
        <v>7</v>
      </c>
      <c r="X284" s="144">
        <v>9</v>
      </c>
      <c r="Y284" s="478">
        <v>2</v>
      </c>
      <c r="Z284" s="149">
        <v>42</v>
      </c>
      <c r="AA284" s="145">
        <v>20</v>
      </c>
      <c r="AB284" s="477">
        <v>85</v>
      </c>
      <c r="AC284" s="882">
        <f t="shared" si="20"/>
        <v>1</v>
      </c>
      <c r="AD284" s="915"/>
      <c r="AE284" s="916"/>
      <c r="AF284" s="916"/>
      <c r="AG284" s="916"/>
      <c r="AH284" s="916"/>
      <c r="AI284" s="916"/>
      <c r="AJ284" s="916"/>
      <c r="AK284" s="916"/>
      <c r="AL284" s="917">
        <v>1</v>
      </c>
      <c r="AM284" s="1"/>
      <c r="AN284" s="1"/>
      <c r="AO284" s="1"/>
      <c r="AP284" s="1"/>
      <c r="AQ284" s="1"/>
      <c r="AR284" s="1"/>
      <c r="AS284" s="1"/>
      <c r="AT284" s="1"/>
    </row>
    <row r="285" spans="1:46" ht="15.75" customHeight="1" thickBot="1" x14ac:dyDescent="0.4">
      <c r="A285" s="1697"/>
      <c r="B285" s="1679"/>
      <c r="C285" s="179" t="s">
        <v>87</v>
      </c>
      <c r="D285" s="881">
        <f t="shared" si="18"/>
        <v>0</v>
      </c>
      <c r="E285" s="328"/>
      <c r="F285" s="151"/>
      <c r="G285" s="151"/>
      <c r="H285" s="152"/>
      <c r="I285" s="882">
        <f t="shared" si="19"/>
        <v>0</v>
      </c>
      <c r="J285" s="328"/>
      <c r="K285" s="151"/>
      <c r="L285" s="151"/>
      <c r="M285" s="152"/>
      <c r="N285" s="328"/>
      <c r="O285" s="151"/>
      <c r="P285" s="151"/>
      <c r="Q285" s="329"/>
      <c r="R285" s="157"/>
      <c r="S285" s="152"/>
      <c r="T285" s="328"/>
      <c r="U285" s="151"/>
      <c r="V285" s="151"/>
      <c r="W285" s="151"/>
      <c r="X285" s="151"/>
      <c r="Y285" s="329"/>
      <c r="Z285" s="157"/>
      <c r="AA285" s="151"/>
      <c r="AB285" s="329"/>
      <c r="AC285" s="882">
        <f t="shared" si="20"/>
        <v>0</v>
      </c>
      <c r="AD285" s="911"/>
      <c r="AE285" s="166"/>
      <c r="AF285" s="166"/>
      <c r="AG285" s="166"/>
      <c r="AH285" s="166"/>
      <c r="AI285" s="166"/>
      <c r="AJ285" s="166"/>
      <c r="AK285" s="166"/>
      <c r="AL285" s="167"/>
      <c r="AM285" s="1"/>
      <c r="AN285" s="1"/>
      <c r="AO285" s="1"/>
      <c r="AP285" s="1"/>
      <c r="AQ285" s="1"/>
      <c r="AR285" s="1"/>
      <c r="AS285" s="1"/>
      <c r="AT285" s="1"/>
    </row>
    <row r="286" spans="1:46" ht="15.75" customHeight="1" thickBot="1" x14ac:dyDescent="0.4">
      <c r="A286" s="1697"/>
      <c r="B286" s="1681" t="s">
        <v>193</v>
      </c>
      <c r="C286" s="178" t="s">
        <v>85</v>
      </c>
      <c r="D286" s="881">
        <f t="shared" si="18"/>
        <v>0</v>
      </c>
      <c r="E286" s="678"/>
      <c r="F286" s="135"/>
      <c r="G286" s="135"/>
      <c r="H286" s="136"/>
      <c r="I286" s="882">
        <f t="shared" si="19"/>
        <v>0</v>
      </c>
      <c r="J286" s="678"/>
      <c r="K286" s="135"/>
      <c r="L286" s="135"/>
      <c r="M286" s="136"/>
      <c r="N286" s="678"/>
      <c r="O286" s="135"/>
      <c r="P286" s="135"/>
      <c r="Q286" s="679"/>
      <c r="R286" s="173"/>
      <c r="S286" s="136"/>
      <c r="T286" s="678"/>
      <c r="U286" s="135"/>
      <c r="V286" s="135"/>
      <c r="W286" s="135"/>
      <c r="X286" s="135"/>
      <c r="Y286" s="679"/>
      <c r="Z286" s="173"/>
      <c r="AA286" s="135"/>
      <c r="AB286" s="679"/>
      <c r="AC286" s="882">
        <f t="shared" si="20"/>
        <v>0</v>
      </c>
      <c r="AD286" s="911"/>
      <c r="AE286" s="166"/>
      <c r="AF286" s="166"/>
      <c r="AG286" s="166"/>
      <c r="AH286" s="166"/>
      <c r="AI286" s="166"/>
      <c r="AJ286" s="166"/>
      <c r="AK286" s="166"/>
      <c r="AL286" s="167"/>
      <c r="AM286" s="1"/>
      <c r="AN286" s="1"/>
      <c r="AO286" s="1"/>
      <c r="AP286" s="1"/>
      <c r="AQ286" s="1"/>
      <c r="AR286" s="1"/>
      <c r="AS286" s="1"/>
      <c r="AT286" s="1"/>
    </row>
    <row r="287" spans="1:46" ht="15.75" customHeight="1" thickBot="1" x14ac:dyDescent="0.4">
      <c r="A287" s="1697"/>
      <c r="B287" s="1677"/>
      <c r="C287" s="178" t="s">
        <v>86</v>
      </c>
      <c r="D287" s="881">
        <f t="shared" si="18"/>
        <v>0</v>
      </c>
      <c r="E287" s="494"/>
      <c r="F287" s="144"/>
      <c r="G287" s="144"/>
      <c r="H287" s="145"/>
      <c r="I287" s="882">
        <f t="shared" si="19"/>
        <v>83</v>
      </c>
      <c r="J287" s="494"/>
      <c r="K287" s="144">
        <v>4</v>
      </c>
      <c r="L287" s="144"/>
      <c r="M287" s="145">
        <v>79</v>
      </c>
      <c r="N287" s="494"/>
      <c r="O287" s="144">
        <v>79</v>
      </c>
      <c r="P287" s="144"/>
      <c r="Q287" s="478">
        <v>4</v>
      </c>
      <c r="R287" s="149">
        <v>72</v>
      </c>
      <c r="S287" s="145">
        <v>11</v>
      </c>
      <c r="T287" s="494"/>
      <c r="U287" s="144">
        <v>23</v>
      </c>
      <c r="V287" s="144">
        <v>22</v>
      </c>
      <c r="W287" s="144">
        <v>4</v>
      </c>
      <c r="X287" s="144">
        <v>32</v>
      </c>
      <c r="Y287" s="478">
        <v>11</v>
      </c>
      <c r="Z287" s="149">
        <v>42</v>
      </c>
      <c r="AA287" s="144">
        <v>23</v>
      </c>
      <c r="AB287" s="478">
        <v>125</v>
      </c>
      <c r="AC287" s="882">
        <f t="shared" si="20"/>
        <v>1</v>
      </c>
      <c r="AD287" s="911"/>
      <c r="AE287" s="166"/>
      <c r="AF287" s="166"/>
      <c r="AG287" s="166">
        <v>1</v>
      </c>
      <c r="AH287" s="166"/>
      <c r="AI287" s="166"/>
      <c r="AJ287" s="166"/>
      <c r="AK287" s="166"/>
      <c r="AL287" s="167"/>
      <c r="AM287" s="1"/>
      <c r="AN287" s="1"/>
      <c r="AO287" s="1"/>
      <c r="AP287" s="1"/>
      <c r="AQ287" s="1"/>
      <c r="AR287" s="1"/>
      <c r="AS287" s="1"/>
      <c r="AT287" s="1"/>
    </row>
    <row r="288" spans="1:46" ht="15.75" customHeight="1" thickBot="1" x14ac:dyDescent="0.4">
      <c r="A288" s="1697"/>
      <c r="B288" s="1677"/>
      <c r="C288" s="188" t="s">
        <v>87</v>
      </c>
      <c r="D288" s="881">
        <f t="shared" si="18"/>
        <v>0</v>
      </c>
      <c r="E288" s="328"/>
      <c r="F288" s="151"/>
      <c r="G288" s="151"/>
      <c r="H288" s="152"/>
      <c r="I288" s="882">
        <f t="shared" si="19"/>
        <v>0</v>
      </c>
      <c r="J288" s="328"/>
      <c r="K288" s="151"/>
      <c r="L288" s="151"/>
      <c r="M288" s="152"/>
      <c r="N288" s="328"/>
      <c r="O288" s="151"/>
      <c r="P288" s="151"/>
      <c r="Q288" s="329"/>
      <c r="R288" s="157"/>
      <c r="S288" s="152"/>
      <c r="T288" s="328"/>
      <c r="U288" s="151"/>
      <c r="V288" s="151"/>
      <c r="W288" s="151"/>
      <c r="X288" s="151"/>
      <c r="Y288" s="329"/>
      <c r="Z288" s="157"/>
      <c r="AA288" s="151"/>
      <c r="AB288" s="329"/>
      <c r="AC288" s="882">
        <f t="shared" si="20"/>
        <v>0</v>
      </c>
      <c r="AD288" s="911"/>
      <c r="AE288" s="166"/>
      <c r="AF288" s="166"/>
      <c r="AG288" s="166"/>
      <c r="AH288" s="166"/>
      <c r="AI288" s="166"/>
      <c r="AJ288" s="166"/>
      <c r="AK288" s="166"/>
      <c r="AL288" s="167"/>
      <c r="AM288" s="1"/>
      <c r="AN288" s="1"/>
      <c r="AO288" s="1"/>
      <c r="AP288" s="1"/>
      <c r="AQ288" s="1"/>
      <c r="AR288" s="1"/>
      <c r="AS288" s="1"/>
      <c r="AT288" s="1"/>
    </row>
    <row r="289" spans="1:46" ht="15.75" customHeight="1" thickBot="1" x14ac:dyDescent="0.4">
      <c r="A289" s="1697"/>
      <c r="B289" s="1680" t="s">
        <v>194</v>
      </c>
      <c r="C289" s="177" t="s">
        <v>85</v>
      </c>
      <c r="D289" s="881">
        <f t="shared" si="18"/>
        <v>0</v>
      </c>
      <c r="E289" s="678"/>
      <c r="F289" s="135"/>
      <c r="G289" s="135"/>
      <c r="H289" s="136"/>
      <c r="I289" s="882">
        <f t="shared" si="19"/>
        <v>0</v>
      </c>
      <c r="J289" s="678"/>
      <c r="K289" s="135"/>
      <c r="L289" s="135"/>
      <c r="M289" s="136"/>
      <c r="N289" s="678"/>
      <c r="O289" s="135"/>
      <c r="P289" s="135"/>
      <c r="Q289" s="679"/>
      <c r="R289" s="173"/>
      <c r="S289" s="136"/>
      <c r="T289" s="678"/>
      <c r="U289" s="135"/>
      <c r="V289" s="135"/>
      <c r="W289" s="135"/>
      <c r="X289" s="135"/>
      <c r="Y289" s="679"/>
      <c r="Z289" s="173"/>
      <c r="AA289" s="135"/>
      <c r="AB289" s="679"/>
      <c r="AC289" s="882">
        <f t="shared" si="20"/>
        <v>0</v>
      </c>
      <c r="AD289" s="911"/>
      <c r="AE289" s="166"/>
      <c r="AF289" s="166"/>
      <c r="AG289" s="166"/>
      <c r="AH289" s="166"/>
      <c r="AI289" s="166"/>
      <c r="AJ289" s="166"/>
      <c r="AK289" s="166"/>
      <c r="AL289" s="167"/>
      <c r="AM289" s="1"/>
      <c r="AN289" s="1"/>
      <c r="AO289" s="1"/>
      <c r="AP289" s="1"/>
      <c r="AQ289" s="1"/>
      <c r="AR289" s="1"/>
      <c r="AS289" s="1"/>
      <c r="AT289" s="1"/>
    </row>
    <row r="290" spans="1:46" ht="15.75" customHeight="1" thickBot="1" x14ac:dyDescent="0.4">
      <c r="A290" s="1697"/>
      <c r="B290" s="1677"/>
      <c r="C290" s="178" t="s">
        <v>86</v>
      </c>
      <c r="D290" s="881">
        <f t="shared" si="18"/>
        <v>0</v>
      </c>
      <c r="E290" s="494"/>
      <c r="F290" s="144"/>
      <c r="G290" s="144"/>
      <c r="H290" s="145"/>
      <c r="I290" s="882">
        <f t="shared" si="19"/>
        <v>37</v>
      </c>
      <c r="J290" s="494"/>
      <c r="K290" s="144"/>
      <c r="L290" s="144"/>
      <c r="M290" s="145">
        <v>37</v>
      </c>
      <c r="N290" s="494"/>
      <c r="O290" s="144">
        <v>37</v>
      </c>
      <c r="P290" s="144"/>
      <c r="Q290" s="478"/>
      <c r="R290" s="149">
        <v>32</v>
      </c>
      <c r="S290" s="145">
        <v>5</v>
      </c>
      <c r="T290" s="494"/>
      <c r="U290" s="144">
        <v>11</v>
      </c>
      <c r="V290" s="144">
        <v>10</v>
      </c>
      <c r="W290" s="144">
        <v>2</v>
      </c>
      <c r="X290" s="144">
        <v>34</v>
      </c>
      <c r="Y290" s="478">
        <v>6</v>
      </c>
      <c r="Z290" s="149">
        <v>42</v>
      </c>
      <c r="AA290" s="144">
        <v>19</v>
      </c>
      <c r="AB290" s="478">
        <v>115</v>
      </c>
      <c r="AC290" s="882">
        <f t="shared" si="20"/>
        <v>0</v>
      </c>
      <c r="AD290" s="911"/>
      <c r="AE290" s="166"/>
      <c r="AF290" s="166"/>
      <c r="AG290" s="166"/>
      <c r="AH290" s="166"/>
      <c r="AI290" s="166"/>
      <c r="AJ290" s="166"/>
      <c r="AK290" s="166"/>
      <c r="AL290" s="167"/>
      <c r="AM290" s="1"/>
      <c r="AN290" s="1"/>
      <c r="AO290" s="1"/>
      <c r="AP290" s="1"/>
      <c r="AQ290" s="1"/>
      <c r="AR290" s="1"/>
      <c r="AS290" s="1"/>
      <c r="AT290" s="1"/>
    </row>
    <row r="291" spans="1:46" ht="15.75" customHeight="1" thickBot="1" x14ac:dyDescent="0.4">
      <c r="A291" s="1697"/>
      <c r="B291" s="1679"/>
      <c r="C291" s="179" t="s">
        <v>87</v>
      </c>
      <c r="D291" s="881">
        <f t="shared" si="18"/>
        <v>0</v>
      </c>
      <c r="E291" s="328"/>
      <c r="F291" s="151"/>
      <c r="G291" s="151"/>
      <c r="H291" s="152"/>
      <c r="I291" s="882">
        <f t="shared" si="19"/>
        <v>0</v>
      </c>
      <c r="J291" s="328"/>
      <c r="K291" s="151"/>
      <c r="L291" s="151"/>
      <c r="M291" s="152"/>
      <c r="N291" s="328"/>
      <c r="O291" s="151"/>
      <c r="P291" s="151"/>
      <c r="Q291" s="329"/>
      <c r="R291" s="157"/>
      <c r="S291" s="152"/>
      <c r="T291" s="328"/>
      <c r="U291" s="151"/>
      <c r="V291" s="151"/>
      <c r="W291" s="151"/>
      <c r="X291" s="151"/>
      <c r="Y291" s="329"/>
      <c r="Z291" s="157"/>
      <c r="AA291" s="151"/>
      <c r="AB291" s="329"/>
      <c r="AC291" s="882">
        <f t="shared" si="20"/>
        <v>0</v>
      </c>
      <c r="AD291" s="911"/>
      <c r="AE291" s="166"/>
      <c r="AF291" s="166"/>
      <c r="AG291" s="166"/>
      <c r="AH291" s="166"/>
      <c r="AI291" s="166"/>
      <c r="AJ291" s="166"/>
      <c r="AK291" s="166"/>
      <c r="AL291" s="167"/>
      <c r="AM291" s="1"/>
      <c r="AN291" s="1"/>
      <c r="AO291" s="1"/>
      <c r="AP291" s="1"/>
      <c r="AQ291" s="1"/>
      <c r="AR291" s="1"/>
      <c r="AS291" s="1"/>
      <c r="AT291" s="1"/>
    </row>
    <row r="292" spans="1:46" ht="15.75" customHeight="1" thickBot="1" x14ac:dyDescent="0.4">
      <c r="A292" s="1697"/>
      <c r="B292" s="1681" t="s">
        <v>195</v>
      </c>
      <c r="C292" s="178" t="s">
        <v>85</v>
      </c>
      <c r="D292" s="881">
        <f t="shared" si="18"/>
        <v>0</v>
      </c>
      <c r="E292" s="678"/>
      <c r="F292" s="135"/>
      <c r="G292" s="135"/>
      <c r="H292" s="136"/>
      <c r="I292" s="882">
        <f t="shared" si="19"/>
        <v>0</v>
      </c>
      <c r="J292" s="678"/>
      <c r="K292" s="135"/>
      <c r="L292" s="135"/>
      <c r="M292" s="136"/>
      <c r="N292" s="678"/>
      <c r="O292" s="135"/>
      <c r="P292" s="135"/>
      <c r="Q292" s="679"/>
      <c r="R292" s="173"/>
      <c r="S292" s="136"/>
      <c r="T292" s="678"/>
      <c r="U292" s="135"/>
      <c r="V292" s="135"/>
      <c r="W292" s="135"/>
      <c r="X292" s="135"/>
      <c r="Y292" s="679"/>
      <c r="Z292" s="173"/>
      <c r="AA292" s="135"/>
      <c r="AB292" s="679"/>
      <c r="AC292" s="882">
        <f t="shared" si="20"/>
        <v>0</v>
      </c>
      <c r="AD292" s="911"/>
      <c r="AE292" s="166"/>
      <c r="AF292" s="166"/>
      <c r="AG292" s="166"/>
      <c r="AH292" s="166"/>
      <c r="AI292" s="166"/>
      <c r="AJ292" s="166"/>
      <c r="AK292" s="166"/>
      <c r="AL292" s="167"/>
      <c r="AM292" s="1"/>
      <c r="AN292" s="1"/>
      <c r="AO292" s="1"/>
      <c r="AP292" s="1"/>
      <c r="AQ292" s="1"/>
      <c r="AR292" s="1"/>
      <c r="AS292" s="1"/>
      <c r="AT292" s="1"/>
    </row>
    <row r="293" spans="1:46" ht="15.75" customHeight="1" thickBot="1" x14ac:dyDescent="0.4">
      <c r="A293" s="1697"/>
      <c r="B293" s="1677"/>
      <c r="C293" s="178" t="s">
        <v>86</v>
      </c>
      <c r="D293" s="881">
        <f t="shared" si="18"/>
        <v>0</v>
      </c>
      <c r="E293" s="494"/>
      <c r="F293" s="144"/>
      <c r="G293" s="144"/>
      <c r="H293" s="145"/>
      <c r="I293" s="882">
        <f t="shared" si="19"/>
        <v>21</v>
      </c>
      <c r="J293" s="494"/>
      <c r="K293" s="144"/>
      <c r="L293" s="144"/>
      <c r="M293" s="145">
        <v>21</v>
      </c>
      <c r="N293" s="494">
        <v>1</v>
      </c>
      <c r="O293" s="144">
        <v>20</v>
      </c>
      <c r="P293" s="144"/>
      <c r="Q293" s="478"/>
      <c r="R293" s="149">
        <v>17</v>
      </c>
      <c r="S293" s="145">
        <v>4</v>
      </c>
      <c r="T293" s="494"/>
      <c r="U293" s="144">
        <v>10</v>
      </c>
      <c r="V293" s="144">
        <v>9</v>
      </c>
      <c r="W293" s="144">
        <v>7</v>
      </c>
      <c r="X293" s="144">
        <v>8</v>
      </c>
      <c r="Y293" s="478">
        <v>1</v>
      </c>
      <c r="Z293" s="149">
        <v>44</v>
      </c>
      <c r="AA293" s="144">
        <v>21</v>
      </c>
      <c r="AB293" s="478">
        <v>90</v>
      </c>
      <c r="AC293" s="882">
        <f t="shared" si="20"/>
        <v>0</v>
      </c>
      <c r="AD293" s="911"/>
      <c r="AE293" s="166"/>
      <c r="AF293" s="166"/>
      <c r="AG293" s="166"/>
      <c r="AH293" s="166"/>
      <c r="AI293" s="166"/>
      <c r="AJ293" s="166"/>
      <c r="AK293" s="166"/>
      <c r="AL293" s="167"/>
      <c r="AM293" s="1"/>
      <c r="AN293" s="1"/>
      <c r="AO293" s="1"/>
      <c r="AP293" s="1"/>
      <c r="AQ293" s="1"/>
      <c r="AR293" s="1"/>
      <c r="AS293" s="1"/>
      <c r="AT293" s="1"/>
    </row>
    <row r="294" spans="1:46" ht="15.75" customHeight="1" thickBot="1" x14ac:dyDescent="0.4">
      <c r="A294" s="1697"/>
      <c r="B294" s="1677"/>
      <c r="C294" s="188" t="s">
        <v>87</v>
      </c>
      <c r="D294" s="881">
        <f t="shared" si="18"/>
        <v>0</v>
      </c>
      <c r="E294" s="328"/>
      <c r="F294" s="151"/>
      <c r="G294" s="151"/>
      <c r="H294" s="152"/>
      <c r="I294" s="882">
        <f t="shared" si="19"/>
        <v>0</v>
      </c>
      <c r="J294" s="328"/>
      <c r="K294" s="151"/>
      <c r="L294" s="151"/>
      <c r="M294" s="152"/>
      <c r="N294" s="328"/>
      <c r="O294" s="151"/>
      <c r="P294" s="151"/>
      <c r="Q294" s="329"/>
      <c r="R294" s="157"/>
      <c r="S294" s="152"/>
      <c r="T294" s="328"/>
      <c r="U294" s="151"/>
      <c r="V294" s="151"/>
      <c r="W294" s="151"/>
      <c r="X294" s="151"/>
      <c r="Y294" s="329"/>
      <c r="Z294" s="157"/>
      <c r="AA294" s="151"/>
      <c r="AB294" s="329"/>
      <c r="AC294" s="882">
        <f t="shared" si="20"/>
        <v>0</v>
      </c>
      <c r="AD294" s="911"/>
      <c r="AE294" s="166"/>
      <c r="AF294" s="166"/>
      <c r="AG294" s="166"/>
      <c r="AH294" s="166"/>
      <c r="AI294" s="166"/>
      <c r="AJ294" s="166"/>
      <c r="AK294" s="166"/>
      <c r="AL294" s="167"/>
      <c r="AM294" s="1"/>
      <c r="AN294" s="1"/>
      <c r="AO294" s="1"/>
      <c r="AP294" s="1"/>
      <c r="AQ294" s="1"/>
      <c r="AR294" s="1"/>
      <c r="AS294" s="1"/>
      <c r="AT294" s="1"/>
    </row>
    <row r="295" spans="1:46" ht="15.75" customHeight="1" thickBot="1" x14ac:dyDescent="0.4">
      <c r="A295" s="1697"/>
      <c r="B295" s="1680" t="s">
        <v>196</v>
      </c>
      <c r="C295" s="177" t="s">
        <v>85</v>
      </c>
      <c r="D295" s="881">
        <f t="shared" si="18"/>
        <v>0</v>
      </c>
      <c r="E295" s="678"/>
      <c r="F295" s="135"/>
      <c r="G295" s="135"/>
      <c r="H295" s="136"/>
      <c r="I295" s="882">
        <f t="shared" si="19"/>
        <v>0</v>
      </c>
      <c r="J295" s="678"/>
      <c r="K295" s="135"/>
      <c r="L295" s="135"/>
      <c r="M295" s="136"/>
      <c r="N295" s="678"/>
      <c r="O295" s="135"/>
      <c r="P295" s="135"/>
      <c r="Q295" s="679"/>
      <c r="R295" s="173"/>
      <c r="S295" s="136"/>
      <c r="T295" s="678"/>
      <c r="U295" s="135"/>
      <c r="V295" s="135"/>
      <c r="W295" s="135"/>
      <c r="X295" s="135"/>
      <c r="Y295" s="679"/>
      <c r="Z295" s="173"/>
      <c r="AA295" s="135"/>
      <c r="AB295" s="679"/>
      <c r="AC295" s="882">
        <f t="shared" si="20"/>
        <v>0</v>
      </c>
      <c r="AD295" s="911"/>
      <c r="AE295" s="166"/>
      <c r="AF295" s="166"/>
      <c r="AG295" s="166"/>
      <c r="AH295" s="166"/>
      <c r="AI295" s="166"/>
      <c r="AJ295" s="166"/>
      <c r="AK295" s="166"/>
      <c r="AL295" s="167"/>
      <c r="AM295" s="1"/>
      <c r="AN295" s="1"/>
      <c r="AO295" s="1"/>
      <c r="AP295" s="1"/>
      <c r="AQ295" s="1"/>
      <c r="AR295" s="1"/>
      <c r="AS295" s="1"/>
      <c r="AT295" s="1"/>
    </row>
    <row r="296" spans="1:46" ht="15.75" customHeight="1" thickBot="1" x14ac:dyDescent="0.4">
      <c r="A296" s="1697"/>
      <c r="B296" s="1677"/>
      <c r="C296" s="178" t="s">
        <v>86</v>
      </c>
      <c r="D296" s="881">
        <f t="shared" si="18"/>
        <v>0</v>
      </c>
      <c r="E296" s="494"/>
      <c r="F296" s="144"/>
      <c r="G296" s="144"/>
      <c r="H296" s="145"/>
      <c r="I296" s="882">
        <f t="shared" si="19"/>
        <v>22</v>
      </c>
      <c r="J296" s="494"/>
      <c r="K296" s="144"/>
      <c r="L296" s="144"/>
      <c r="M296" s="145">
        <v>22</v>
      </c>
      <c r="N296" s="494"/>
      <c r="O296" s="144">
        <v>22</v>
      </c>
      <c r="P296" s="144"/>
      <c r="Q296" s="478"/>
      <c r="R296" s="149">
        <v>20</v>
      </c>
      <c r="S296" s="145">
        <v>2</v>
      </c>
      <c r="T296" s="494"/>
      <c r="U296" s="144">
        <v>7</v>
      </c>
      <c r="V296" s="144">
        <v>7</v>
      </c>
      <c r="W296" s="144">
        <v>4</v>
      </c>
      <c r="X296" s="144">
        <v>10</v>
      </c>
      <c r="Y296" s="478">
        <v>2</v>
      </c>
      <c r="Z296" s="149">
        <v>43</v>
      </c>
      <c r="AA296" s="144">
        <v>21</v>
      </c>
      <c r="AB296" s="478">
        <v>105</v>
      </c>
      <c r="AC296" s="882">
        <f t="shared" si="20"/>
        <v>0</v>
      </c>
      <c r="AD296" s="911"/>
      <c r="AE296" s="166"/>
      <c r="AF296" s="166"/>
      <c r="AG296" s="166"/>
      <c r="AH296" s="166"/>
      <c r="AI296" s="166"/>
      <c r="AJ296" s="166"/>
      <c r="AK296" s="166"/>
      <c r="AL296" s="167"/>
      <c r="AM296" s="1"/>
      <c r="AN296" s="1"/>
      <c r="AO296" s="1"/>
      <c r="AP296" s="1"/>
      <c r="AQ296" s="1"/>
      <c r="AR296" s="1"/>
      <c r="AS296" s="1"/>
      <c r="AT296" s="1"/>
    </row>
    <row r="297" spans="1:46" ht="15.75" customHeight="1" thickBot="1" x14ac:dyDescent="0.4">
      <c r="A297" s="1697"/>
      <c r="B297" s="1679"/>
      <c r="C297" s="179" t="s">
        <v>87</v>
      </c>
      <c r="D297" s="881">
        <f t="shared" si="18"/>
        <v>0</v>
      </c>
      <c r="E297" s="328"/>
      <c r="F297" s="151"/>
      <c r="G297" s="151"/>
      <c r="H297" s="152"/>
      <c r="I297" s="882">
        <f t="shared" si="19"/>
        <v>0</v>
      </c>
      <c r="J297" s="328"/>
      <c r="K297" s="151"/>
      <c r="L297" s="151"/>
      <c r="M297" s="152"/>
      <c r="N297" s="328"/>
      <c r="O297" s="151"/>
      <c r="P297" s="151"/>
      <c r="Q297" s="329"/>
      <c r="R297" s="157"/>
      <c r="S297" s="152"/>
      <c r="T297" s="328"/>
      <c r="U297" s="151"/>
      <c r="V297" s="151"/>
      <c r="W297" s="151"/>
      <c r="X297" s="151"/>
      <c r="Y297" s="329"/>
      <c r="Z297" s="157"/>
      <c r="AA297" s="151"/>
      <c r="AB297" s="329"/>
      <c r="AC297" s="882">
        <f t="shared" si="20"/>
        <v>0</v>
      </c>
      <c r="AD297" s="911"/>
      <c r="AE297" s="166"/>
      <c r="AF297" s="166"/>
      <c r="AG297" s="166"/>
      <c r="AH297" s="166"/>
      <c r="AI297" s="166"/>
      <c r="AJ297" s="166"/>
      <c r="AK297" s="166"/>
      <c r="AL297" s="167"/>
      <c r="AM297" s="1"/>
      <c r="AN297" s="1"/>
      <c r="AO297" s="1"/>
      <c r="AP297" s="1"/>
      <c r="AQ297" s="1"/>
      <c r="AR297" s="1"/>
      <c r="AS297" s="1"/>
      <c r="AT297" s="1"/>
    </row>
    <row r="298" spans="1:46" ht="15.75" customHeight="1" thickBot="1" x14ac:dyDescent="0.4">
      <c r="A298" s="1697"/>
      <c r="B298" s="1681" t="s">
        <v>197</v>
      </c>
      <c r="C298" s="178" t="s">
        <v>85</v>
      </c>
      <c r="D298" s="881">
        <f t="shared" si="18"/>
        <v>0</v>
      </c>
      <c r="E298" s="678"/>
      <c r="F298" s="135"/>
      <c r="G298" s="135"/>
      <c r="H298" s="136"/>
      <c r="I298" s="882">
        <f t="shared" si="19"/>
        <v>0</v>
      </c>
      <c r="J298" s="678"/>
      <c r="K298" s="135"/>
      <c r="L298" s="135"/>
      <c r="M298" s="136"/>
      <c r="N298" s="678"/>
      <c r="O298" s="135"/>
      <c r="P298" s="135"/>
      <c r="Q298" s="679"/>
      <c r="R298" s="173"/>
      <c r="S298" s="136"/>
      <c r="T298" s="678"/>
      <c r="U298" s="908"/>
      <c r="V298" s="908"/>
      <c r="W298" s="908"/>
      <c r="X298" s="135"/>
      <c r="Y298" s="679"/>
      <c r="Z298" s="173"/>
      <c r="AA298" s="135"/>
      <c r="AB298" s="679"/>
      <c r="AC298" s="882">
        <f t="shared" si="20"/>
        <v>0</v>
      </c>
      <c r="AD298" s="911"/>
      <c r="AE298" s="166"/>
      <c r="AF298" s="166"/>
      <c r="AG298" s="166"/>
      <c r="AH298" s="166"/>
      <c r="AI298" s="166"/>
      <c r="AJ298" s="166"/>
      <c r="AK298" s="166"/>
      <c r="AL298" s="167"/>
      <c r="AM298" s="1"/>
      <c r="AN298" s="1"/>
      <c r="AO298" s="1"/>
      <c r="AP298" s="1"/>
      <c r="AQ298" s="1"/>
      <c r="AR298" s="1"/>
      <c r="AS298" s="1"/>
      <c r="AT298" s="1"/>
    </row>
    <row r="299" spans="1:46" ht="15.75" customHeight="1" thickBot="1" x14ac:dyDescent="0.4">
      <c r="A299" s="1697"/>
      <c r="B299" s="1677"/>
      <c r="C299" s="178" t="s">
        <v>86</v>
      </c>
      <c r="D299" s="881">
        <f t="shared" si="18"/>
        <v>0</v>
      </c>
      <c r="E299" s="494"/>
      <c r="F299" s="144"/>
      <c r="G299" s="144"/>
      <c r="H299" s="145"/>
      <c r="I299" s="882">
        <f t="shared" si="19"/>
        <v>14</v>
      </c>
      <c r="J299" s="494"/>
      <c r="K299" s="144"/>
      <c r="L299" s="144"/>
      <c r="M299" s="145">
        <v>14</v>
      </c>
      <c r="N299" s="494"/>
      <c r="O299" s="144">
        <v>14</v>
      </c>
      <c r="P299" s="144"/>
      <c r="Q299" s="478"/>
      <c r="R299" s="149">
        <v>14</v>
      </c>
      <c r="S299" s="145"/>
      <c r="T299" s="494"/>
      <c r="U299" s="144">
        <v>4</v>
      </c>
      <c r="V299" s="144">
        <v>4</v>
      </c>
      <c r="W299" s="144"/>
      <c r="X299" s="144">
        <v>1</v>
      </c>
      <c r="Y299" s="478"/>
      <c r="Z299" s="149">
        <v>41</v>
      </c>
      <c r="AA299" s="144">
        <v>20</v>
      </c>
      <c r="AB299" s="478">
        <v>93</v>
      </c>
      <c r="AC299" s="882">
        <f t="shared" si="20"/>
        <v>0</v>
      </c>
      <c r="AD299" s="911"/>
      <c r="AE299" s="166"/>
      <c r="AF299" s="166"/>
      <c r="AG299" s="166"/>
      <c r="AH299" s="166"/>
      <c r="AI299" s="166"/>
      <c r="AJ299" s="166"/>
      <c r="AK299" s="166"/>
      <c r="AL299" s="167"/>
      <c r="AM299" s="1"/>
      <c r="AN299" s="1"/>
      <c r="AO299" s="1"/>
      <c r="AP299" s="1"/>
      <c r="AQ299" s="1"/>
      <c r="AR299" s="1"/>
      <c r="AS299" s="1"/>
      <c r="AT299" s="1"/>
    </row>
    <row r="300" spans="1:46" ht="15.75" customHeight="1" thickBot="1" x14ac:dyDescent="0.4">
      <c r="A300" s="1698"/>
      <c r="B300" s="1677"/>
      <c r="C300" s="188" t="s">
        <v>87</v>
      </c>
      <c r="D300" s="881">
        <f t="shared" si="18"/>
        <v>0</v>
      </c>
      <c r="E300" s="328"/>
      <c r="F300" s="151"/>
      <c r="G300" s="151"/>
      <c r="H300" s="152"/>
      <c r="I300" s="882">
        <f t="shared" si="19"/>
        <v>0</v>
      </c>
      <c r="J300" s="328"/>
      <c r="K300" s="151"/>
      <c r="L300" s="151"/>
      <c r="M300" s="152"/>
      <c r="N300" s="328"/>
      <c r="O300" s="151"/>
      <c r="P300" s="151"/>
      <c r="Q300" s="329"/>
      <c r="R300" s="157"/>
      <c r="S300" s="152"/>
      <c r="T300" s="328"/>
      <c r="U300" s="151"/>
      <c r="V300" s="151"/>
      <c r="W300" s="151"/>
      <c r="X300" s="151"/>
      <c r="Y300" s="329"/>
      <c r="Z300" s="157"/>
      <c r="AA300" s="151"/>
      <c r="AB300" s="329"/>
      <c r="AC300" s="882">
        <f t="shared" si="20"/>
        <v>0</v>
      </c>
      <c r="AD300" s="911"/>
      <c r="AE300" s="166"/>
      <c r="AF300" s="166"/>
      <c r="AG300" s="166"/>
      <c r="AH300" s="166"/>
      <c r="AI300" s="166"/>
      <c r="AJ300" s="166"/>
      <c r="AK300" s="166"/>
      <c r="AL300" s="167"/>
      <c r="AM300" s="1"/>
      <c r="AN300" s="1"/>
      <c r="AO300" s="1"/>
      <c r="AP300" s="1"/>
      <c r="AQ300" s="1"/>
      <c r="AR300" s="1"/>
      <c r="AS300" s="1"/>
      <c r="AT300" s="1"/>
    </row>
    <row r="301" spans="1:46" ht="15.75" customHeight="1" x14ac:dyDescent="0.3">
      <c r="A301" s="1707" t="s">
        <v>198</v>
      </c>
      <c r="B301" s="1685" t="str">
        <f>IFERROR(INDEX('[2]Довідник ЗОЗ'!$A$2:$A$1763,MATCH([2]Звіт!B10,'[2]Довідник ЗОЗ'!$B$2:$B$1763,0)),"")</f>
        <v>КНП «Одеський міський  центр  профілактики та боротьби з ВІЛ-інфекцією/СНІДом»</v>
      </c>
      <c r="C301" s="177" t="s">
        <v>85</v>
      </c>
      <c r="D301" s="134">
        <f>SUM(E301:H301)</f>
        <v>2</v>
      </c>
      <c r="E301" s="135"/>
      <c r="F301" s="135"/>
      <c r="G301" s="135">
        <v>2</v>
      </c>
      <c r="H301" s="136"/>
      <c r="I301" s="137">
        <f>SUM(J301:M301)</f>
        <v>122</v>
      </c>
      <c r="J301" s="138">
        <v>16</v>
      </c>
      <c r="K301" s="138"/>
      <c r="L301" s="138"/>
      <c r="M301" s="139">
        <v>106</v>
      </c>
      <c r="N301" s="140">
        <v>8</v>
      </c>
      <c r="O301" s="138">
        <v>99</v>
      </c>
      <c r="P301" s="138">
        <v>15</v>
      </c>
      <c r="Q301" s="139"/>
      <c r="R301" s="140">
        <v>90</v>
      </c>
      <c r="S301" s="139">
        <v>32</v>
      </c>
      <c r="T301" s="492"/>
      <c r="U301" s="393">
        <v>60</v>
      </c>
      <c r="V301" s="393">
        <v>60</v>
      </c>
      <c r="W301" s="393">
        <v>8</v>
      </c>
      <c r="X301" s="393">
        <v>88</v>
      </c>
      <c r="Y301" s="493">
        <v>5</v>
      </c>
      <c r="Z301" s="141">
        <v>47.91</v>
      </c>
      <c r="AA301" s="142">
        <v>28.39</v>
      </c>
      <c r="AB301" s="141">
        <v>13.2</v>
      </c>
      <c r="AC301" s="159">
        <v>3</v>
      </c>
      <c r="AD301" s="160"/>
      <c r="AE301" s="160"/>
      <c r="AF301" s="160"/>
      <c r="AG301" s="160">
        <v>1</v>
      </c>
      <c r="AH301" s="160">
        <v>1</v>
      </c>
      <c r="AI301" s="160"/>
      <c r="AJ301" s="160"/>
      <c r="AK301" s="160">
        <v>1</v>
      </c>
      <c r="AL301" s="161"/>
      <c r="AM301" s="1"/>
      <c r="AN301" s="1"/>
      <c r="AO301" s="1"/>
      <c r="AP301" s="1"/>
      <c r="AQ301" s="1"/>
      <c r="AR301" s="1"/>
      <c r="AS301" s="1"/>
      <c r="AT301" s="1"/>
    </row>
    <row r="302" spans="1:46" ht="15.75" customHeight="1" x14ac:dyDescent="0.3">
      <c r="A302" s="1708"/>
      <c r="B302" s="1686"/>
      <c r="C302" s="178" t="s">
        <v>86</v>
      </c>
      <c r="D302" s="143">
        <f>SUM(E302:H302)</f>
        <v>10</v>
      </c>
      <c r="E302" s="144">
        <v>6</v>
      </c>
      <c r="F302" s="144">
        <v>2</v>
      </c>
      <c r="G302" s="144">
        <v>2</v>
      </c>
      <c r="H302" s="145"/>
      <c r="I302" s="146">
        <f>IF(AND(SUM(J302:M302)=SUM(R302:S302),SUM(N302:Q302)=SUM(R302:S302)),SUM(J302:M302),"ПЕРЕВІРТЕ ПРАВІЛЬНІСТЬ ВВЕДЕНИХ ДАНИХ")</f>
        <v>392</v>
      </c>
      <c r="J302" s="147"/>
      <c r="K302" s="147"/>
      <c r="L302" s="147"/>
      <c r="M302" s="148">
        <v>392</v>
      </c>
      <c r="N302" s="169">
        <v>24</v>
      </c>
      <c r="O302" s="147">
        <v>344</v>
      </c>
      <c r="P302" s="147">
        <v>24</v>
      </c>
      <c r="Q302" s="148"/>
      <c r="R302" s="169">
        <v>321</v>
      </c>
      <c r="S302" s="148">
        <v>71</v>
      </c>
      <c r="T302" s="494"/>
      <c r="U302" s="144">
        <v>176</v>
      </c>
      <c r="V302" s="144">
        <v>176</v>
      </c>
      <c r="W302" s="144">
        <v>23</v>
      </c>
      <c r="X302" s="144">
        <v>250</v>
      </c>
      <c r="Y302" s="478">
        <v>11</v>
      </c>
      <c r="Z302" s="149">
        <v>44.44</v>
      </c>
      <c r="AA302" s="145">
        <v>23.68</v>
      </c>
      <c r="AB302" s="149">
        <v>93.54</v>
      </c>
      <c r="AC302" s="162">
        <v>12</v>
      </c>
      <c r="AD302" s="163"/>
      <c r="AE302" s="163"/>
      <c r="AF302" s="163"/>
      <c r="AG302" s="163"/>
      <c r="AH302" s="163">
        <v>10</v>
      </c>
      <c r="AI302" s="163"/>
      <c r="AJ302" s="163"/>
      <c r="AK302" s="163">
        <v>2</v>
      </c>
      <c r="AL302" s="164"/>
      <c r="AM302" s="1"/>
      <c r="AN302" s="1"/>
      <c r="AO302" s="1"/>
      <c r="AP302" s="1"/>
      <c r="AQ302" s="1"/>
      <c r="AR302" s="1"/>
      <c r="AS302" s="1"/>
      <c r="AT302" s="1"/>
    </row>
    <row r="303" spans="1:46" ht="15.75" customHeight="1" thickBot="1" x14ac:dyDescent="0.35">
      <c r="A303" s="1708"/>
      <c r="B303" s="1687"/>
      <c r="C303" s="179" t="s">
        <v>87</v>
      </c>
      <c r="D303" s="150">
        <f t="shared" ref="D303" si="21">SUM(E303:H303)</f>
        <v>0</v>
      </c>
      <c r="E303" s="151"/>
      <c r="F303" s="151"/>
      <c r="G303" s="151"/>
      <c r="H303" s="152"/>
      <c r="I303" s="153">
        <f t="shared" ref="I303:I304" si="22">SUM(J303:M303)</f>
        <v>0</v>
      </c>
      <c r="J303" s="154"/>
      <c r="K303" s="154"/>
      <c r="L303" s="154"/>
      <c r="M303" s="155"/>
      <c r="N303" s="156"/>
      <c r="O303" s="154"/>
      <c r="P303" s="154"/>
      <c r="Q303" s="155"/>
      <c r="R303" s="156"/>
      <c r="S303" s="155"/>
      <c r="T303" s="328"/>
      <c r="U303" s="151"/>
      <c r="V303" s="151"/>
      <c r="W303" s="151"/>
      <c r="X303" s="151"/>
      <c r="Y303" s="329"/>
      <c r="Z303" s="157"/>
      <c r="AA303" s="152"/>
      <c r="AB303" s="158"/>
      <c r="AC303" s="165">
        <f t="shared" ref="AC303:AC304" si="23">SUM(AD303:AL303)</f>
        <v>0</v>
      </c>
      <c r="AD303" s="166"/>
      <c r="AE303" s="166"/>
      <c r="AF303" s="166"/>
      <c r="AG303" s="166"/>
      <c r="AH303" s="166"/>
      <c r="AI303" s="166"/>
      <c r="AJ303" s="166"/>
      <c r="AK303" s="166"/>
      <c r="AL303" s="167"/>
      <c r="AM303" s="1"/>
      <c r="AN303" s="1"/>
      <c r="AO303" s="1"/>
      <c r="AP303" s="1"/>
      <c r="AQ303" s="1"/>
      <c r="AR303" s="1"/>
      <c r="AS303" s="1"/>
      <c r="AT303" s="1"/>
    </row>
    <row r="304" spans="1:46" ht="15.75" customHeight="1" x14ac:dyDescent="0.3">
      <c r="A304" s="1708"/>
      <c r="B304" s="1688" t="s">
        <v>663</v>
      </c>
      <c r="C304" s="178" t="s">
        <v>85</v>
      </c>
      <c r="D304" s="134">
        <v>0</v>
      </c>
      <c r="E304" s="135"/>
      <c r="F304" s="135">
        <v>0</v>
      </c>
      <c r="G304" s="135">
        <v>0</v>
      </c>
      <c r="H304" s="136">
        <v>0</v>
      </c>
      <c r="I304" s="137">
        <f t="shared" si="22"/>
        <v>0</v>
      </c>
      <c r="J304" s="138"/>
      <c r="K304" s="138">
        <v>0</v>
      </c>
      <c r="L304" s="138">
        <v>0</v>
      </c>
      <c r="M304" s="139">
        <v>0</v>
      </c>
      <c r="N304" s="140">
        <v>0</v>
      </c>
      <c r="O304" s="138"/>
      <c r="P304" s="138"/>
      <c r="Q304" s="139">
        <v>0</v>
      </c>
      <c r="R304" s="140"/>
      <c r="S304" s="139"/>
      <c r="T304" s="492">
        <v>0</v>
      </c>
      <c r="U304" s="393"/>
      <c r="V304" s="393"/>
      <c r="W304" s="393"/>
      <c r="X304" s="393"/>
      <c r="Y304" s="493"/>
      <c r="Z304" s="141"/>
      <c r="AA304" s="142"/>
      <c r="AB304" s="141"/>
      <c r="AC304" s="159">
        <f t="shared" si="23"/>
        <v>0</v>
      </c>
      <c r="AD304" s="160">
        <v>0</v>
      </c>
      <c r="AE304" s="160"/>
      <c r="AF304" s="160">
        <v>0</v>
      </c>
      <c r="AG304" s="160">
        <v>0</v>
      </c>
      <c r="AH304" s="160"/>
      <c r="AI304" s="160">
        <v>0</v>
      </c>
      <c r="AJ304" s="160">
        <v>0</v>
      </c>
      <c r="AK304" s="160">
        <v>0</v>
      </c>
      <c r="AL304" s="161">
        <v>0</v>
      </c>
      <c r="AM304" s="1"/>
      <c r="AN304" s="1"/>
      <c r="AO304" s="1"/>
      <c r="AP304" s="1"/>
      <c r="AQ304" s="1"/>
      <c r="AR304" s="1"/>
      <c r="AS304" s="1"/>
      <c r="AT304" s="1"/>
    </row>
    <row r="305" spans="1:46" ht="15.75" customHeight="1" x14ac:dyDescent="0.35">
      <c r="A305" s="1708"/>
      <c r="B305" s="1689"/>
      <c r="C305" s="178" t="s">
        <v>86</v>
      </c>
      <c r="D305" s="1418">
        <f t="shared" ref="D305" si="24">SUM(E305:H305)</f>
        <v>6</v>
      </c>
      <c r="E305" s="818">
        <v>6</v>
      </c>
      <c r="F305" s="818"/>
      <c r="G305" s="818"/>
      <c r="H305" s="819"/>
      <c r="I305" s="1419">
        <f>IF(AND(SUM(J305:M305)=SUM(R305:S305),SUM(N305:Q305)=SUM(R305:S305)),SUM(J305:M305),"ПЕРЕВІРТЕ ПРАВІЛЬНІСТЬ ВВЕДЕНИХ ДАНИХ")</f>
        <v>213</v>
      </c>
      <c r="J305" s="1420"/>
      <c r="K305" s="1420"/>
      <c r="L305" s="1420"/>
      <c r="M305" s="1421">
        <v>213</v>
      </c>
      <c r="N305" s="1422"/>
      <c r="O305" s="1420">
        <v>204</v>
      </c>
      <c r="P305" s="1420">
        <v>9</v>
      </c>
      <c r="Q305" s="1421"/>
      <c r="R305" s="1422">
        <v>184</v>
      </c>
      <c r="S305" s="1421">
        <v>29</v>
      </c>
      <c r="T305" s="1423"/>
      <c r="U305" s="818">
        <v>62</v>
      </c>
      <c r="V305" s="818">
        <v>61</v>
      </c>
      <c r="W305" s="818">
        <v>7</v>
      </c>
      <c r="X305" s="818">
        <v>96</v>
      </c>
      <c r="Y305" s="825">
        <v>25</v>
      </c>
      <c r="Z305" s="826">
        <v>36</v>
      </c>
      <c r="AA305" s="819">
        <v>25</v>
      </c>
      <c r="AB305" s="826">
        <v>106</v>
      </c>
      <c r="AC305" s="1491">
        <f>SUM(AD305:AL305)</f>
        <v>3</v>
      </c>
      <c r="AD305" s="1492"/>
      <c r="AE305" s="1492"/>
      <c r="AF305" s="1492"/>
      <c r="AG305" s="1492"/>
      <c r="AH305" s="1492">
        <v>3</v>
      </c>
      <c r="AI305" s="1492"/>
      <c r="AJ305" s="1492"/>
      <c r="AK305" s="1492"/>
      <c r="AL305" s="1493"/>
      <c r="AM305" s="1"/>
      <c r="AN305" s="1"/>
      <c r="AO305" s="1"/>
      <c r="AP305" s="1"/>
      <c r="AQ305" s="1"/>
      <c r="AR305" s="1"/>
      <c r="AS305" s="1"/>
      <c r="AT305" s="1"/>
    </row>
    <row r="306" spans="1:46" ht="15.75" customHeight="1" thickBot="1" x14ac:dyDescent="0.35">
      <c r="A306" s="1708"/>
      <c r="B306" s="1690"/>
      <c r="C306" s="188" t="s">
        <v>87</v>
      </c>
      <c r="D306" s="1424">
        <f t="shared" ref="D306" si="25">SUM(E306:H306)</f>
        <v>0</v>
      </c>
      <c r="E306" s="1425"/>
      <c r="F306" s="1425"/>
      <c r="G306" s="1425"/>
      <c r="H306" s="1426"/>
      <c r="I306" s="1427">
        <v>0</v>
      </c>
      <c r="J306" s="1428"/>
      <c r="K306" s="1428"/>
      <c r="L306" s="1428"/>
      <c r="M306" s="1429"/>
      <c r="N306" s="1430"/>
      <c r="O306" s="1428"/>
      <c r="P306" s="1428"/>
      <c r="Q306" s="1429"/>
      <c r="R306" s="1430"/>
      <c r="S306" s="1429"/>
      <c r="T306" s="1431"/>
      <c r="U306" s="1425"/>
      <c r="V306" s="1425"/>
      <c r="W306" s="1425"/>
      <c r="X306" s="1425"/>
      <c r="Y306" s="1432"/>
      <c r="Z306" s="1433"/>
      <c r="AA306" s="1426"/>
      <c r="AB306" s="1433"/>
      <c r="AC306" s="1494">
        <v>0</v>
      </c>
      <c r="AD306" s="1495"/>
      <c r="AE306" s="1495"/>
      <c r="AF306" s="1495"/>
      <c r="AG306" s="1495"/>
      <c r="AH306" s="1495"/>
      <c r="AI306" s="1495"/>
      <c r="AJ306" s="1495"/>
      <c r="AK306" s="1495"/>
      <c r="AL306" s="1496"/>
      <c r="AM306" s="1"/>
      <c r="AN306" s="1"/>
      <c r="AO306" s="1"/>
      <c r="AP306" s="1"/>
      <c r="AQ306" s="1"/>
      <c r="AR306" s="1"/>
      <c r="AS306" s="1"/>
      <c r="AT306" s="1"/>
    </row>
    <row r="307" spans="1:46" ht="15.75" customHeight="1" x14ac:dyDescent="0.3">
      <c r="A307" s="1708"/>
      <c r="B307" s="1691" t="str">
        <f>IFERROR(INDEX('[2]Довідник ЗОЗ'!$A$2:$A$1763,MATCH([2]Звіт!B15,'[2]Довідник ЗОЗ'!$B$2:$B$1763,0)),"")</f>
        <v>КНП   «Одеський обласний центр соціально значущих хвороб Одеської Обласної Ради»</v>
      </c>
      <c r="C307" s="177" t="s">
        <v>85</v>
      </c>
      <c r="D307" s="1434">
        <f t="shared" ref="D307" si="26">SUM(E307:H307)</f>
        <v>0</v>
      </c>
      <c r="E307" s="304"/>
      <c r="F307" s="304"/>
      <c r="G307" s="304"/>
      <c r="H307" s="312"/>
      <c r="I307" s="137">
        <f t="shared" ref="I307" si="27">SUM(J307:M307)</f>
        <v>0</v>
      </c>
      <c r="J307" s="138"/>
      <c r="K307" s="138"/>
      <c r="L307" s="138"/>
      <c r="M307" s="1435"/>
      <c r="N307" s="140"/>
      <c r="O307" s="138"/>
      <c r="P307" s="138"/>
      <c r="Q307" s="139"/>
      <c r="R307" s="140"/>
      <c r="S307" s="139"/>
      <c r="T307" s="892"/>
      <c r="U307" s="304"/>
      <c r="V307" s="304"/>
      <c r="W307" s="304"/>
      <c r="X307" s="304"/>
      <c r="Y307" s="312"/>
      <c r="Z307" s="313"/>
      <c r="AA307" s="305"/>
      <c r="AB307" s="173"/>
      <c r="AC307" s="1497">
        <f t="shared" ref="AC307" si="28">SUM(AD307:AL307)</f>
        <v>0</v>
      </c>
      <c r="AD307" s="713"/>
      <c r="AE307" s="713"/>
      <c r="AF307" s="713"/>
      <c r="AG307" s="713"/>
      <c r="AH307" s="713"/>
      <c r="AI307" s="713"/>
      <c r="AJ307" s="713"/>
      <c r="AK307" s="713"/>
      <c r="AL307" s="714"/>
      <c r="AM307" s="1"/>
      <c r="AN307" s="1"/>
      <c r="AO307" s="1"/>
      <c r="AP307" s="1"/>
      <c r="AQ307" s="1"/>
      <c r="AR307" s="1"/>
      <c r="AS307" s="1"/>
      <c r="AT307" s="1"/>
    </row>
    <row r="308" spans="1:46" ht="15.75" customHeight="1" x14ac:dyDescent="0.3">
      <c r="A308" s="1708"/>
      <c r="B308" s="1692"/>
      <c r="C308" s="178" t="s">
        <v>86</v>
      </c>
      <c r="D308" s="143">
        <v>17</v>
      </c>
      <c r="E308" s="144">
        <v>17</v>
      </c>
      <c r="F308" s="144"/>
      <c r="G308" s="144"/>
      <c r="H308" s="145"/>
      <c r="I308" s="146">
        <v>18</v>
      </c>
      <c r="J308" s="147"/>
      <c r="K308" s="147"/>
      <c r="L308" s="147"/>
      <c r="M308" s="148">
        <v>18</v>
      </c>
      <c r="N308" s="169">
        <v>18</v>
      </c>
      <c r="O308" s="147">
        <v>0</v>
      </c>
      <c r="P308" s="147">
        <v>0</v>
      </c>
      <c r="Q308" s="148">
        <v>0</v>
      </c>
      <c r="R308" s="169">
        <v>14</v>
      </c>
      <c r="S308" s="148">
        <v>4</v>
      </c>
      <c r="T308" s="494">
        <v>0</v>
      </c>
      <c r="U308" s="144">
        <v>10</v>
      </c>
      <c r="V308" s="144">
        <v>10</v>
      </c>
      <c r="W308" s="144">
        <v>1</v>
      </c>
      <c r="X308" s="144">
        <v>14</v>
      </c>
      <c r="Y308" s="478">
        <v>18</v>
      </c>
      <c r="Z308" s="149">
        <v>39</v>
      </c>
      <c r="AA308" s="145">
        <v>17</v>
      </c>
      <c r="AB308" s="149">
        <v>105</v>
      </c>
      <c r="AC308" s="162">
        <v>1</v>
      </c>
      <c r="AD308" s="163">
        <v>0</v>
      </c>
      <c r="AE308" s="163">
        <v>0</v>
      </c>
      <c r="AF308" s="163">
        <v>0</v>
      </c>
      <c r="AG308" s="163">
        <v>0</v>
      </c>
      <c r="AH308" s="163">
        <v>0</v>
      </c>
      <c r="AI308" s="163">
        <v>0</v>
      </c>
      <c r="AJ308" s="163">
        <v>1</v>
      </c>
      <c r="AK308" s="163">
        <v>0</v>
      </c>
      <c r="AL308" s="164">
        <v>0</v>
      </c>
      <c r="AM308" s="1"/>
      <c r="AN308" s="1"/>
      <c r="AO308" s="1"/>
      <c r="AP308" s="1"/>
      <c r="AQ308" s="1"/>
      <c r="AR308" s="1"/>
      <c r="AS308" s="1"/>
      <c r="AT308" s="1"/>
    </row>
    <row r="309" spans="1:46" ht="15.75" customHeight="1" thickBot="1" x14ac:dyDescent="0.35">
      <c r="A309" s="1708"/>
      <c r="B309" s="1693"/>
      <c r="C309" s="179" t="s">
        <v>87</v>
      </c>
      <c r="D309" s="1436">
        <v>0</v>
      </c>
      <c r="E309" s="174"/>
      <c r="F309" s="174"/>
      <c r="G309" s="174"/>
      <c r="H309" s="175"/>
      <c r="I309" s="1437">
        <v>0</v>
      </c>
      <c r="J309" s="1438"/>
      <c r="K309" s="1438"/>
      <c r="L309" s="1438"/>
      <c r="M309" s="1439"/>
      <c r="N309" s="1440"/>
      <c r="O309" s="1438"/>
      <c r="P309" s="1438"/>
      <c r="Q309" s="1439"/>
      <c r="R309" s="1440"/>
      <c r="S309" s="1439"/>
      <c r="T309" s="725"/>
      <c r="U309" s="174"/>
      <c r="V309" s="174"/>
      <c r="W309" s="174"/>
      <c r="X309" s="174"/>
      <c r="Y309" s="726"/>
      <c r="Z309" s="158"/>
      <c r="AA309" s="175"/>
      <c r="AB309" s="158"/>
      <c r="AC309" s="734">
        <v>0</v>
      </c>
      <c r="AD309" s="1498"/>
      <c r="AE309" s="1498"/>
      <c r="AF309" s="1498"/>
      <c r="AG309" s="1498"/>
      <c r="AH309" s="1498"/>
      <c r="AI309" s="1498"/>
      <c r="AJ309" s="1498"/>
      <c r="AK309" s="1498"/>
      <c r="AL309" s="1499"/>
      <c r="AM309" s="1"/>
      <c r="AN309" s="1"/>
      <c r="AO309" s="1"/>
      <c r="AP309" s="1"/>
      <c r="AQ309" s="1"/>
      <c r="AR309" s="1"/>
      <c r="AS309" s="1"/>
      <c r="AT309" s="1"/>
    </row>
    <row r="310" spans="1:46" ht="15.75" customHeight="1" x14ac:dyDescent="0.3">
      <c r="A310" s="1708"/>
      <c r="B310" s="1694" t="s">
        <v>664</v>
      </c>
      <c r="C310" s="178" t="s">
        <v>85</v>
      </c>
      <c r="D310" s="691">
        <f t="shared" ref="D310" si="29">SUM(E310:H310)</f>
        <v>0</v>
      </c>
      <c r="E310" s="311"/>
      <c r="F310" s="311"/>
      <c r="G310" s="311"/>
      <c r="H310" s="332"/>
      <c r="I310" s="795">
        <f t="shared" ref="I310" si="30">SUM(J310:M310)</f>
        <v>0</v>
      </c>
      <c r="J310" s="842"/>
      <c r="K310" s="842"/>
      <c r="L310" s="842"/>
      <c r="M310" s="711"/>
      <c r="N310" s="843"/>
      <c r="O310" s="842"/>
      <c r="P310" s="842"/>
      <c r="Q310" s="711"/>
      <c r="R310" s="843"/>
      <c r="S310" s="711"/>
      <c r="T310" s="310"/>
      <c r="U310" s="311"/>
      <c r="V310" s="311"/>
      <c r="W310" s="311"/>
      <c r="X310" s="311"/>
      <c r="Y310" s="330"/>
      <c r="Z310" s="331"/>
      <c r="AA310" s="332"/>
      <c r="AB310" s="141"/>
      <c r="AC310" s="333">
        <f t="shared" ref="AC310" si="31">SUM(AD310:AL310)</f>
        <v>0</v>
      </c>
      <c r="AD310" s="160"/>
      <c r="AE310" s="160"/>
      <c r="AF310" s="160"/>
      <c r="AG310" s="160"/>
      <c r="AH310" s="160"/>
      <c r="AI310" s="160"/>
      <c r="AJ310" s="160"/>
      <c r="AK310" s="160"/>
      <c r="AL310" s="161"/>
      <c r="AM310" s="1"/>
      <c r="AN310" s="1"/>
      <c r="AO310" s="1"/>
      <c r="AP310" s="1"/>
      <c r="AQ310" s="1"/>
      <c r="AR310" s="1"/>
      <c r="AS310" s="1"/>
      <c r="AT310" s="1"/>
    </row>
    <row r="311" spans="1:46" ht="15.75" customHeight="1" x14ac:dyDescent="0.3">
      <c r="A311" s="1708"/>
      <c r="B311" s="1689"/>
      <c r="C311" s="178" t="s">
        <v>86</v>
      </c>
      <c r="D311" s="143">
        <v>1</v>
      </c>
      <c r="E311" s="144">
        <v>0</v>
      </c>
      <c r="F311" s="144">
        <v>0</v>
      </c>
      <c r="G311" s="144">
        <v>1</v>
      </c>
      <c r="H311" s="145">
        <v>0</v>
      </c>
      <c r="I311" s="146">
        <v>82</v>
      </c>
      <c r="J311" s="147">
        <v>82</v>
      </c>
      <c r="K311" s="147">
        <v>0</v>
      </c>
      <c r="L311" s="147">
        <v>0</v>
      </c>
      <c r="M311" s="148">
        <v>0</v>
      </c>
      <c r="N311" s="169">
        <v>13</v>
      </c>
      <c r="O311" s="147">
        <v>68</v>
      </c>
      <c r="P311" s="147">
        <v>1</v>
      </c>
      <c r="Q311" s="148">
        <v>0</v>
      </c>
      <c r="R311" s="169">
        <v>71</v>
      </c>
      <c r="S311" s="148">
        <v>11</v>
      </c>
      <c r="T311" s="494">
        <v>0</v>
      </c>
      <c r="U311" s="144">
        <v>26</v>
      </c>
      <c r="V311" s="144">
        <v>26</v>
      </c>
      <c r="W311" s="144">
        <v>10</v>
      </c>
      <c r="X311" s="144">
        <v>54</v>
      </c>
      <c r="Y311" s="478">
        <v>1</v>
      </c>
      <c r="Z311" s="149">
        <v>41</v>
      </c>
      <c r="AA311" s="145">
        <v>22</v>
      </c>
      <c r="AB311" s="149">
        <v>93</v>
      </c>
      <c r="AC311" s="162">
        <v>1</v>
      </c>
      <c r="AD311" s="163">
        <v>0</v>
      </c>
      <c r="AE311" s="163">
        <v>0</v>
      </c>
      <c r="AF311" s="163">
        <v>0</v>
      </c>
      <c r="AG311" s="163">
        <v>0</v>
      </c>
      <c r="AH311" s="163">
        <v>0</v>
      </c>
      <c r="AI311" s="163">
        <v>0</v>
      </c>
      <c r="AJ311" s="163">
        <v>0</v>
      </c>
      <c r="AK311" s="163">
        <v>1</v>
      </c>
      <c r="AL311" s="164">
        <v>0</v>
      </c>
      <c r="AM311" s="1"/>
      <c r="AN311" s="1"/>
      <c r="AO311" s="1"/>
      <c r="AP311" s="1"/>
      <c r="AQ311" s="1"/>
      <c r="AR311" s="1"/>
      <c r="AS311" s="1"/>
      <c r="AT311" s="1"/>
    </row>
    <row r="312" spans="1:46" ht="15.75" customHeight="1" thickBot="1" x14ac:dyDescent="0.35">
      <c r="A312" s="1708"/>
      <c r="B312" s="1690"/>
      <c r="C312" s="188" t="s">
        <v>87</v>
      </c>
      <c r="D312" s="150">
        <v>0</v>
      </c>
      <c r="E312" s="174"/>
      <c r="F312" s="174"/>
      <c r="G312" s="174"/>
      <c r="H312" s="175"/>
      <c r="I312" s="153">
        <v>0</v>
      </c>
      <c r="J312" s="154"/>
      <c r="K312" s="154"/>
      <c r="L312" s="154"/>
      <c r="M312" s="155"/>
      <c r="N312" s="156"/>
      <c r="O312" s="154"/>
      <c r="P312" s="154"/>
      <c r="Q312" s="155"/>
      <c r="R312" s="156"/>
      <c r="S312" s="155"/>
      <c r="T312" s="725"/>
      <c r="U312" s="174"/>
      <c r="V312" s="174"/>
      <c r="W312" s="174"/>
      <c r="X312" s="174"/>
      <c r="Y312" s="726"/>
      <c r="Z312" s="158"/>
      <c r="AA312" s="175"/>
      <c r="AB312" s="158"/>
      <c r="AC312" s="734">
        <v>0</v>
      </c>
      <c r="AD312" s="166"/>
      <c r="AE312" s="166"/>
      <c r="AF312" s="166"/>
      <c r="AG312" s="166"/>
      <c r="AH312" s="166"/>
      <c r="AI312" s="166"/>
      <c r="AJ312" s="166"/>
      <c r="AK312" s="166"/>
      <c r="AL312" s="167"/>
      <c r="AM312" s="1"/>
      <c r="AN312" s="1"/>
      <c r="AO312" s="1"/>
      <c r="AP312" s="1"/>
      <c r="AQ312" s="1"/>
      <c r="AR312" s="1"/>
      <c r="AS312" s="1"/>
      <c r="AT312" s="1"/>
    </row>
    <row r="313" spans="1:46" ht="15.75" customHeight="1" x14ac:dyDescent="0.3">
      <c r="A313" s="1708"/>
      <c r="B313" s="1691" t="str">
        <f>IFERROR(INDEX('[2]Довідник ЗОЗ'!$A$2:$A$1763,MATCH([2]Звіт!B21,'[2]Довідник ЗОЗ'!$B$2:$B$1763,0)),"")</f>
        <v>КНП  "Березівська центральна районна лікарня" Березівської районної ради Одеської області</v>
      </c>
      <c r="C313" s="177" t="s">
        <v>85</v>
      </c>
      <c r="D313" s="134">
        <f t="shared" ref="D313" si="32">SUM(E313:H313)</f>
        <v>0</v>
      </c>
      <c r="E313" s="304"/>
      <c r="F313" s="304"/>
      <c r="G313" s="304"/>
      <c r="H313" s="305"/>
      <c r="I313" s="137">
        <f t="shared" ref="I313" si="33">SUM(J313:M313)</f>
        <v>0</v>
      </c>
      <c r="J313" s="138"/>
      <c r="K313" s="138"/>
      <c r="L313" s="138"/>
      <c r="M313" s="139"/>
      <c r="N313" s="140"/>
      <c r="O313" s="138"/>
      <c r="P313" s="138"/>
      <c r="Q313" s="139"/>
      <c r="R313" s="140"/>
      <c r="S313" s="139"/>
      <c r="T313" s="892"/>
      <c r="U313" s="304"/>
      <c r="V313" s="304"/>
      <c r="W313" s="304"/>
      <c r="X313" s="304"/>
      <c r="Y313" s="312"/>
      <c r="Z313" s="313"/>
      <c r="AA313" s="305"/>
      <c r="AB313" s="173"/>
      <c r="AC313" s="1497">
        <f t="shared" ref="AC313" si="34">SUM(AD313:AL313)</f>
        <v>0</v>
      </c>
      <c r="AD313" s="713"/>
      <c r="AE313" s="713"/>
      <c r="AF313" s="713"/>
      <c r="AG313" s="713"/>
      <c r="AH313" s="713"/>
      <c r="AI313" s="713"/>
      <c r="AJ313" s="713"/>
      <c r="AK313" s="713"/>
      <c r="AL313" s="714"/>
      <c r="AM313" s="1"/>
      <c r="AN313" s="1"/>
      <c r="AO313" s="1"/>
      <c r="AP313" s="1"/>
      <c r="AQ313" s="1"/>
      <c r="AR313" s="1"/>
      <c r="AS313" s="1"/>
      <c r="AT313" s="1"/>
    </row>
    <row r="314" spans="1:46" ht="15.75" customHeight="1" x14ac:dyDescent="0.3">
      <c r="A314" s="1708"/>
      <c r="B314" s="1692"/>
      <c r="C314" s="178" t="s">
        <v>86</v>
      </c>
      <c r="D314" s="143">
        <v>2</v>
      </c>
      <c r="E314" s="144">
        <v>2</v>
      </c>
      <c r="F314" s="144">
        <v>0</v>
      </c>
      <c r="G314" s="144">
        <v>0</v>
      </c>
      <c r="H314" s="145">
        <v>0</v>
      </c>
      <c r="I314" s="146">
        <v>8</v>
      </c>
      <c r="J314" s="147"/>
      <c r="K314" s="147"/>
      <c r="L314" s="147"/>
      <c r="M314" s="148">
        <v>8</v>
      </c>
      <c r="N314" s="169">
        <v>2</v>
      </c>
      <c r="O314" s="147">
        <v>6</v>
      </c>
      <c r="P314" s="147">
        <v>0</v>
      </c>
      <c r="Q314" s="148">
        <v>0</v>
      </c>
      <c r="R314" s="169">
        <v>8</v>
      </c>
      <c r="S314" s="148">
        <v>0</v>
      </c>
      <c r="T314" s="494">
        <v>0</v>
      </c>
      <c r="U314" s="144">
        <v>4</v>
      </c>
      <c r="V314" s="144">
        <v>3</v>
      </c>
      <c r="W314" s="144">
        <v>1</v>
      </c>
      <c r="X314" s="144">
        <v>4</v>
      </c>
      <c r="Y314" s="478">
        <v>2</v>
      </c>
      <c r="Z314" s="149">
        <v>45</v>
      </c>
      <c r="AA314" s="145">
        <v>23.5</v>
      </c>
      <c r="AB314" s="149">
        <v>114.1</v>
      </c>
      <c r="AC314" s="162">
        <f>SUM(AD314:AL314)</f>
        <v>0</v>
      </c>
      <c r="AD314" s="163">
        <v>0</v>
      </c>
      <c r="AE314" s="163">
        <v>0</v>
      </c>
      <c r="AF314" s="163">
        <v>0</v>
      </c>
      <c r="AG314" s="163">
        <v>0</v>
      </c>
      <c r="AH314" s="163">
        <v>0</v>
      </c>
      <c r="AI314" s="163">
        <v>0</v>
      </c>
      <c r="AJ314" s="163">
        <v>0</v>
      </c>
      <c r="AK314" s="163">
        <v>0</v>
      </c>
      <c r="AL314" s="164">
        <v>0</v>
      </c>
      <c r="AM314" s="1"/>
      <c r="AN314" s="1"/>
      <c r="AO314" s="1"/>
      <c r="AP314" s="1"/>
      <c r="AQ314" s="1"/>
      <c r="AR314" s="1"/>
      <c r="AS314" s="1"/>
      <c r="AT314" s="1"/>
    </row>
    <row r="315" spans="1:46" ht="15.75" customHeight="1" thickBot="1" x14ac:dyDescent="0.35">
      <c r="A315" s="1708"/>
      <c r="B315" s="1693"/>
      <c r="C315" s="179" t="s">
        <v>87</v>
      </c>
      <c r="D315" s="1441">
        <f t="shared" ref="D315:D317" si="35">SUM(E315:H315)</f>
        <v>0</v>
      </c>
      <c r="E315" s="1442"/>
      <c r="F315" s="1442"/>
      <c r="G315" s="1442"/>
      <c r="H315" s="1443"/>
      <c r="I315" s="1444">
        <v>0</v>
      </c>
      <c r="J315" s="1445"/>
      <c r="K315" s="1445"/>
      <c r="L315" s="1445"/>
      <c r="M315" s="1446"/>
      <c r="N315" s="1447"/>
      <c r="O315" s="1445"/>
      <c r="P315" s="1445"/>
      <c r="Q315" s="1446"/>
      <c r="R315" s="1447"/>
      <c r="S315" s="1446"/>
      <c r="T315" s="1448"/>
      <c r="U315" s="1442"/>
      <c r="V315" s="1442"/>
      <c r="W315" s="1442"/>
      <c r="X315" s="1442"/>
      <c r="Y315" s="1449"/>
      <c r="Z315" s="1450"/>
      <c r="AA315" s="1443"/>
      <c r="AB315" s="1450"/>
      <c r="AC315" s="1500">
        <f t="shared" ref="AC315:AC316" si="36">SUM(AD315:AL315)</f>
        <v>0</v>
      </c>
      <c r="AD315" s="1501"/>
      <c r="AE315" s="1501"/>
      <c r="AF315" s="1501"/>
      <c r="AG315" s="1501"/>
      <c r="AH315" s="1501"/>
      <c r="AI315" s="1501"/>
      <c r="AJ315" s="1501"/>
      <c r="AK315" s="1501"/>
      <c r="AL315" s="1502"/>
      <c r="AM315" s="1"/>
      <c r="AN315" s="1"/>
      <c r="AO315" s="1"/>
      <c r="AP315" s="1"/>
      <c r="AQ315" s="1"/>
      <c r="AR315" s="1"/>
      <c r="AS315" s="1"/>
      <c r="AT315" s="1"/>
    </row>
    <row r="316" spans="1:46" ht="15.75" customHeight="1" x14ac:dyDescent="0.3">
      <c r="A316" s="1708"/>
      <c r="B316" s="1691" t="str">
        <f>IFERROR(INDEX('[2]Довідник ЗОЗ'!$A$2:$A$1763,MATCH([2]Звіт!B24,'[2]Довідник ЗОЗ'!$B$2:$B$1763,0)),"")</f>
        <v>КНП  «Білгород-Дністровська міська багатопрофільна лікарня»  Білгород-Дністровської Міської Ради</v>
      </c>
      <c r="C316" s="178" t="s">
        <v>85</v>
      </c>
      <c r="D316" s="134">
        <f t="shared" si="35"/>
        <v>0</v>
      </c>
      <c r="E316" s="304"/>
      <c r="F316" s="304"/>
      <c r="G316" s="304"/>
      <c r="H316" s="305"/>
      <c r="I316" s="137">
        <f t="shared" ref="I316" si="37">SUM(J316:M316)</f>
        <v>0</v>
      </c>
      <c r="J316" s="138"/>
      <c r="K316" s="138"/>
      <c r="L316" s="138"/>
      <c r="M316" s="139"/>
      <c r="N316" s="140"/>
      <c r="O316" s="138"/>
      <c r="P316" s="138"/>
      <c r="Q316" s="139"/>
      <c r="R316" s="140"/>
      <c r="S316" s="139"/>
      <c r="T316" s="892"/>
      <c r="U316" s="304"/>
      <c r="V316" s="304"/>
      <c r="W316" s="304"/>
      <c r="X316" s="304"/>
      <c r="Y316" s="312"/>
      <c r="Z316" s="313"/>
      <c r="AA316" s="305"/>
      <c r="AB316" s="173"/>
      <c r="AC316" s="1497">
        <f t="shared" si="36"/>
        <v>0</v>
      </c>
      <c r="AD316" s="713"/>
      <c r="AE316" s="713"/>
      <c r="AF316" s="713"/>
      <c r="AG316" s="713"/>
      <c r="AH316" s="713"/>
      <c r="AI316" s="713"/>
      <c r="AJ316" s="713"/>
      <c r="AK316" s="713"/>
      <c r="AL316" s="714"/>
      <c r="AM316" s="1"/>
      <c r="AN316" s="1"/>
      <c r="AO316" s="1"/>
      <c r="AP316" s="1"/>
      <c r="AQ316" s="1"/>
      <c r="AR316" s="1"/>
      <c r="AS316" s="1"/>
      <c r="AT316" s="1"/>
    </row>
    <row r="317" spans="1:46" ht="15.75" customHeight="1" x14ac:dyDescent="0.3">
      <c r="A317" s="1708"/>
      <c r="B317" s="1692"/>
      <c r="C317" s="178" t="s">
        <v>86</v>
      </c>
      <c r="D317" s="143">
        <f t="shared" si="35"/>
        <v>1</v>
      </c>
      <c r="E317" s="144">
        <v>1</v>
      </c>
      <c r="F317" s="144"/>
      <c r="G317" s="144"/>
      <c r="H317" s="145"/>
      <c r="I317" s="146">
        <v>46</v>
      </c>
      <c r="J317" s="147"/>
      <c r="K317" s="147"/>
      <c r="L317" s="147"/>
      <c r="M317" s="148">
        <v>46</v>
      </c>
      <c r="N317" s="169">
        <v>4</v>
      </c>
      <c r="O317" s="147">
        <v>41</v>
      </c>
      <c r="P317" s="147">
        <v>1</v>
      </c>
      <c r="Q317" s="148"/>
      <c r="R317" s="169">
        <v>44</v>
      </c>
      <c r="S317" s="148">
        <v>2</v>
      </c>
      <c r="T317" s="494"/>
      <c r="U317" s="144">
        <v>16</v>
      </c>
      <c r="V317" s="144">
        <v>16</v>
      </c>
      <c r="W317" s="144">
        <v>4</v>
      </c>
      <c r="X317" s="144">
        <v>27</v>
      </c>
      <c r="Y317" s="478">
        <v>4</v>
      </c>
      <c r="Z317" s="149">
        <v>43.6</v>
      </c>
      <c r="AA317" s="1451">
        <v>16.2</v>
      </c>
      <c r="AB317" s="149">
        <v>112.8</v>
      </c>
      <c r="AC317" s="162">
        <f>SUM(AD317:AL317)</f>
        <v>0</v>
      </c>
      <c r="AD317" s="163"/>
      <c r="AE317" s="163"/>
      <c r="AF317" s="163"/>
      <c r="AG317" s="163"/>
      <c r="AH317" s="163"/>
      <c r="AI317" s="163"/>
      <c r="AJ317" s="163"/>
      <c r="AK317" s="163"/>
      <c r="AL317" s="164"/>
      <c r="AM317" s="1"/>
      <c r="AN317" s="1"/>
      <c r="AO317" s="1"/>
      <c r="AP317" s="1"/>
      <c r="AQ317" s="1"/>
      <c r="AR317" s="1"/>
      <c r="AS317" s="1"/>
      <c r="AT317" s="1"/>
    </row>
    <row r="318" spans="1:46" ht="15.75" customHeight="1" thickBot="1" x14ac:dyDescent="0.35">
      <c r="A318" s="1708"/>
      <c r="B318" s="1693"/>
      <c r="C318" s="188" t="s">
        <v>87</v>
      </c>
      <c r="D318" s="1436">
        <v>0</v>
      </c>
      <c r="E318" s="174"/>
      <c r="F318" s="174"/>
      <c r="G318" s="174"/>
      <c r="H318" s="175"/>
      <c r="I318" s="1437">
        <v>0</v>
      </c>
      <c r="J318" s="1438"/>
      <c r="K318" s="1438"/>
      <c r="L318" s="1438"/>
      <c r="M318" s="1439"/>
      <c r="N318" s="1440"/>
      <c r="O318" s="1438"/>
      <c r="P318" s="1438"/>
      <c r="Q318" s="1439"/>
      <c r="R318" s="1440"/>
      <c r="S318" s="1439"/>
      <c r="T318" s="725"/>
      <c r="U318" s="174"/>
      <c r="V318" s="174"/>
      <c r="W318" s="174"/>
      <c r="X318" s="174"/>
      <c r="Y318" s="726"/>
      <c r="Z318" s="158"/>
      <c r="AA318" s="1452"/>
      <c r="AB318" s="158"/>
      <c r="AC318" s="1503">
        <v>0</v>
      </c>
      <c r="AD318" s="1498"/>
      <c r="AE318" s="1498"/>
      <c r="AF318" s="1498"/>
      <c r="AG318" s="1498"/>
      <c r="AH318" s="1498"/>
      <c r="AI318" s="1498"/>
      <c r="AJ318" s="1498"/>
      <c r="AK318" s="1498"/>
      <c r="AL318" s="1499"/>
      <c r="AM318" s="1"/>
      <c r="AN318" s="1"/>
      <c r="AO318" s="1"/>
      <c r="AP318" s="1"/>
      <c r="AQ318" s="1"/>
      <c r="AR318" s="1"/>
      <c r="AS318" s="1"/>
      <c r="AT318" s="1"/>
    </row>
    <row r="319" spans="1:46" ht="15.75" customHeight="1" thickBot="1" x14ac:dyDescent="0.35">
      <c r="A319" s="1708"/>
      <c r="B319" s="1695" t="s">
        <v>204</v>
      </c>
      <c r="C319" s="177" t="s">
        <v>85</v>
      </c>
      <c r="D319" s="134">
        <f t="shared" ref="D319" si="38">SUM(E319:H319)</f>
        <v>0</v>
      </c>
      <c r="E319" s="304"/>
      <c r="F319" s="304"/>
      <c r="G319" s="304"/>
      <c r="H319" s="305"/>
      <c r="I319" s="137">
        <f t="shared" ref="I319" si="39">SUM(J319:M319)</f>
        <v>0</v>
      </c>
      <c r="J319" s="138"/>
      <c r="K319" s="138"/>
      <c r="L319" s="138"/>
      <c r="M319" s="139"/>
      <c r="N319" s="140"/>
      <c r="O319" s="138"/>
      <c r="P319" s="138"/>
      <c r="Q319" s="139"/>
      <c r="R319" s="140"/>
      <c r="S319" s="139"/>
      <c r="T319" s="892"/>
      <c r="U319" s="304"/>
      <c r="V319" s="304"/>
      <c r="W319" s="304"/>
      <c r="X319" s="304"/>
      <c r="Y319" s="312"/>
      <c r="Z319" s="313"/>
      <c r="AA319" s="305"/>
      <c r="AB319" s="173"/>
      <c r="AC319" s="1497">
        <f t="shared" ref="AC319" si="40">SUM(AD319:AL319)</f>
        <v>0</v>
      </c>
      <c r="AD319" s="713"/>
      <c r="AE319" s="713"/>
      <c r="AF319" s="713"/>
      <c r="AG319" s="713"/>
      <c r="AH319" s="713"/>
      <c r="AI319" s="713"/>
      <c r="AJ319" s="713"/>
      <c r="AK319" s="713"/>
      <c r="AL319" s="714"/>
      <c r="AM319" s="1"/>
      <c r="AN319" s="1"/>
      <c r="AO319" s="1"/>
      <c r="AP319" s="1"/>
      <c r="AQ319" s="1"/>
      <c r="AR319" s="1"/>
      <c r="AS319" s="1"/>
      <c r="AT319" s="1"/>
    </row>
    <row r="320" spans="1:46" ht="15.75" customHeight="1" thickBot="1" x14ac:dyDescent="0.35">
      <c r="A320" s="1708"/>
      <c r="B320" s="1692"/>
      <c r="C320" s="178" t="s">
        <v>86</v>
      </c>
      <c r="D320" s="1453">
        <v>0</v>
      </c>
      <c r="E320" s="144">
        <v>0</v>
      </c>
      <c r="F320" s="144">
        <v>0</v>
      </c>
      <c r="G320" s="144">
        <v>0</v>
      </c>
      <c r="H320" s="145">
        <v>0</v>
      </c>
      <c r="I320" s="1454">
        <v>32</v>
      </c>
      <c r="J320" s="778">
        <v>0</v>
      </c>
      <c r="K320" s="778">
        <v>0</v>
      </c>
      <c r="L320" s="778">
        <v>0</v>
      </c>
      <c r="M320" s="779">
        <v>32</v>
      </c>
      <c r="N320" s="780">
        <v>4</v>
      </c>
      <c r="O320" s="778">
        <v>26</v>
      </c>
      <c r="P320" s="778">
        <v>2</v>
      </c>
      <c r="Q320" s="779">
        <v>0</v>
      </c>
      <c r="R320" s="780">
        <v>25</v>
      </c>
      <c r="S320" s="779">
        <v>7</v>
      </c>
      <c r="T320" s="494">
        <v>0</v>
      </c>
      <c r="U320" s="144">
        <v>15</v>
      </c>
      <c r="V320" s="144">
        <v>15</v>
      </c>
      <c r="W320" s="144">
        <v>3</v>
      </c>
      <c r="X320" s="144">
        <v>20</v>
      </c>
      <c r="Y320" s="478">
        <v>0</v>
      </c>
      <c r="Z320" s="149">
        <v>46</v>
      </c>
      <c r="AA320" s="145">
        <v>24</v>
      </c>
      <c r="AB320" s="149">
        <v>98.6</v>
      </c>
      <c r="AC320" s="1504">
        <v>1</v>
      </c>
      <c r="AD320" s="1505">
        <v>0</v>
      </c>
      <c r="AE320" s="1505">
        <v>0</v>
      </c>
      <c r="AF320" s="1505">
        <v>0</v>
      </c>
      <c r="AG320" s="1505">
        <v>0</v>
      </c>
      <c r="AH320" s="1505">
        <v>0</v>
      </c>
      <c r="AI320" s="1505">
        <v>0</v>
      </c>
      <c r="AJ320" s="1505">
        <v>1</v>
      </c>
      <c r="AK320" s="1505">
        <v>0</v>
      </c>
      <c r="AL320" s="1506">
        <v>0</v>
      </c>
      <c r="AM320" s="1"/>
      <c r="AN320" s="1"/>
      <c r="AO320" s="1"/>
      <c r="AP320" s="1"/>
      <c r="AQ320" s="1"/>
      <c r="AR320" s="1"/>
      <c r="AS320" s="1"/>
      <c r="AT320" s="1"/>
    </row>
    <row r="321" spans="1:46" ht="15.75" customHeight="1" thickBot="1" x14ac:dyDescent="0.35">
      <c r="A321" s="1708"/>
      <c r="B321" s="1693"/>
      <c r="C321" s="179" t="s">
        <v>87</v>
      </c>
      <c r="D321" s="1455"/>
      <c r="E321" s="174"/>
      <c r="F321" s="174"/>
      <c r="G321" s="174"/>
      <c r="H321" s="175"/>
      <c r="I321" s="1456">
        <v>0</v>
      </c>
      <c r="J321" s="1457"/>
      <c r="K321" s="1457"/>
      <c r="L321" s="1457"/>
      <c r="M321" s="1458"/>
      <c r="N321" s="1459"/>
      <c r="O321" s="1457"/>
      <c r="P321" s="1457"/>
      <c r="Q321" s="1458"/>
      <c r="R321" s="1459"/>
      <c r="S321" s="1458"/>
      <c r="T321" s="725"/>
      <c r="U321" s="174"/>
      <c r="V321" s="174"/>
      <c r="W321" s="174"/>
      <c r="X321" s="174"/>
      <c r="Y321" s="726"/>
      <c r="Z321" s="158"/>
      <c r="AA321" s="175"/>
      <c r="AB321" s="158"/>
      <c r="AC321" s="1503">
        <f>SUM(AD321:AL321)</f>
        <v>0</v>
      </c>
      <c r="AD321" s="920"/>
      <c r="AE321" s="920"/>
      <c r="AF321" s="920"/>
      <c r="AG321" s="920"/>
      <c r="AH321" s="920"/>
      <c r="AI321" s="920"/>
      <c r="AJ321" s="920"/>
      <c r="AK321" s="920"/>
      <c r="AL321" s="1507"/>
      <c r="AM321" s="1"/>
      <c r="AN321" s="1"/>
      <c r="AO321" s="1"/>
      <c r="AP321" s="1"/>
      <c r="AQ321" s="1"/>
      <c r="AR321" s="1"/>
      <c r="AS321" s="1"/>
      <c r="AT321" s="1"/>
    </row>
    <row r="322" spans="1:46" ht="15.75" customHeight="1" x14ac:dyDescent="0.3">
      <c r="A322" s="1708"/>
      <c r="B322" s="1695" t="s">
        <v>203</v>
      </c>
      <c r="C322" s="178" t="s">
        <v>85</v>
      </c>
      <c r="D322" s="134">
        <f t="shared" ref="D322:D323" si="41">SUM(E322:H322)</f>
        <v>0</v>
      </c>
      <c r="E322" s="304"/>
      <c r="F322" s="304"/>
      <c r="G322" s="304"/>
      <c r="H322" s="305"/>
      <c r="I322" s="137">
        <f t="shared" ref="I322" si="42">SUM(J322:M322)</f>
        <v>0</v>
      </c>
      <c r="J322" s="138"/>
      <c r="K322" s="138"/>
      <c r="L322" s="138"/>
      <c r="M322" s="139"/>
      <c r="N322" s="140"/>
      <c r="O322" s="138"/>
      <c r="P322" s="138"/>
      <c r="Q322" s="139"/>
      <c r="R322" s="140"/>
      <c r="S322" s="139"/>
      <c r="T322" s="892"/>
      <c r="U322" s="304"/>
      <c r="V322" s="304"/>
      <c r="W322" s="304"/>
      <c r="X322" s="304"/>
      <c r="Y322" s="312"/>
      <c r="Z322" s="313"/>
      <c r="AA322" s="305"/>
      <c r="AB322" s="173"/>
      <c r="AC322" s="1497">
        <f t="shared" ref="AC322" si="43">SUM(AD322:AL322)</f>
        <v>0</v>
      </c>
      <c r="AD322" s="713"/>
      <c r="AE322" s="713"/>
      <c r="AF322" s="713"/>
      <c r="AG322" s="713"/>
      <c r="AH322" s="713"/>
      <c r="AI322" s="713"/>
      <c r="AJ322" s="713"/>
      <c r="AK322" s="713"/>
      <c r="AL322" s="714"/>
      <c r="AM322" s="1"/>
      <c r="AN322" s="1"/>
      <c r="AO322" s="1"/>
      <c r="AP322" s="1"/>
      <c r="AQ322" s="1"/>
      <c r="AR322" s="1"/>
      <c r="AS322" s="1"/>
      <c r="AT322" s="1"/>
    </row>
    <row r="323" spans="1:46" ht="56.25" customHeight="1" x14ac:dyDescent="0.3">
      <c r="A323" s="1708"/>
      <c r="B323" s="1692"/>
      <c r="C323" s="178" t="s">
        <v>86</v>
      </c>
      <c r="D323" s="143">
        <f t="shared" si="41"/>
        <v>0</v>
      </c>
      <c r="E323" s="144">
        <v>0</v>
      </c>
      <c r="F323" s="144">
        <v>0</v>
      </c>
      <c r="G323" s="144">
        <v>0</v>
      </c>
      <c r="H323" s="145">
        <v>0</v>
      </c>
      <c r="I323" s="146">
        <f>IF(AND(SUM(J323:M323)=SUM(R323:S323),SUM(N323:Q323)=SUM(R323:S323)),SUM(J323:M323),"ПЕРЕВІРТЕ ПРАВІЛЬНІСТЬ ВВЕДЕНИХ ДАНИХ")</f>
        <v>10</v>
      </c>
      <c r="J323" s="147">
        <v>0</v>
      </c>
      <c r="K323" s="147">
        <v>0</v>
      </c>
      <c r="L323" s="147">
        <v>0</v>
      </c>
      <c r="M323" s="148">
        <v>10</v>
      </c>
      <c r="N323" s="169">
        <v>0</v>
      </c>
      <c r="O323" s="147">
        <v>10</v>
      </c>
      <c r="P323" s="147">
        <v>0</v>
      </c>
      <c r="Q323" s="148">
        <v>0</v>
      </c>
      <c r="R323" s="169">
        <v>9</v>
      </c>
      <c r="S323" s="148">
        <v>1</v>
      </c>
      <c r="T323" s="494">
        <v>0</v>
      </c>
      <c r="U323" s="144">
        <v>8</v>
      </c>
      <c r="V323" s="144">
        <v>8</v>
      </c>
      <c r="W323" s="144">
        <v>1</v>
      </c>
      <c r="X323" s="144">
        <v>6</v>
      </c>
      <c r="Y323" s="478">
        <v>1</v>
      </c>
      <c r="Z323" s="149">
        <v>41</v>
      </c>
      <c r="AA323" s="145">
        <v>10</v>
      </c>
      <c r="AB323" s="149">
        <v>110</v>
      </c>
      <c r="AC323" s="162">
        <f>SUM(AD323:AL323)</f>
        <v>0</v>
      </c>
      <c r="AD323" s="163">
        <v>0</v>
      </c>
      <c r="AE323" s="163">
        <v>0</v>
      </c>
      <c r="AF323" s="163">
        <v>0</v>
      </c>
      <c r="AG323" s="163">
        <v>0</v>
      </c>
      <c r="AH323" s="163">
        <v>0</v>
      </c>
      <c r="AI323" s="163">
        <v>0</v>
      </c>
      <c r="AJ323" s="163">
        <v>0</v>
      </c>
      <c r="AK323" s="163">
        <v>0</v>
      </c>
      <c r="AL323" s="164">
        <v>0</v>
      </c>
      <c r="AM323" s="1"/>
      <c r="AN323" s="1"/>
      <c r="AO323" s="1"/>
      <c r="AP323" s="1"/>
      <c r="AQ323" s="1"/>
      <c r="AR323" s="1"/>
      <c r="AS323" s="1"/>
      <c r="AT323" s="1"/>
    </row>
    <row r="324" spans="1:46" ht="15.75" customHeight="1" thickBot="1" x14ac:dyDescent="0.35">
      <c r="A324" s="1709"/>
      <c r="B324" s="1693"/>
      <c r="C324" s="188" t="s">
        <v>87</v>
      </c>
      <c r="D324" s="1460">
        <v>0</v>
      </c>
      <c r="E324" s="144"/>
      <c r="F324" s="144"/>
      <c r="G324" s="144"/>
      <c r="H324" s="145"/>
      <c r="I324" s="1461">
        <v>0</v>
      </c>
      <c r="J324" s="1462"/>
      <c r="K324" s="1462"/>
      <c r="L324" s="1462"/>
      <c r="M324" s="1463"/>
      <c r="N324" s="1464"/>
      <c r="O324" s="1462"/>
      <c r="P324" s="1462"/>
      <c r="Q324" s="1463"/>
      <c r="R324" s="1464"/>
      <c r="S324" s="1463"/>
      <c r="T324" s="494"/>
      <c r="U324" s="144"/>
      <c r="V324" s="144"/>
      <c r="W324" s="144"/>
      <c r="X324" s="144"/>
      <c r="Y324" s="478"/>
      <c r="Z324" s="149"/>
      <c r="AA324" s="145"/>
      <c r="AB324" s="149"/>
      <c r="AC324" s="1504">
        <f>SUM(AD324:AL324)</f>
        <v>0</v>
      </c>
      <c r="AD324" s="1508"/>
      <c r="AE324" s="1508"/>
      <c r="AF324" s="1508"/>
      <c r="AG324" s="1508"/>
      <c r="AH324" s="1508"/>
      <c r="AI324" s="1508"/>
      <c r="AJ324" s="1508"/>
      <c r="AK324" s="1508"/>
      <c r="AL324" s="1509"/>
      <c r="AM324" s="1"/>
      <c r="AN324" s="1"/>
      <c r="AO324" s="1"/>
      <c r="AP324" s="1"/>
      <c r="AQ324" s="1"/>
      <c r="AR324" s="1"/>
      <c r="AS324" s="1"/>
      <c r="AT324" s="1"/>
    </row>
    <row r="325" spans="1:46" ht="15.75" customHeight="1" x14ac:dyDescent="0.3">
      <c r="A325" s="1702" t="s">
        <v>205</v>
      </c>
      <c r="B325" s="1680" t="s">
        <v>662</v>
      </c>
      <c r="C325" s="208" t="s">
        <v>85</v>
      </c>
      <c r="D325" s="1311">
        <f>[3]Звіт!G9+[3]Звіт!G18+[3]Звіт!G39</f>
        <v>3</v>
      </c>
      <c r="E325" s="1311">
        <f>[3]Звіт!H9+[3]Звіт!H18+[3]Звіт!H39</f>
        <v>0</v>
      </c>
      <c r="F325" s="1311">
        <f>[3]Звіт!I9+[3]Звіт!I18+[3]Звіт!I39</f>
        <v>1</v>
      </c>
      <c r="G325" s="1311">
        <f>[3]Звіт!J9+[3]Звіт!J18+[3]Звіт!J39</f>
        <v>0</v>
      </c>
      <c r="H325" s="1311">
        <f>[3]Звіт!K9+[3]Звіт!K18+[3]Звіт!K39</f>
        <v>0</v>
      </c>
      <c r="I325" s="1311">
        <f>[3]Звіт!L9+[3]Звіт!L18+[3]Звіт!L39</f>
        <v>91</v>
      </c>
      <c r="J325" s="1311">
        <f>[3]Звіт!M9+[3]Звіт!M18+[3]Звіт!M39</f>
        <v>0</v>
      </c>
      <c r="K325" s="1311">
        <f>[3]Звіт!N9+[3]Звіт!N18+[3]Звіт!N39</f>
        <v>0</v>
      </c>
      <c r="L325" s="1311">
        <f>[3]Звіт!O9+[3]Звіт!O18+[3]Звіт!O39</f>
        <v>0</v>
      </c>
      <c r="M325" s="1311">
        <f>[3]Звіт!P9+[3]Звіт!P18+[3]Звіт!P39</f>
        <v>91</v>
      </c>
      <c r="N325" s="1311">
        <f>[3]Звіт!Q9+[3]Звіт!Q18+[3]Звіт!Q39</f>
        <v>7</v>
      </c>
      <c r="O325" s="1311">
        <f>[3]Звіт!R9+[3]Звіт!R18+[3]Звіт!R39</f>
        <v>71</v>
      </c>
      <c r="P325" s="1311">
        <f>[3]Звіт!S9+[3]Звіт!S18+[3]Звіт!S39</f>
        <v>13</v>
      </c>
      <c r="Q325" s="1311">
        <f>[3]Звіт!T9+[3]Звіт!T18+[3]Звіт!T39</f>
        <v>0</v>
      </c>
      <c r="R325" s="1311">
        <f>[3]Звіт!U9+[3]Звіт!U18+[3]Звіт!U39</f>
        <v>70</v>
      </c>
      <c r="S325" s="1311">
        <f>[3]Звіт!V9+[3]Звіт!V18+[3]Звіт!V39</f>
        <v>21</v>
      </c>
      <c r="T325" s="1311">
        <f>[3]Звіт!W9+[3]Звіт!W18+[3]Звіт!W39</f>
        <v>0</v>
      </c>
      <c r="U325" s="1311">
        <f>[3]Звіт!X9+[3]Звіт!X18+[3]Звіт!X39</f>
        <v>29</v>
      </c>
      <c r="V325" s="1311">
        <f>[3]Звіт!Y9+[3]Звіт!Y18+[3]Звіт!Y39</f>
        <v>29</v>
      </c>
      <c r="W325" s="1311">
        <f>[3]Звіт!Z9+[3]Звіт!Z18+[3]Звіт!Z39</f>
        <v>1</v>
      </c>
      <c r="X325" s="1311">
        <f>[3]Звіт!AA9+[3]Звіт!AA18+[3]Звіт!AA39</f>
        <v>56</v>
      </c>
      <c r="Y325" s="1311">
        <f>[3]Звіт!AB9+[3]Звіт!AB18+[3]Звіт!AB39</f>
        <v>14</v>
      </c>
      <c r="Z325" s="1311">
        <v>41</v>
      </c>
      <c r="AA325" s="1311">
        <v>21</v>
      </c>
      <c r="AB325" s="1311">
        <v>8</v>
      </c>
      <c r="AC325" s="1311">
        <f>[3]Звіт!AO9+[3]Звіт!AO18+[3]Звіт!AO39</f>
        <v>2</v>
      </c>
      <c r="AD325" s="1311">
        <f>[3]Звіт!AP9+[3]Звіт!AP18+[3]Звіт!AP39</f>
        <v>0</v>
      </c>
      <c r="AE325" s="1311">
        <f>[3]Звіт!AQ9+[3]Звіт!AQ18+[3]Звіт!AQ39</f>
        <v>1</v>
      </c>
      <c r="AF325" s="1311">
        <f>[3]Звіт!AR9+[3]Звіт!AR18+[3]Звіт!AR39</f>
        <v>0</v>
      </c>
      <c r="AG325" s="1311">
        <f>[3]Звіт!AS9+[3]Звіт!AS18+[3]Звіт!AS39</f>
        <v>0</v>
      </c>
      <c r="AH325" s="1311">
        <f>[3]Звіт!AT9+[3]Звіт!AT18+[3]Звіт!AT39</f>
        <v>1</v>
      </c>
      <c r="AI325" s="1311">
        <f>[3]Звіт!AU9+[3]Звіт!AU18+[3]Звіт!AU39</f>
        <v>0</v>
      </c>
      <c r="AJ325" s="1311">
        <f>[3]Звіт!AV9+[3]Звіт!AV18+[3]Звіт!AV39</f>
        <v>0</v>
      </c>
      <c r="AK325" s="1311">
        <f>[3]Звіт!AW9+[3]Звіт!AW18+[3]Звіт!AW39</f>
        <v>0</v>
      </c>
      <c r="AL325" s="1311">
        <f>[3]Звіт!AX9+[3]Звіт!AX18+[3]Звіт!AX39</f>
        <v>0</v>
      </c>
      <c r="AM325" s="1"/>
      <c r="AN325" s="1"/>
      <c r="AO325" s="1"/>
      <c r="AP325" s="1"/>
      <c r="AQ325" s="1"/>
      <c r="AR325" s="1"/>
      <c r="AS325" s="1"/>
      <c r="AT325" s="1"/>
    </row>
    <row r="326" spans="1:46" ht="15.75" customHeight="1" x14ac:dyDescent="0.3">
      <c r="A326" s="1697"/>
      <c r="B326" s="1677"/>
      <c r="C326" s="209" t="s">
        <v>86</v>
      </c>
      <c r="D326" s="1311">
        <f>[3]Звіт!G10+[3]Звіт!G19+[3]Звіт!G40</f>
        <v>24</v>
      </c>
      <c r="E326" s="1311">
        <f>[3]Звіт!H10+[3]Звіт!H19+[3]Звіт!H40</f>
        <v>6</v>
      </c>
      <c r="F326" s="1311">
        <f>[3]Звіт!I10+[3]Звіт!I19+[3]Звіт!I40</f>
        <v>0</v>
      </c>
      <c r="G326" s="1311">
        <f>[3]Звіт!J10+[3]Звіт!J19+[3]Звіт!J40</f>
        <v>0</v>
      </c>
      <c r="H326" s="1311">
        <f>[3]Звіт!K10+[3]Звіт!K19+[3]Звіт!K40</f>
        <v>0</v>
      </c>
      <c r="I326" s="1311">
        <f>[3]Звіт!L10+[3]Звіт!L19+[3]Звіт!L40</f>
        <v>754</v>
      </c>
      <c r="J326" s="1311">
        <f>[3]Звіт!M10+[3]Звіт!M19+[3]Звіт!M40</f>
        <v>0</v>
      </c>
      <c r="K326" s="1311">
        <f>[3]Звіт!N10+[3]Звіт!N19+[3]Звіт!N40</f>
        <v>0</v>
      </c>
      <c r="L326" s="1311">
        <f>[3]Звіт!O10+[3]Звіт!O19+[3]Звіт!O40</f>
        <v>0</v>
      </c>
      <c r="M326" s="1311">
        <f>[3]Звіт!P10+[3]Звіт!P19+[3]Звіт!P40</f>
        <v>754</v>
      </c>
      <c r="N326" s="1311">
        <f>[3]Звіт!Q10+[3]Звіт!Q19+[3]Звіт!Q40</f>
        <v>170</v>
      </c>
      <c r="O326" s="1311">
        <f>[3]Звіт!R10+[3]Звіт!R19+[3]Звіт!R40</f>
        <v>429</v>
      </c>
      <c r="P326" s="1311">
        <f>[3]Звіт!S10+[3]Звіт!S19+[3]Звіт!S40</f>
        <v>155</v>
      </c>
      <c r="Q326" s="1311">
        <f>[3]Звіт!T10+[3]Звіт!T19+[3]Звіт!T40</f>
        <v>0</v>
      </c>
      <c r="R326" s="1311">
        <f>[3]Звіт!U10+[3]Звіт!U19+[3]Звіт!U40</f>
        <v>620</v>
      </c>
      <c r="S326" s="1311">
        <f>[3]Звіт!V10+[3]Звіт!V19+[3]Звіт!V40</f>
        <v>134</v>
      </c>
      <c r="T326" s="1311">
        <f>[3]Звіт!W10+[3]Звіт!W19+[3]Звіт!W40</f>
        <v>0</v>
      </c>
      <c r="U326" s="1311">
        <f>[3]Звіт!X10+[3]Звіт!X19+[3]Звіт!X40</f>
        <v>214</v>
      </c>
      <c r="V326" s="1311">
        <f>[3]Звіт!Y10+[3]Звіт!Y19+[3]Звіт!Y40</f>
        <v>207</v>
      </c>
      <c r="W326" s="1311">
        <f>[3]Звіт!Z10+[3]Звіт!Z19+[3]Звіт!Z40</f>
        <v>3</v>
      </c>
      <c r="X326" s="1311">
        <f>[3]Звіт!AA10+[3]Звіт!AA19+[3]Звіт!AA40</f>
        <v>510</v>
      </c>
      <c r="Y326" s="1311">
        <f>[3]Звіт!AB10+[3]Звіт!AB19+[3]Звіт!AB40</f>
        <v>84</v>
      </c>
      <c r="Z326" s="1311">
        <v>41</v>
      </c>
      <c r="AA326" s="1311">
        <v>19.8</v>
      </c>
      <c r="AB326" s="1311">
        <v>75</v>
      </c>
      <c r="AC326" s="1311">
        <f>[3]Звіт!AO10+[3]Звіт!AO19+[3]Звіт!AO40</f>
        <v>25</v>
      </c>
      <c r="AD326" s="1311">
        <f>[3]Звіт!AP10+[3]Звіт!AP19+[3]Звіт!AP40</f>
        <v>0</v>
      </c>
      <c r="AE326" s="1311">
        <f>[3]Звіт!AQ10+[3]Звіт!AQ19+[3]Звіт!AQ40</f>
        <v>5</v>
      </c>
      <c r="AF326" s="1311">
        <f>[3]Звіт!AR10+[3]Звіт!AR19+[3]Звіт!AR40</f>
        <v>2</v>
      </c>
      <c r="AG326" s="1311">
        <f>[3]Звіт!AS10+[3]Звіт!AS19+[3]Звіт!AS40</f>
        <v>1</v>
      </c>
      <c r="AH326" s="1311">
        <f>[3]Звіт!AT10+[3]Звіт!AT19+[3]Звіт!AT40</f>
        <v>8</v>
      </c>
      <c r="AI326" s="1311">
        <f>[3]Звіт!AU10+[3]Звіт!AU19+[3]Звіт!AU40</f>
        <v>0</v>
      </c>
      <c r="AJ326" s="1311">
        <f>[3]Звіт!AV10+[3]Звіт!AV19+[3]Звіт!AV40</f>
        <v>3</v>
      </c>
      <c r="AK326" s="1311">
        <f>[3]Звіт!AW10+[3]Звіт!AW19+[3]Звіт!AW40</f>
        <v>6</v>
      </c>
      <c r="AL326" s="1311">
        <f>[3]Звіт!AX10+[3]Звіт!AX19+[3]Звіт!AX40</f>
        <v>0</v>
      </c>
      <c r="AM326" s="1"/>
      <c r="AN326" s="1"/>
      <c r="AO326" s="1"/>
      <c r="AP326" s="1"/>
      <c r="AQ326" s="1"/>
      <c r="AR326" s="1"/>
      <c r="AS326" s="1"/>
      <c r="AT326" s="1"/>
    </row>
    <row r="327" spans="1:46" ht="15.75" customHeight="1" thickBot="1" x14ac:dyDescent="0.35">
      <c r="A327" s="1697"/>
      <c r="B327" s="1679"/>
      <c r="C327" s="210" t="s">
        <v>87</v>
      </c>
      <c r="D327" s="1311">
        <f>[3]Звіт!G11+[3]Звіт!G20+[3]Звіт!G41</f>
        <v>0</v>
      </c>
      <c r="E327" s="1311">
        <f>[3]Звіт!H11+[3]Звіт!H20+[3]Звіт!H41</f>
        <v>0</v>
      </c>
      <c r="F327" s="1311">
        <f>[3]Звіт!I11+[3]Звіт!I20+[3]Звіт!I41</f>
        <v>0</v>
      </c>
      <c r="G327" s="1311">
        <f>[3]Звіт!J11+[3]Звіт!J20+[3]Звіт!J41</f>
        <v>0</v>
      </c>
      <c r="H327" s="1311">
        <f>[3]Звіт!K11+[3]Звіт!K20+[3]Звіт!K41</f>
        <v>0</v>
      </c>
      <c r="I327" s="1311">
        <f>[3]Звіт!L11+[3]Звіт!L20+[3]Звіт!L41</f>
        <v>0</v>
      </c>
      <c r="J327" s="1311">
        <f>[3]Звіт!M11+[3]Звіт!M20+[3]Звіт!M41</f>
        <v>0</v>
      </c>
      <c r="K327" s="1311">
        <f>[3]Звіт!N11+[3]Звіт!N20+[3]Звіт!N41</f>
        <v>0</v>
      </c>
      <c r="L327" s="1311">
        <f>[3]Звіт!O11+[3]Звіт!O20+[3]Звіт!O41</f>
        <v>0</v>
      </c>
      <c r="M327" s="1311">
        <f>[3]Звіт!P11+[3]Звіт!P20+[3]Звіт!P41</f>
        <v>0</v>
      </c>
      <c r="N327" s="1311">
        <f>[3]Звіт!Q11+[3]Звіт!Q20+[3]Звіт!Q41</f>
        <v>0</v>
      </c>
      <c r="O327" s="1311">
        <f>[3]Звіт!R11+[3]Звіт!R20+[3]Звіт!R41</f>
        <v>0</v>
      </c>
      <c r="P327" s="1311">
        <f>[3]Звіт!S11+[3]Звіт!S20+[3]Звіт!S41</f>
        <v>0</v>
      </c>
      <c r="Q327" s="1311">
        <f>[3]Звіт!T11+[3]Звіт!T20+[3]Звіт!T41</f>
        <v>0</v>
      </c>
      <c r="R327" s="1311">
        <f>[3]Звіт!U11+[3]Звіт!U20+[3]Звіт!U41</f>
        <v>0</v>
      </c>
      <c r="S327" s="1311">
        <f>[3]Звіт!V11+[3]Звіт!V20+[3]Звіт!V41</f>
        <v>0</v>
      </c>
      <c r="T327" s="1311">
        <f>[3]Звіт!W11+[3]Звіт!W20+[3]Звіт!W41</f>
        <v>0</v>
      </c>
      <c r="U327" s="1311">
        <f>[3]Звіт!X11+[3]Звіт!X20+[3]Звіт!X41</f>
        <v>0</v>
      </c>
      <c r="V327" s="1311">
        <f>[3]Звіт!Y11+[3]Звіт!Y20+[3]Звіт!Y41</f>
        <v>0</v>
      </c>
      <c r="W327" s="1311">
        <f>[3]Звіт!Z11+[3]Звіт!Z20+[3]Звіт!Z41</f>
        <v>0</v>
      </c>
      <c r="X327" s="1311">
        <f>[3]Звіт!AA11+[3]Звіт!AA20+[3]Звіт!AA41</f>
        <v>0</v>
      </c>
      <c r="Y327" s="1311">
        <f>[3]Звіт!AB11+[3]Звіт!AB20+[3]Звіт!AB41</f>
        <v>0</v>
      </c>
      <c r="Z327" s="1311">
        <f>[3]Звіт!AC11+[3]Звіт!AC20+[3]Звіт!AC41</f>
        <v>0</v>
      </c>
      <c r="AA327" s="1311">
        <f>[3]Звіт!AD11+[3]Звіт!AD20+[3]Звіт!AD41</f>
        <v>0</v>
      </c>
      <c r="AB327" s="1311">
        <f>[3]Звіт!AE11+[3]Звіт!AE20+[3]Звіт!AE41</f>
        <v>0</v>
      </c>
      <c r="AC327" s="1311">
        <f>[3]Звіт!AO11+[3]Звіт!AO20+[3]Звіт!AO41</f>
        <v>0</v>
      </c>
      <c r="AD327" s="1311">
        <f>[3]Звіт!AP11+[3]Звіт!AP20+[3]Звіт!AP41</f>
        <v>0</v>
      </c>
      <c r="AE327" s="1311">
        <f>[3]Звіт!AQ11+[3]Звіт!AQ20+[3]Звіт!AQ41</f>
        <v>0</v>
      </c>
      <c r="AF327" s="1311">
        <f>[3]Звіт!AR11+[3]Звіт!AR20+[3]Звіт!AR41</f>
        <v>0</v>
      </c>
      <c r="AG327" s="1311">
        <f>[3]Звіт!AS11+[3]Звіт!AS20+[3]Звіт!AS41</f>
        <v>0</v>
      </c>
      <c r="AH327" s="1311">
        <f>[3]Звіт!AT11+[3]Звіт!AT20+[3]Звіт!AT41</f>
        <v>0</v>
      </c>
      <c r="AI327" s="1311">
        <f>[3]Звіт!AU11+[3]Звіт!AU20+[3]Звіт!AU41</f>
        <v>0</v>
      </c>
      <c r="AJ327" s="1311">
        <f>[3]Звіт!AV11+[3]Звіт!AV20+[3]Звіт!AV41</f>
        <v>0</v>
      </c>
      <c r="AK327" s="1311">
        <f>[3]Звіт!AW11+[3]Звіт!AW20+[3]Звіт!AW41</f>
        <v>0</v>
      </c>
      <c r="AL327" s="1311">
        <f>[3]Звіт!AX11+[3]Звіт!AX20+[3]Звіт!AX41</f>
        <v>0</v>
      </c>
      <c r="AM327" s="1"/>
      <c r="AN327" s="1"/>
      <c r="AO327" s="1"/>
      <c r="AP327" s="1"/>
      <c r="AQ327" s="1"/>
      <c r="AR327" s="1"/>
      <c r="AS327" s="1"/>
      <c r="AT327" s="1"/>
    </row>
    <row r="328" spans="1:46" ht="15.75" customHeight="1" x14ac:dyDescent="0.3">
      <c r="A328" s="1697"/>
      <c r="B328" s="1681" t="s">
        <v>207</v>
      </c>
      <c r="C328" s="209" t="s">
        <v>85</v>
      </c>
      <c r="D328" s="923"/>
      <c r="E328" s="748"/>
      <c r="F328" s="748"/>
      <c r="G328" s="748"/>
      <c r="H328" s="748"/>
      <c r="I328" s="925"/>
      <c r="J328" s="924"/>
      <c r="K328" s="924"/>
      <c r="L328" s="924"/>
      <c r="M328" s="924"/>
      <c r="N328" s="924"/>
      <c r="O328" s="924"/>
      <c r="P328" s="924"/>
      <c r="Q328" s="924"/>
      <c r="R328" s="924"/>
      <c r="S328" s="924"/>
      <c r="T328" s="748"/>
      <c r="U328" s="748"/>
      <c r="V328" s="748"/>
      <c r="W328" s="748"/>
      <c r="X328" s="748"/>
      <c r="Y328" s="748"/>
      <c r="Z328" s="748"/>
      <c r="AA328" s="748"/>
      <c r="AB328" s="748"/>
      <c r="AC328" s="793"/>
      <c r="AD328" s="922"/>
      <c r="AE328" s="922"/>
      <c r="AF328" s="922"/>
      <c r="AG328" s="922"/>
      <c r="AH328" s="922"/>
      <c r="AI328" s="922"/>
      <c r="AJ328" s="922"/>
      <c r="AK328" s="922"/>
      <c r="AL328" s="922"/>
      <c r="AM328" s="1"/>
      <c r="AN328" s="1"/>
      <c r="AO328" s="1"/>
      <c r="AP328" s="1"/>
      <c r="AQ328" s="1"/>
      <c r="AR328" s="1"/>
      <c r="AS328" s="1"/>
      <c r="AT328" s="1"/>
    </row>
    <row r="329" spans="1:46" ht="15.75" customHeight="1" x14ac:dyDescent="0.3">
      <c r="A329" s="1697"/>
      <c r="B329" s="1677"/>
      <c r="C329" s="209" t="s">
        <v>86</v>
      </c>
      <c r="D329" s="926">
        <v>2</v>
      </c>
      <c r="E329" s="556">
        <v>2</v>
      </c>
      <c r="F329" s="556"/>
      <c r="G329" s="556"/>
      <c r="H329" s="556"/>
      <c r="I329" s="927">
        <v>41</v>
      </c>
      <c r="J329" s="147"/>
      <c r="K329" s="147"/>
      <c r="L329" s="147"/>
      <c r="M329" s="147">
        <v>41</v>
      </c>
      <c r="N329" s="147">
        <v>26</v>
      </c>
      <c r="O329" s="147">
        <v>15</v>
      </c>
      <c r="P329" s="147"/>
      <c r="Q329" s="147"/>
      <c r="R329" s="147">
        <v>33</v>
      </c>
      <c r="S329" s="147">
        <v>8</v>
      </c>
      <c r="T329" s="556"/>
      <c r="U329" s="556">
        <v>12</v>
      </c>
      <c r="V329" s="556">
        <v>12</v>
      </c>
      <c r="W329" s="556"/>
      <c r="X329" s="556">
        <v>39</v>
      </c>
      <c r="Y329" s="556">
        <v>2</v>
      </c>
      <c r="Z329" s="556">
        <v>39</v>
      </c>
      <c r="AA329" s="556">
        <v>20</v>
      </c>
      <c r="AB329" s="556">
        <v>84</v>
      </c>
      <c r="AC329" s="933">
        <v>1</v>
      </c>
      <c r="AD329" s="934"/>
      <c r="AE329" s="934"/>
      <c r="AF329" s="934"/>
      <c r="AG329" s="934"/>
      <c r="AH329" s="934"/>
      <c r="AI329" s="934"/>
      <c r="AJ329" s="934">
        <v>1</v>
      </c>
      <c r="AK329" s="934"/>
      <c r="AL329" s="934"/>
      <c r="AM329" s="1"/>
      <c r="AN329" s="1"/>
      <c r="AO329" s="1"/>
      <c r="AP329" s="1"/>
      <c r="AQ329" s="1"/>
      <c r="AR329" s="1"/>
      <c r="AS329" s="1"/>
      <c r="AT329" s="1"/>
    </row>
    <row r="330" spans="1:46" ht="15.75" customHeight="1" thickBot="1" x14ac:dyDescent="0.35">
      <c r="A330" s="1697"/>
      <c r="B330" s="1677"/>
      <c r="C330" s="211" t="s">
        <v>87</v>
      </c>
      <c r="D330" s="923"/>
      <c r="E330" s="748"/>
      <c r="F330" s="748"/>
      <c r="G330" s="748"/>
      <c r="H330" s="748"/>
      <c r="I330" s="925"/>
      <c r="J330" s="924"/>
      <c r="K330" s="924"/>
      <c r="L330" s="924"/>
      <c r="M330" s="924"/>
      <c r="N330" s="924"/>
      <c r="O330" s="924"/>
      <c r="P330" s="924"/>
      <c r="Q330" s="924"/>
      <c r="R330" s="924"/>
      <c r="S330" s="924"/>
      <c r="T330" s="748"/>
      <c r="U330" s="748"/>
      <c r="V330" s="748"/>
      <c r="W330" s="748"/>
      <c r="X330" s="748"/>
      <c r="Y330" s="748"/>
      <c r="Z330" s="748"/>
      <c r="AA330" s="748"/>
      <c r="AB330" s="748"/>
      <c r="AC330" s="793"/>
      <c r="AD330" s="922"/>
      <c r="AE330" s="922"/>
      <c r="AF330" s="922"/>
      <c r="AG330" s="922"/>
      <c r="AH330" s="922"/>
      <c r="AI330" s="922"/>
      <c r="AJ330" s="922"/>
      <c r="AK330" s="922"/>
      <c r="AL330" s="922"/>
      <c r="AM330" s="1"/>
      <c r="AN330" s="1"/>
      <c r="AO330" s="1"/>
      <c r="AP330" s="1"/>
      <c r="AQ330" s="1"/>
      <c r="AR330" s="1"/>
      <c r="AS330" s="1"/>
      <c r="AT330" s="1"/>
    </row>
    <row r="331" spans="1:46" ht="15.75" customHeight="1" x14ac:dyDescent="0.3">
      <c r="A331" s="1697"/>
      <c r="B331" s="1680" t="s">
        <v>208</v>
      </c>
      <c r="C331" s="208" t="s">
        <v>85</v>
      </c>
      <c r="D331" s="923"/>
      <c r="E331" s="748"/>
      <c r="F331" s="748"/>
      <c r="G331" s="748"/>
      <c r="H331" s="748"/>
      <c r="I331" s="925"/>
      <c r="J331" s="924"/>
      <c r="K331" s="924"/>
      <c r="L331" s="924"/>
      <c r="M331" s="924"/>
      <c r="N331" s="924"/>
      <c r="O331" s="924"/>
      <c r="P331" s="924"/>
      <c r="Q331" s="924"/>
      <c r="R331" s="924"/>
      <c r="S331" s="924"/>
      <c r="T331" s="748"/>
      <c r="U331" s="748"/>
      <c r="V331" s="748"/>
      <c r="W331" s="748"/>
      <c r="X331" s="748"/>
      <c r="Y331" s="748"/>
      <c r="Z331" s="748"/>
      <c r="AA331" s="748"/>
      <c r="AB331" s="748"/>
      <c r="AC331" s="793"/>
      <c r="AD331" s="922"/>
      <c r="AE331" s="922"/>
      <c r="AF331" s="922"/>
      <c r="AG331" s="922"/>
      <c r="AH331" s="922"/>
      <c r="AI331" s="922"/>
      <c r="AJ331" s="922"/>
      <c r="AK331" s="922"/>
      <c r="AL331" s="922"/>
      <c r="AM331" s="1"/>
      <c r="AN331" s="1"/>
      <c r="AO331" s="1"/>
      <c r="AP331" s="1"/>
      <c r="AQ331" s="1"/>
      <c r="AR331" s="1"/>
      <c r="AS331" s="1"/>
      <c r="AT331" s="1"/>
    </row>
    <row r="332" spans="1:46" ht="15.75" customHeight="1" x14ac:dyDescent="0.3">
      <c r="A332" s="1697"/>
      <c r="B332" s="1677"/>
      <c r="C332" s="209" t="s">
        <v>86</v>
      </c>
      <c r="D332" s="926">
        <v>1</v>
      </c>
      <c r="E332" s="556"/>
      <c r="F332" s="556"/>
      <c r="G332" s="556"/>
      <c r="H332" s="556"/>
      <c r="I332" s="927">
        <v>15</v>
      </c>
      <c r="J332" s="147"/>
      <c r="K332" s="147"/>
      <c r="L332" s="147"/>
      <c r="M332" s="147">
        <v>15</v>
      </c>
      <c r="N332" s="147">
        <v>2</v>
      </c>
      <c r="O332" s="147">
        <v>13</v>
      </c>
      <c r="P332" s="147"/>
      <c r="Q332" s="147"/>
      <c r="R332" s="147">
        <v>12</v>
      </c>
      <c r="S332" s="147">
        <v>3</v>
      </c>
      <c r="T332" s="556"/>
      <c r="U332" s="556">
        <v>5</v>
      </c>
      <c r="V332" s="556">
        <v>5</v>
      </c>
      <c r="W332" s="556"/>
      <c r="X332" s="556">
        <v>13</v>
      </c>
      <c r="Y332" s="556"/>
      <c r="Z332" s="556">
        <v>40.200000000000003</v>
      </c>
      <c r="AA332" s="556">
        <v>11</v>
      </c>
      <c r="AB332" s="556">
        <v>71.3</v>
      </c>
      <c r="AC332" s="933"/>
      <c r="AD332" s="934"/>
      <c r="AE332" s="934"/>
      <c r="AF332" s="934"/>
      <c r="AG332" s="934"/>
      <c r="AH332" s="934"/>
      <c r="AI332" s="934"/>
      <c r="AJ332" s="934"/>
      <c r="AK332" s="934"/>
      <c r="AL332" s="934"/>
      <c r="AM332" s="1"/>
      <c r="AN332" s="1"/>
      <c r="AO332" s="1"/>
      <c r="AP332" s="1"/>
      <c r="AQ332" s="1"/>
      <c r="AR332" s="1"/>
      <c r="AS332" s="1"/>
      <c r="AT332" s="1"/>
    </row>
    <row r="333" spans="1:46" ht="15.75" customHeight="1" thickBot="1" x14ac:dyDescent="0.35">
      <c r="A333" s="1697"/>
      <c r="B333" s="1679"/>
      <c r="C333" s="210" t="s">
        <v>87</v>
      </c>
      <c r="D333" s="923"/>
      <c r="E333" s="748"/>
      <c r="F333" s="748"/>
      <c r="G333" s="748"/>
      <c r="H333" s="748"/>
      <c r="I333" s="925"/>
      <c r="J333" s="924"/>
      <c r="K333" s="924"/>
      <c r="L333" s="924"/>
      <c r="M333" s="924"/>
      <c r="N333" s="924"/>
      <c r="O333" s="924"/>
      <c r="P333" s="924"/>
      <c r="Q333" s="924"/>
      <c r="R333" s="924"/>
      <c r="S333" s="924"/>
      <c r="T333" s="748"/>
      <c r="U333" s="748"/>
      <c r="V333" s="748"/>
      <c r="W333" s="748"/>
      <c r="X333" s="748"/>
      <c r="Y333" s="748"/>
      <c r="Z333" s="748"/>
      <c r="AA333" s="748"/>
      <c r="AB333" s="748"/>
      <c r="AC333" s="793"/>
      <c r="AD333" s="922"/>
      <c r="AE333" s="922"/>
      <c r="AF333" s="922"/>
      <c r="AG333" s="922"/>
      <c r="AH333" s="922"/>
      <c r="AI333" s="922"/>
      <c r="AJ333" s="922"/>
      <c r="AK333" s="922"/>
      <c r="AL333" s="922"/>
      <c r="AM333" s="1"/>
      <c r="AN333" s="1"/>
      <c r="AO333" s="1"/>
      <c r="AP333" s="1"/>
      <c r="AQ333" s="1"/>
      <c r="AR333" s="1"/>
      <c r="AS333" s="1"/>
      <c r="AT333" s="1"/>
    </row>
    <row r="334" spans="1:46" ht="15.75" customHeight="1" x14ac:dyDescent="0.3">
      <c r="A334" s="1697"/>
      <c r="B334" s="1680" t="s">
        <v>209</v>
      </c>
      <c r="C334" s="208" t="s">
        <v>85</v>
      </c>
      <c r="D334" s="923"/>
      <c r="E334" s="748"/>
      <c r="F334" s="748"/>
      <c r="G334" s="748"/>
      <c r="H334" s="748"/>
      <c r="I334" s="925"/>
      <c r="J334" s="924"/>
      <c r="K334" s="924"/>
      <c r="L334" s="924"/>
      <c r="M334" s="924"/>
      <c r="N334" s="924"/>
      <c r="O334" s="924"/>
      <c r="P334" s="924"/>
      <c r="Q334" s="924"/>
      <c r="R334" s="924"/>
      <c r="S334" s="924"/>
      <c r="T334" s="748"/>
      <c r="U334" s="748"/>
      <c r="V334" s="748"/>
      <c r="W334" s="748"/>
      <c r="X334" s="748"/>
      <c r="Y334" s="748"/>
      <c r="Z334" s="748"/>
      <c r="AA334" s="748"/>
      <c r="AB334" s="748"/>
      <c r="AC334" s="793"/>
      <c r="AD334" s="922"/>
      <c r="AE334" s="922"/>
      <c r="AF334" s="922"/>
      <c r="AG334" s="922"/>
      <c r="AH334" s="922"/>
      <c r="AI334" s="922"/>
      <c r="AJ334" s="922"/>
      <c r="AK334" s="922"/>
      <c r="AL334" s="922"/>
      <c r="AM334" s="1"/>
      <c r="AN334" s="1"/>
      <c r="AO334" s="1"/>
      <c r="AP334" s="1"/>
      <c r="AQ334" s="1"/>
      <c r="AR334" s="1"/>
      <c r="AS334" s="1"/>
      <c r="AT334" s="1"/>
    </row>
    <row r="335" spans="1:46" ht="15.75" customHeight="1" x14ac:dyDescent="0.3">
      <c r="A335" s="1697"/>
      <c r="B335" s="1677"/>
      <c r="C335" s="209" t="s">
        <v>86</v>
      </c>
      <c r="D335" s="926">
        <f>SUM(E335:H335)</f>
        <v>0</v>
      </c>
      <c r="E335" s="556"/>
      <c r="F335" s="556"/>
      <c r="G335" s="556"/>
      <c r="H335" s="556"/>
      <c r="I335" s="927">
        <f>SUM(J335:M335)</f>
        <v>45</v>
      </c>
      <c r="J335" s="147"/>
      <c r="K335" s="147"/>
      <c r="L335" s="147"/>
      <c r="M335" s="147">
        <v>45</v>
      </c>
      <c r="N335" s="147">
        <v>7</v>
      </c>
      <c r="O335" s="147">
        <v>17</v>
      </c>
      <c r="P335" s="147">
        <v>21</v>
      </c>
      <c r="Q335" s="147"/>
      <c r="R335" s="147">
        <v>37</v>
      </c>
      <c r="S335" s="147">
        <v>8</v>
      </c>
      <c r="T335" s="556"/>
      <c r="U335" s="556">
        <v>6</v>
      </c>
      <c r="V335" s="556">
        <v>6</v>
      </c>
      <c r="W335" s="556">
        <v>1</v>
      </c>
      <c r="X335" s="556">
        <v>23</v>
      </c>
      <c r="Y335" s="556">
        <v>7</v>
      </c>
      <c r="Z335" s="556">
        <v>41</v>
      </c>
      <c r="AA335" s="556">
        <v>21</v>
      </c>
      <c r="AB335" s="556">
        <v>86.2</v>
      </c>
      <c r="AC335" s="933"/>
      <c r="AD335" s="934"/>
      <c r="AE335" s="934"/>
      <c r="AF335" s="934"/>
      <c r="AG335" s="934"/>
      <c r="AH335" s="934"/>
      <c r="AI335" s="934"/>
      <c r="AJ335" s="934"/>
      <c r="AK335" s="934"/>
      <c r="AL335" s="934"/>
      <c r="AM335" s="1"/>
      <c r="AN335" s="1"/>
      <c r="AO335" s="1"/>
      <c r="AP335" s="1"/>
      <c r="AQ335" s="1"/>
      <c r="AR335" s="1"/>
      <c r="AS335" s="1"/>
      <c r="AT335" s="1"/>
    </row>
    <row r="336" spans="1:46" ht="15.75" customHeight="1" thickBot="1" x14ac:dyDescent="0.35">
      <c r="A336" s="1697"/>
      <c r="B336" s="1679"/>
      <c r="C336" s="210" t="s">
        <v>87</v>
      </c>
      <c r="D336" s="923"/>
      <c r="E336" s="748"/>
      <c r="F336" s="748"/>
      <c r="G336" s="748"/>
      <c r="H336" s="748"/>
      <c r="I336" s="925"/>
      <c r="J336" s="924"/>
      <c r="K336" s="924"/>
      <c r="L336" s="924"/>
      <c r="M336" s="924"/>
      <c r="N336" s="924"/>
      <c r="O336" s="924"/>
      <c r="P336" s="924"/>
      <c r="Q336" s="924"/>
      <c r="R336" s="924"/>
      <c r="S336" s="924"/>
      <c r="T336" s="748"/>
      <c r="U336" s="748"/>
      <c r="V336" s="748"/>
      <c r="W336" s="748"/>
      <c r="X336" s="748"/>
      <c r="Y336" s="748"/>
      <c r="Z336" s="748"/>
      <c r="AA336" s="748"/>
      <c r="AB336" s="748"/>
      <c r="AC336" s="793"/>
      <c r="AD336" s="922"/>
      <c r="AE336" s="922"/>
      <c r="AF336" s="922"/>
      <c r="AG336" s="922"/>
      <c r="AH336" s="922"/>
      <c r="AI336" s="922"/>
      <c r="AJ336" s="922"/>
      <c r="AK336" s="922"/>
      <c r="AL336" s="922"/>
      <c r="AM336" s="1"/>
      <c r="AN336" s="1"/>
      <c r="AO336" s="1"/>
      <c r="AP336" s="1"/>
      <c r="AQ336" s="1"/>
      <c r="AR336" s="1"/>
      <c r="AS336" s="1"/>
      <c r="AT336" s="1"/>
    </row>
    <row r="337" spans="1:46" ht="15.75" customHeight="1" x14ac:dyDescent="0.3">
      <c r="A337" s="1697"/>
      <c r="B337" s="1681" t="s">
        <v>210</v>
      </c>
      <c r="C337" s="209" t="s">
        <v>85</v>
      </c>
      <c r="D337" s="923"/>
      <c r="E337" s="748"/>
      <c r="F337" s="748"/>
      <c r="G337" s="748"/>
      <c r="H337" s="748"/>
      <c r="I337" s="925"/>
      <c r="J337" s="924"/>
      <c r="K337" s="924"/>
      <c r="L337" s="924"/>
      <c r="M337" s="924"/>
      <c r="N337" s="924"/>
      <c r="O337" s="924"/>
      <c r="P337" s="924"/>
      <c r="Q337" s="924"/>
      <c r="R337" s="924"/>
      <c r="S337" s="924"/>
      <c r="T337" s="748"/>
      <c r="U337" s="748"/>
      <c r="V337" s="748"/>
      <c r="W337" s="748"/>
      <c r="X337" s="748"/>
      <c r="Y337" s="748"/>
      <c r="Z337" s="748"/>
      <c r="AA337" s="748"/>
      <c r="AB337" s="748"/>
      <c r="AC337" s="793"/>
      <c r="AD337" s="922"/>
      <c r="AE337" s="922"/>
      <c r="AF337" s="922"/>
      <c r="AG337" s="922"/>
      <c r="AH337" s="922"/>
      <c r="AI337" s="922"/>
      <c r="AJ337" s="922"/>
      <c r="AK337" s="922"/>
      <c r="AL337" s="922"/>
      <c r="AM337" s="1"/>
      <c r="AN337" s="1"/>
      <c r="AO337" s="1"/>
      <c r="AP337" s="1"/>
      <c r="AQ337" s="1"/>
      <c r="AR337" s="1"/>
      <c r="AS337" s="1"/>
      <c r="AT337" s="1"/>
    </row>
    <row r="338" spans="1:46" ht="15.75" customHeight="1" x14ac:dyDescent="0.3">
      <c r="A338" s="1697"/>
      <c r="B338" s="1677"/>
      <c r="C338" s="212" t="s">
        <v>86</v>
      </c>
      <c r="D338" s="926"/>
      <c r="E338" s="556"/>
      <c r="F338" s="556"/>
      <c r="G338" s="556"/>
      <c r="H338" s="556"/>
      <c r="I338" s="927">
        <v>26</v>
      </c>
      <c r="J338" s="147"/>
      <c r="K338" s="147"/>
      <c r="L338" s="147"/>
      <c r="M338" s="147">
        <v>26</v>
      </c>
      <c r="N338" s="147"/>
      <c r="O338" s="147">
        <v>17</v>
      </c>
      <c r="P338" s="147">
        <v>8</v>
      </c>
      <c r="Q338" s="147">
        <v>1</v>
      </c>
      <c r="R338" s="147">
        <v>22</v>
      </c>
      <c r="S338" s="147">
        <v>4</v>
      </c>
      <c r="T338" s="556"/>
      <c r="U338" s="556">
        <v>7</v>
      </c>
      <c r="V338" s="556">
        <v>7</v>
      </c>
      <c r="W338" s="556"/>
      <c r="X338" s="556">
        <v>11</v>
      </c>
      <c r="Y338" s="556">
        <v>2</v>
      </c>
      <c r="Z338" s="556">
        <v>42</v>
      </c>
      <c r="AA338" s="928">
        <v>20</v>
      </c>
      <c r="AB338" s="556">
        <v>80</v>
      </c>
      <c r="AC338" s="933"/>
      <c r="AD338" s="934"/>
      <c r="AE338" s="934"/>
      <c r="AF338" s="934"/>
      <c r="AG338" s="934"/>
      <c r="AH338" s="934"/>
      <c r="AI338" s="934"/>
      <c r="AJ338" s="934"/>
      <c r="AK338" s="934"/>
      <c r="AL338" s="934"/>
      <c r="AM338" s="1"/>
      <c r="AN338" s="1"/>
      <c r="AO338" s="1"/>
      <c r="AP338" s="1"/>
      <c r="AQ338" s="1"/>
      <c r="AR338" s="1"/>
      <c r="AS338" s="1"/>
      <c r="AT338" s="1"/>
    </row>
    <row r="339" spans="1:46" ht="15.75" customHeight="1" thickBot="1" x14ac:dyDescent="0.35">
      <c r="A339" s="1697"/>
      <c r="B339" s="1677"/>
      <c r="C339" s="211" t="s">
        <v>87</v>
      </c>
      <c r="D339" s="923"/>
      <c r="E339" s="748"/>
      <c r="F339" s="748"/>
      <c r="G339" s="748"/>
      <c r="H339" s="748"/>
      <c r="I339" s="925"/>
      <c r="J339" s="924"/>
      <c r="K339" s="924"/>
      <c r="L339" s="924"/>
      <c r="M339" s="924"/>
      <c r="N339" s="924"/>
      <c r="O339" s="924"/>
      <c r="P339" s="924"/>
      <c r="Q339" s="924"/>
      <c r="R339" s="924"/>
      <c r="S339" s="924"/>
      <c r="T339" s="748"/>
      <c r="U339" s="748"/>
      <c r="V339" s="748"/>
      <c r="W339" s="748"/>
      <c r="X339" s="748"/>
      <c r="Y339" s="748"/>
      <c r="Z339" s="748"/>
      <c r="AA339" s="748"/>
      <c r="AB339" s="748"/>
      <c r="AC339" s="793"/>
      <c r="AD339" s="922"/>
      <c r="AE339" s="922"/>
      <c r="AF339" s="922"/>
      <c r="AG339" s="922"/>
      <c r="AH339" s="922"/>
      <c r="AI339" s="922"/>
      <c r="AJ339" s="922"/>
      <c r="AK339" s="922"/>
      <c r="AL339" s="922"/>
      <c r="AM339" s="1"/>
      <c r="AN339" s="1"/>
      <c r="AO339" s="1"/>
      <c r="AP339" s="1"/>
      <c r="AQ339" s="1"/>
      <c r="AR339" s="1"/>
      <c r="AS339" s="1"/>
      <c r="AT339" s="1"/>
    </row>
    <row r="340" spans="1:46" ht="15.75" customHeight="1" x14ac:dyDescent="0.3">
      <c r="A340" s="1697"/>
      <c r="B340" s="1680" t="s">
        <v>211</v>
      </c>
      <c r="C340" s="208" t="s">
        <v>85</v>
      </c>
      <c r="D340" s="923"/>
      <c r="E340" s="748"/>
      <c r="F340" s="748"/>
      <c r="G340" s="748"/>
      <c r="H340" s="748"/>
      <c r="I340" s="925"/>
      <c r="J340" s="924"/>
      <c r="K340" s="924"/>
      <c r="L340" s="924"/>
      <c r="M340" s="924"/>
      <c r="N340" s="924"/>
      <c r="O340" s="924"/>
      <c r="P340" s="924"/>
      <c r="Q340" s="924"/>
      <c r="R340" s="924"/>
      <c r="S340" s="924"/>
      <c r="T340" s="748"/>
      <c r="U340" s="748"/>
      <c r="V340" s="748"/>
      <c r="W340" s="748"/>
      <c r="X340" s="748"/>
      <c r="Y340" s="748"/>
      <c r="Z340" s="748"/>
      <c r="AA340" s="748"/>
      <c r="AB340" s="748"/>
      <c r="AC340" s="793"/>
      <c r="AD340" s="922"/>
      <c r="AE340" s="922"/>
      <c r="AF340" s="922"/>
      <c r="AG340" s="922"/>
      <c r="AH340" s="922"/>
      <c r="AI340" s="922"/>
      <c r="AJ340" s="922"/>
      <c r="AK340" s="922"/>
      <c r="AL340" s="922"/>
      <c r="AM340" s="1"/>
      <c r="AN340" s="1"/>
      <c r="AO340" s="1"/>
      <c r="AP340" s="1"/>
      <c r="AQ340" s="1"/>
      <c r="AR340" s="1"/>
      <c r="AS340" s="1"/>
      <c r="AT340" s="1"/>
    </row>
    <row r="341" spans="1:46" ht="15.75" customHeight="1" x14ac:dyDescent="0.3">
      <c r="A341" s="1697"/>
      <c r="B341" s="1677"/>
      <c r="C341" s="212" t="s">
        <v>86</v>
      </c>
      <c r="D341" s="926"/>
      <c r="E341" s="556"/>
      <c r="F341" s="556"/>
      <c r="G341" s="556"/>
      <c r="H341" s="556"/>
      <c r="I341" s="927">
        <v>24</v>
      </c>
      <c r="J341" s="147"/>
      <c r="K341" s="147"/>
      <c r="L341" s="147"/>
      <c r="M341" s="147">
        <v>24</v>
      </c>
      <c r="N341" s="147"/>
      <c r="O341" s="147">
        <v>24</v>
      </c>
      <c r="P341" s="147"/>
      <c r="Q341" s="147"/>
      <c r="R341" s="147">
        <v>22</v>
      </c>
      <c r="S341" s="147">
        <v>2</v>
      </c>
      <c r="T341" s="556"/>
      <c r="U341" s="556">
        <v>6</v>
      </c>
      <c r="V341" s="556">
        <v>6</v>
      </c>
      <c r="W341" s="556"/>
      <c r="X341" s="556">
        <v>14</v>
      </c>
      <c r="Y341" s="556">
        <v>4</v>
      </c>
      <c r="Z341" s="556">
        <v>36</v>
      </c>
      <c r="AA341" s="556">
        <v>12</v>
      </c>
      <c r="AB341" s="556">
        <v>95</v>
      </c>
      <c r="AC341" s="933"/>
      <c r="AD341" s="934"/>
      <c r="AE341" s="934"/>
      <c r="AF341" s="934"/>
      <c r="AG341" s="934"/>
      <c r="AH341" s="934"/>
      <c r="AI341" s="934"/>
      <c r="AJ341" s="934"/>
      <c r="AK341" s="934"/>
      <c r="AL341" s="934"/>
      <c r="AM341" s="1"/>
      <c r="AN341" s="1"/>
      <c r="AO341" s="1"/>
      <c r="AP341" s="1"/>
      <c r="AQ341" s="1"/>
      <c r="AR341" s="1"/>
      <c r="AS341" s="1"/>
      <c r="AT341" s="1"/>
    </row>
    <row r="342" spans="1:46" ht="15.75" customHeight="1" thickBot="1" x14ac:dyDescent="0.35">
      <c r="A342" s="1697"/>
      <c r="B342" s="1679"/>
      <c r="C342" s="210" t="s">
        <v>87</v>
      </c>
      <c r="D342" s="923"/>
      <c r="E342" s="748"/>
      <c r="F342" s="748"/>
      <c r="G342" s="748"/>
      <c r="H342" s="748"/>
      <c r="I342" s="925"/>
      <c r="J342" s="924"/>
      <c r="K342" s="924"/>
      <c r="L342" s="924"/>
      <c r="M342" s="924"/>
      <c r="N342" s="924"/>
      <c r="O342" s="924"/>
      <c r="P342" s="924"/>
      <c r="Q342" s="924"/>
      <c r="R342" s="924"/>
      <c r="S342" s="924"/>
      <c r="T342" s="748"/>
      <c r="U342" s="748"/>
      <c r="V342" s="748"/>
      <c r="W342" s="748"/>
      <c r="X342" s="748"/>
      <c r="Y342" s="748"/>
      <c r="Z342" s="748"/>
      <c r="AA342" s="748"/>
      <c r="AB342" s="748"/>
      <c r="AC342" s="793"/>
      <c r="AD342" s="922"/>
      <c r="AE342" s="922"/>
      <c r="AF342" s="922"/>
      <c r="AG342" s="922"/>
      <c r="AH342" s="922"/>
      <c r="AI342" s="922"/>
      <c r="AJ342" s="922"/>
      <c r="AK342" s="922"/>
      <c r="AL342" s="922"/>
      <c r="AM342" s="1"/>
      <c r="AN342" s="1"/>
      <c r="AO342" s="1"/>
      <c r="AP342" s="1"/>
      <c r="AQ342" s="1"/>
      <c r="AR342" s="1"/>
      <c r="AS342" s="1"/>
      <c r="AT342" s="1"/>
    </row>
    <row r="343" spans="1:46" ht="15.75" customHeight="1" x14ac:dyDescent="0.3">
      <c r="A343" s="1697"/>
      <c r="B343" s="1681" t="s">
        <v>212</v>
      </c>
      <c r="C343" s="209" t="s">
        <v>85</v>
      </c>
      <c r="D343" s="923"/>
      <c r="E343" s="748"/>
      <c r="F343" s="748"/>
      <c r="G343" s="748"/>
      <c r="H343" s="748"/>
      <c r="I343" s="925"/>
      <c r="J343" s="924"/>
      <c r="K343" s="924"/>
      <c r="L343" s="924"/>
      <c r="M343" s="924"/>
      <c r="N343" s="924"/>
      <c r="O343" s="924"/>
      <c r="P343" s="924"/>
      <c r="Q343" s="924"/>
      <c r="R343" s="924"/>
      <c r="S343" s="924"/>
      <c r="T343" s="748"/>
      <c r="U343" s="748"/>
      <c r="V343" s="748"/>
      <c r="W343" s="748"/>
      <c r="X343" s="748"/>
      <c r="Y343" s="748"/>
      <c r="Z343" s="748"/>
      <c r="AA343" s="748"/>
      <c r="AB343" s="748"/>
      <c r="AC343" s="793"/>
      <c r="AD343" s="922"/>
      <c r="AE343" s="922"/>
      <c r="AF343" s="922"/>
      <c r="AG343" s="922"/>
      <c r="AH343" s="922"/>
      <c r="AI343" s="922"/>
      <c r="AJ343" s="922"/>
      <c r="AK343" s="922"/>
      <c r="AL343" s="922"/>
      <c r="AM343" s="1"/>
      <c r="AN343" s="1"/>
      <c r="AO343" s="1"/>
      <c r="AP343" s="1"/>
      <c r="AQ343" s="1"/>
      <c r="AR343" s="1"/>
      <c r="AS343" s="1"/>
      <c r="AT343" s="1"/>
    </row>
    <row r="344" spans="1:46" ht="15.75" customHeight="1" x14ac:dyDescent="0.3">
      <c r="A344" s="1697"/>
      <c r="B344" s="1677"/>
      <c r="C344" s="209" t="s">
        <v>86</v>
      </c>
      <c r="D344" s="926"/>
      <c r="E344" s="556"/>
      <c r="F344" s="556"/>
      <c r="G344" s="556"/>
      <c r="H344" s="556"/>
      <c r="I344" s="927">
        <v>12</v>
      </c>
      <c r="J344" s="147"/>
      <c r="K344" s="147"/>
      <c r="L344" s="147"/>
      <c r="M344" s="147">
        <v>12</v>
      </c>
      <c r="N344" s="147"/>
      <c r="O344" s="147">
        <v>12</v>
      </c>
      <c r="P344" s="147"/>
      <c r="Q344" s="147"/>
      <c r="R344" s="147">
        <v>11</v>
      </c>
      <c r="S344" s="147">
        <v>1</v>
      </c>
      <c r="T344" s="556"/>
      <c r="U344" s="556">
        <v>2</v>
      </c>
      <c r="V344" s="556">
        <v>2</v>
      </c>
      <c r="W344" s="556"/>
      <c r="X344" s="556">
        <v>7</v>
      </c>
      <c r="Y344" s="556">
        <v>3</v>
      </c>
      <c r="Z344" s="556">
        <v>41.5</v>
      </c>
      <c r="AA344" s="556">
        <v>18.5</v>
      </c>
      <c r="AB344" s="556">
        <v>88.3</v>
      </c>
      <c r="AC344" s="933"/>
      <c r="AD344" s="934"/>
      <c r="AE344" s="934"/>
      <c r="AF344" s="934"/>
      <c r="AG344" s="934"/>
      <c r="AH344" s="934"/>
      <c r="AI344" s="934"/>
      <c r="AJ344" s="934"/>
      <c r="AK344" s="934"/>
      <c r="AL344" s="934"/>
      <c r="AM344" s="1"/>
      <c r="AN344" s="1"/>
      <c r="AO344" s="1"/>
      <c r="AP344" s="1"/>
      <c r="AQ344" s="1"/>
      <c r="AR344" s="1"/>
      <c r="AS344" s="1"/>
      <c r="AT344" s="1"/>
    </row>
    <row r="345" spans="1:46" ht="15.75" customHeight="1" thickBot="1" x14ac:dyDescent="0.35">
      <c r="A345" s="1697"/>
      <c r="B345" s="1677"/>
      <c r="C345" s="211" t="s">
        <v>87</v>
      </c>
      <c r="D345" s="923"/>
      <c r="E345" s="748"/>
      <c r="F345" s="748"/>
      <c r="G345" s="748"/>
      <c r="H345" s="748"/>
      <c r="I345" s="925"/>
      <c r="J345" s="924"/>
      <c r="K345" s="924"/>
      <c r="L345" s="924"/>
      <c r="M345" s="924"/>
      <c r="N345" s="924"/>
      <c r="O345" s="924"/>
      <c r="P345" s="924"/>
      <c r="Q345" s="924"/>
      <c r="R345" s="924"/>
      <c r="S345" s="924"/>
      <c r="T345" s="748"/>
      <c r="U345" s="748"/>
      <c r="V345" s="748"/>
      <c r="W345" s="748"/>
      <c r="X345" s="748"/>
      <c r="Y345" s="748"/>
      <c r="Z345" s="748"/>
      <c r="AA345" s="748"/>
      <c r="AB345" s="748"/>
      <c r="AC345" s="793"/>
      <c r="AD345" s="922"/>
      <c r="AE345" s="922"/>
      <c r="AF345" s="922"/>
      <c r="AG345" s="922"/>
      <c r="AH345" s="922"/>
      <c r="AI345" s="922"/>
      <c r="AJ345" s="922"/>
      <c r="AK345" s="922"/>
      <c r="AL345" s="922"/>
      <c r="AM345" s="1"/>
      <c r="AN345" s="1"/>
      <c r="AO345" s="1"/>
      <c r="AP345" s="1"/>
      <c r="AQ345" s="1"/>
      <c r="AR345" s="1"/>
      <c r="AS345" s="1"/>
      <c r="AT345" s="1"/>
    </row>
    <row r="346" spans="1:46" ht="15.75" customHeight="1" x14ac:dyDescent="0.3">
      <c r="A346" s="1697"/>
      <c r="B346" s="1680" t="s">
        <v>213</v>
      </c>
      <c r="C346" s="208" t="s">
        <v>85</v>
      </c>
      <c r="D346" s="923"/>
      <c r="E346" s="748"/>
      <c r="F346" s="748"/>
      <c r="G346" s="748"/>
      <c r="H346" s="748"/>
      <c r="I346" s="925"/>
      <c r="J346" s="924"/>
      <c r="K346" s="924"/>
      <c r="L346" s="924"/>
      <c r="M346" s="924"/>
      <c r="N346" s="924"/>
      <c r="O346" s="924"/>
      <c r="P346" s="924"/>
      <c r="Q346" s="924"/>
      <c r="R346" s="924"/>
      <c r="S346" s="924"/>
      <c r="T346" s="748"/>
      <c r="U346" s="748"/>
      <c r="V346" s="748"/>
      <c r="W346" s="748"/>
      <c r="X346" s="748"/>
      <c r="Y346" s="748"/>
      <c r="Z346" s="748"/>
      <c r="AA346" s="748"/>
      <c r="AB346" s="748"/>
      <c r="AC346" s="793"/>
      <c r="AD346" s="922"/>
      <c r="AE346" s="922"/>
      <c r="AF346" s="922"/>
      <c r="AG346" s="922"/>
      <c r="AH346" s="922"/>
      <c r="AI346" s="922"/>
      <c r="AJ346" s="922"/>
      <c r="AK346" s="922"/>
      <c r="AL346" s="922"/>
      <c r="AM346" s="1"/>
      <c r="AN346" s="1"/>
      <c r="AO346" s="1"/>
      <c r="AP346" s="1"/>
      <c r="AQ346" s="1"/>
      <c r="AR346" s="1"/>
      <c r="AS346" s="1"/>
      <c r="AT346" s="1"/>
    </row>
    <row r="347" spans="1:46" ht="15.75" customHeight="1" x14ac:dyDescent="0.3">
      <c r="A347" s="1697"/>
      <c r="B347" s="1677"/>
      <c r="C347" s="209" t="s">
        <v>86</v>
      </c>
      <c r="D347" s="926"/>
      <c r="E347" s="556"/>
      <c r="F347" s="556"/>
      <c r="G347" s="556"/>
      <c r="H347" s="556"/>
      <c r="I347" s="929">
        <f>IF(AND(SUM(J347:M347)=SUM(R347:S347),SUM(N347:Q347)=SUM(R347:S347)),SUM(J347:M347),"ПЕРЕВІРТЕ ПРАВІЛЬНІСТЬ ВВЕДЕНИХ ДАНИХ")</f>
        <v>15</v>
      </c>
      <c r="J347" s="930"/>
      <c r="K347" s="930"/>
      <c r="L347" s="930"/>
      <c r="M347" s="930">
        <v>15</v>
      </c>
      <c r="N347" s="930">
        <v>1</v>
      </c>
      <c r="O347" s="930">
        <v>14</v>
      </c>
      <c r="P347" s="930"/>
      <c r="Q347" s="930"/>
      <c r="R347" s="930">
        <v>12</v>
      </c>
      <c r="S347" s="930">
        <v>3</v>
      </c>
      <c r="T347" s="556"/>
      <c r="U347" s="556"/>
      <c r="V347" s="556"/>
      <c r="W347" s="556">
        <v>2</v>
      </c>
      <c r="X347" s="556">
        <v>2</v>
      </c>
      <c r="Y347" s="556"/>
      <c r="Z347" s="556">
        <v>38</v>
      </c>
      <c r="AA347" s="556">
        <v>13.7</v>
      </c>
      <c r="AB347" s="556">
        <v>95</v>
      </c>
      <c r="AC347" s="933"/>
      <c r="AD347" s="934"/>
      <c r="AE347" s="934"/>
      <c r="AF347" s="934"/>
      <c r="AG347" s="934"/>
      <c r="AH347" s="934"/>
      <c r="AI347" s="934"/>
      <c r="AJ347" s="934"/>
      <c r="AK347" s="934"/>
      <c r="AL347" s="934"/>
      <c r="AM347" s="1"/>
      <c r="AN347" s="1"/>
      <c r="AO347" s="1"/>
      <c r="AP347" s="1"/>
      <c r="AQ347" s="1"/>
      <c r="AR347" s="1"/>
      <c r="AS347" s="1"/>
      <c r="AT347" s="1"/>
    </row>
    <row r="348" spans="1:46" ht="15.75" customHeight="1" thickBot="1" x14ac:dyDescent="0.35">
      <c r="A348" s="1697"/>
      <c r="B348" s="1679"/>
      <c r="C348" s="210" t="s">
        <v>87</v>
      </c>
      <c r="D348" s="923"/>
      <c r="E348" s="748"/>
      <c r="F348" s="748"/>
      <c r="G348" s="748"/>
      <c r="H348" s="748"/>
      <c r="I348" s="925"/>
      <c r="J348" s="924"/>
      <c r="K348" s="924"/>
      <c r="L348" s="924"/>
      <c r="M348" s="924"/>
      <c r="N348" s="924"/>
      <c r="O348" s="924"/>
      <c r="P348" s="924"/>
      <c r="Q348" s="924"/>
      <c r="R348" s="924"/>
      <c r="S348" s="924"/>
      <c r="T348" s="748"/>
      <c r="U348" s="748"/>
      <c r="V348" s="748"/>
      <c r="W348" s="748"/>
      <c r="X348" s="748"/>
      <c r="Y348" s="748"/>
      <c r="Z348" s="748"/>
      <c r="AA348" s="748"/>
      <c r="AB348" s="748"/>
      <c r="AC348" s="793"/>
      <c r="AD348" s="922"/>
      <c r="AE348" s="922"/>
      <c r="AF348" s="922"/>
      <c r="AG348" s="922"/>
      <c r="AH348" s="922"/>
      <c r="AI348" s="922"/>
      <c r="AJ348" s="922"/>
      <c r="AK348" s="922"/>
      <c r="AL348" s="922"/>
      <c r="AM348" s="1"/>
      <c r="AN348" s="1"/>
      <c r="AO348" s="1"/>
      <c r="AP348" s="1"/>
      <c r="AQ348" s="1"/>
      <c r="AR348" s="1"/>
      <c r="AS348" s="1"/>
      <c r="AT348" s="1"/>
    </row>
    <row r="349" spans="1:46" ht="15.75" customHeight="1" x14ac:dyDescent="0.3">
      <c r="A349" s="1697"/>
      <c r="B349" s="1681" t="s">
        <v>214</v>
      </c>
      <c r="C349" s="209" t="s">
        <v>85</v>
      </c>
      <c r="D349" s="923"/>
      <c r="E349" s="748"/>
      <c r="F349" s="748"/>
      <c r="G349" s="748"/>
      <c r="H349" s="748"/>
      <c r="I349" s="925"/>
      <c r="J349" s="924"/>
      <c r="K349" s="924"/>
      <c r="L349" s="924"/>
      <c r="M349" s="924"/>
      <c r="N349" s="924"/>
      <c r="O349" s="924"/>
      <c r="P349" s="924"/>
      <c r="Q349" s="924"/>
      <c r="R349" s="924"/>
      <c r="S349" s="924"/>
      <c r="T349" s="748"/>
      <c r="U349" s="748"/>
      <c r="V349" s="748"/>
      <c r="W349" s="748"/>
      <c r="X349" s="748"/>
      <c r="Y349" s="748"/>
      <c r="Z349" s="748"/>
      <c r="AA349" s="748"/>
      <c r="AB349" s="748"/>
      <c r="AC349" s="793"/>
      <c r="AD349" s="922"/>
      <c r="AE349" s="922"/>
      <c r="AF349" s="922"/>
      <c r="AG349" s="922"/>
      <c r="AH349" s="922"/>
      <c r="AI349" s="922"/>
      <c r="AJ349" s="922"/>
      <c r="AK349" s="922"/>
      <c r="AL349" s="922"/>
      <c r="AM349" s="1"/>
      <c r="AN349" s="1"/>
      <c r="AO349" s="1"/>
      <c r="AP349" s="1"/>
      <c r="AQ349" s="1"/>
      <c r="AR349" s="1"/>
      <c r="AS349" s="1"/>
      <c r="AT349" s="1"/>
    </row>
    <row r="350" spans="1:46" ht="15.75" customHeight="1" x14ac:dyDescent="0.3">
      <c r="A350" s="1697"/>
      <c r="B350" s="1677"/>
      <c r="C350" s="209" t="s">
        <v>86</v>
      </c>
      <c r="D350" s="923">
        <v>2</v>
      </c>
      <c r="E350" s="748"/>
      <c r="F350" s="748"/>
      <c r="G350" s="748">
        <v>1</v>
      </c>
      <c r="H350" s="748"/>
      <c r="I350" s="925">
        <v>18</v>
      </c>
      <c r="J350" s="924"/>
      <c r="K350" s="924"/>
      <c r="L350" s="924"/>
      <c r="M350" s="924">
        <v>18</v>
      </c>
      <c r="N350" s="924">
        <v>7</v>
      </c>
      <c r="O350" s="924">
        <v>11</v>
      </c>
      <c r="P350" s="924"/>
      <c r="Q350" s="924"/>
      <c r="R350" s="924">
        <v>16</v>
      </c>
      <c r="S350" s="924">
        <v>2</v>
      </c>
      <c r="T350" s="748"/>
      <c r="U350" s="748">
        <v>11</v>
      </c>
      <c r="V350" s="748">
        <v>11</v>
      </c>
      <c r="W350" s="748">
        <v>1</v>
      </c>
      <c r="X350" s="748">
        <v>8</v>
      </c>
      <c r="Y350" s="748">
        <v>9</v>
      </c>
      <c r="Z350" s="748">
        <v>44</v>
      </c>
      <c r="AA350" s="748">
        <v>22</v>
      </c>
      <c r="AB350" s="748">
        <v>72</v>
      </c>
      <c r="AC350" s="793">
        <v>3</v>
      </c>
      <c r="AD350" s="922"/>
      <c r="AE350" s="922"/>
      <c r="AF350" s="922"/>
      <c r="AG350" s="922"/>
      <c r="AH350" s="922"/>
      <c r="AI350" s="922"/>
      <c r="AJ350" s="922"/>
      <c r="AK350" s="922">
        <v>3</v>
      </c>
      <c r="AL350" s="922"/>
      <c r="AM350" s="1"/>
      <c r="AN350" s="1"/>
      <c r="AO350" s="1"/>
      <c r="AP350" s="1"/>
      <c r="AQ350" s="1"/>
      <c r="AR350" s="1"/>
      <c r="AS350" s="1"/>
      <c r="AT350" s="1"/>
    </row>
    <row r="351" spans="1:46" ht="15.75" customHeight="1" x14ac:dyDescent="0.3">
      <c r="A351" s="1697"/>
      <c r="B351" s="1677"/>
      <c r="C351" s="211" t="s">
        <v>87</v>
      </c>
      <c r="D351" s="923"/>
      <c r="E351" s="748"/>
      <c r="F351" s="748"/>
      <c r="G351" s="748"/>
      <c r="H351" s="748"/>
      <c r="I351" s="925"/>
      <c r="J351" s="924"/>
      <c r="K351" s="924"/>
      <c r="L351" s="924"/>
      <c r="M351" s="924"/>
      <c r="N351" s="924"/>
      <c r="O351" s="924"/>
      <c r="P351" s="924"/>
      <c r="Q351" s="924"/>
      <c r="R351" s="924"/>
      <c r="S351" s="924"/>
      <c r="T351" s="748"/>
      <c r="U351" s="748"/>
      <c r="V351" s="748"/>
      <c r="W351" s="748"/>
      <c r="X351" s="748"/>
      <c r="Y351" s="748"/>
      <c r="Z351" s="748"/>
      <c r="AA351" s="748"/>
      <c r="AB351" s="748"/>
      <c r="AC351" s="793"/>
      <c r="AD351" s="922"/>
      <c r="AE351" s="922"/>
      <c r="AF351" s="922"/>
      <c r="AG351" s="922"/>
      <c r="AH351" s="922"/>
      <c r="AI351" s="922"/>
      <c r="AJ351" s="922"/>
      <c r="AK351" s="922"/>
      <c r="AL351" s="922"/>
      <c r="AM351" s="1"/>
      <c r="AN351" s="1"/>
      <c r="AO351" s="1"/>
      <c r="AP351" s="1"/>
      <c r="AQ351" s="1"/>
      <c r="AR351" s="1"/>
      <c r="AS351" s="1"/>
      <c r="AT351" s="1"/>
    </row>
    <row r="352" spans="1:46" ht="15.75" customHeight="1" x14ac:dyDescent="0.3">
      <c r="A352" s="1697"/>
      <c r="B352" s="1681" t="s">
        <v>215</v>
      </c>
      <c r="C352" s="209" t="s">
        <v>85</v>
      </c>
      <c r="D352" s="923"/>
      <c r="E352" s="748"/>
      <c r="F352" s="748"/>
      <c r="G352" s="748"/>
      <c r="H352" s="748"/>
      <c r="I352" s="925"/>
      <c r="J352" s="924"/>
      <c r="K352" s="924"/>
      <c r="L352" s="924"/>
      <c r="M352" s="924"/>
      <c r="N352" s="924"/>
      <c r="O352" s="924"/>
      <c r="P352" s="924"/>
      <c r="Q352" s="924"/>
      <c r="R352" s="924"/>
      <c r="S352" s="924"/>
      <c r="T352" s="748"/>
      <c r="U352" s="748"/>
      <c r="V352" s="748"/>
      <c r="W352" s="748"/>
      <c r="X352" s="748"/>
      <c r="Y352" s="748"/>
      <c r="Z352" s="748"/>
      <c r="AA352" s="748"/>
      <c r="AB352" s="748"/>
      <c r="AC352" s="793"/>
      <c r="AD352" s="922"/>
      <c r="AE352" s="922"/>
      <c r="AF352" s="922"/>
      <c r="AG352" s="922"/>
      <c r="AH352" s="922"/>
      <c r="AI352" s="922"/>
      <c r="AJ352" s="922"/>
      <c r="AK352" s="922"/>
      <c r="AL352" s="922"/>
      <c r="AM352" s="1"/>
      <c r="AN352" s="1"/>
      <c r="AO352" s="1"/>
      <c r="AP352" s="1"/>
      <c r="AQ352" s="1"/>
      <c r="AR352" s="1"/>
      <c r="AS352" s="1"/>
      <c r="AT352" s="1"/>
    </row>
    <row r="353" spans="1:46" ht="15.75" customHeight="1" x14ac:dyDescent="0.3">
      <c r="A353" s="1697"/>
      <c r="B353" s="1677"/>
      <c r="C353" s="209" t="s">
        <v>86</v>
      </c>
      <c r="D353" s="931"/>
      <c r="E353" s="748"/>
      <c r="F353" s="748"/>
      <c r="G353" s="748"/>
      <c r="H353" s="748"/>
      <c r="I353" s="932">
        <v>32</v>
      </c>
      <c r="J353" s="748"/>
      <c r="K353" s="748"/>
      <c r="L353" s="748"/>
      <c r="M353" s="748">
        <v>32</v>
      </c>
      <c r="N353" s="748">
        <v>4</v>
      </c>
      <c r="O353" s="748"/>
      <c r="P353" s="748">
        <v>28</v>
      </c>
      <c r="Q353" s="748"/>
      <c r="R353" s="748">
        <v>27</v>
      </c>
      <c r="S353" s="748">
        <v>5</v>
      </c>
      <c r="T353" s="748"/>
      <c r="U353" s="748">
        <v>9</v>
      </c>
      <c r="V353" s="748">
        <v>9</v>
      </c>
      <c r="W353" s="748"/>
      <c r="X353" s="748">
        <v>21</v>
      </c>
      <c r="Y353" s="748"/>
      <c r="Z353" s="748">
        <v>42.1</v>
      </c>
      <c r="AA353" s="748">
        <v>24.9</v>
      </c>
      <c r="AB353" s="748">
        <v>86.4</v>
      </c>
      <c r="AC353" s="935"/>
      <c r="AD353" s="922"/>
      <c r="AE353" s="922"/>
      <c r="AF353" s="922"/>
      <c r="AG353" s="922"/>
      <c r="AH353" s="922"/>
      <c r="AI353" s="922"/>
      <c r="AJ353" s="922"/>
      <c r="AK353" s="922"/>
      <c r="AL353" s="922"/>
      <c r="AM353" s="1"/>
      <c r="AN353" s="1"/>
      <c r="AO353" s="1"/>
      <c r="AP353" s="1"/>
      <c r="AQ353" s="1"/>
      <c r="AR353" s="1"/>
      <c r="AS353" s="1"/>
      <c r="AT353" s="1"/>
    </row>
    <row r="354" spans="1:46" ht="15.75" customHeight="1" thickBot="1" x14ac:dyDescent="0.35">
      <c r="A354" s="1697"/>
      <c r="B354" s="1677"/>
      <c r="C354" s="211" t="s">
        <v>87</v>
      </c>
      <c r="D354" s="923"/>
      <c r="E354" s="748"/>
      <c r="F354" s="748"/>
      <c r="G354" s="748"/>
      <c r="H354" s="748"/>
      <c r="I354" s="925"/>
      <c r="J354" s="924"/>
      <c r="K354" s="924"/>
      <c r="L354" s="924"/>
      <c r="M354" s="924"/>
      <c r="N354" s="924"/>
      <c r="O354" s="924"/>
      <c r="P354" s="924"/>
      <c r="Q354" s="924"/>
      <c r="R354" s="924"/>
      <c r="S354" s="924"/>
      <c r="T354" s="748"/>
      <c r="U354" s="748"/>
      <c r="V354" s="748"/>
      <c r="W354" s="748"/>
      <c r="X354" s="748"/>
      <c r="Y354" s="748"/>
      <c r="Z354" s="748"/>
      <c r="AA354" s="748"/>
      <c r="AB354" s="748"/>
      <c r="AC354" s="793"/>
      <c r="AD354" s="922"/>
      <c r="AE354" s="922"/>
      <c r="AF354" s="922"/>
      <c r="AG354" s="922"/>
      <c r="AH354" s="922"/>
      <c r="AI354" s="922"/>
      <c r="AJ354" s="922"/>
      <c r="AK354" s="922"/>
      <c r="AL354" s="922"/>
      <c r="AM354" s="1"/>
      <c r="AN354" s="1"/>
      <c r="AO354" s="1"/>
      <c r="AP354" s="1"/>
      <c r="AQ354" s="1"/>
      <c r="AR354" s="1"/>
      <c r="AS354" s="1"/>
      <c r="AT354" s="1"/>
    </row>
    <row r="355" spans="1:46" ht="15.75" customHeight="1" x14ac:dyDescent="0.3">
      <c r="A355" s="1697"/>
      <c r="B355" s="1680" t="s">
        <v>216</v>
      </c>
      <c r="C355" s="208" t="s">
        <v>85</v>
      </c>
      <c r="D355" s="923"/>
      <c r="E355" s="748"/>
      <c r="F355" s="748"/>
      <c r="G355" s="748"/>
      <c r="H355" s="748"/>
      <c r="I355" s="925"/>
      <c r="J355" s="924"/>
      <c r="K355" s="924"/>
      <c r="L355" s="924"/>
      <c r="M355" s="924"/>
      <c r="N355" s="924"/>
      <c r="O355" s="924"/>
      <c r="P355" s="924"/>
      <c r="Q355" s="924"/>
      <c r="R355" s="924"/>
      <c r="S355" s="924"/>
      <c r="T355" s="748"/>
      <c r="U355" s="748"/>
      <c r="V355" s="748"/>
      <c r="W355" s="748"/>
      <c r="X355" s="748"/>
      <c r="Y355" s="748"/>
      <c r="Z355" s="748"/>
      <c r="AA355" s="748"/>
      <c r="AB355" s="748"/>
      <c r="AC355" s="793"/>
      <c r="AD355" s="922"/>
      <c r="AE355" s="922"/>
      <c r="AF355" s="922"/>
      <c r="AG355" s="922"/>
      <c r="AH355" s="922"/>
      <c r="AI355" s="922"/>
      <c r="AJ355" s="922"/>
      <c r="AK355" s="922"/>
      <c r="AL355" s="922"/>
      <c r="AM355" s="1"/>
      <c r="AN355" s="1"/>
      <c r="AO355" s="1"/>
      <c r="AP355" s="1"/>
      <c r="AQ355" s="1"/>
      <c r="AR355" s="1"/>
      <c r="AS355" s="1"/>
      <c r="AT355" s="1"/>
    </row>
    <row r="356" spans="1:46" ht="15.75" customHeight="1" x14ac:dyDescent="0.3">
      <c r="A356" s="1697"/>
      <c r="B356" s="1677"/>
      <c r="C356" s="209" t="s">
        <v>86</v>
      </c>
      <c r="D356" s="926">
        <v>0</v>
      </c>
      <c r="E356" s="556"/>
      <c r="F356" s="556"/>
      <c r="G356" s="556"/>
      <c r="H356" s="556"/>
      <c r="I356" s="927">
        <v>81</v>
      </c>
      <c r="J356" s="147"/>
      <c r="K356" s="147"/>
      <c r="L356" s="147"/>
      <c r="M356" s="147">
        <v>81</v>
      </c>
      <c r="N356" s="147">
        <v>2</v>
      </c>
      <c r="O356" s="147">
        <v>74</v>
      </c>
      <c r="P356" s="147">
        <v>5</v>
      </c>
      <c r="Q356" s="147"/>
      <c r="R356" s="147">
        <v>63</v>
      </c>
      <c r="S356" s="147">
        <v>18</v>
      </c>
      <c r="T356" s="556"/>
      <c r="U356" s="556">
        <v>12</v>
      </c>
      <c r="V356" s="556">
        <v>10</v>
      </c>
      <c r="W356" s="556">
        <v>7</v>
      </c>
      <c r="X356" s="556">
        <v>76</v>
      </c>
      <c r="Y356" s="556">
        <v>9</v>
      </c>
      <c r="Z356" s="556">
        <v>36</v>
      </c>
      <c r="AA356" s="556">
        <v>16</v>
      </c>
      <c r="AB356" s="556">
        <v>90</v>
      </c>
      <c r="AC356" s="933">
        <v>0</v>
      </c>
      <c r="AD356" s="934"/>
      <c r="AE356" s="934"/>
      <c r="AF356" s="934"/>
      <c r="AG356" s="934"/>
      <c r="AH356" s="934"/>
      <c r="AI356" s="934"/>
      <c r="AJ356" s="934"/>
      <c r="AK356" s="934"/>
      <c r="AL356" s="934"/>
      <c r="AM356" s="1"/>
      <c r="AN356" s="1"/>
      <c r="AO356" s="1"/>
      <c r="AP356" s="1"/>
      <c r="AQ356" s="1"/>
      <c r="AR356" s="1"/>
      <c r="AS356" s="1"/>
      <c r="AT356" s="1"/>
    </row>
    <row r="357" spans="1:46" ht="15.75" customHeight="1" thickBot="1" x14ac:dyDescent="0.35">
      <c r="A357" s="1698"/>
      <c r="B357" s="1679"/>
      <c r="C357" s="210" t="s">
        <v>87</v>
      </c>
      <c r="D357" s="923"/>
      <c r="E357" s="748"/>
      <c r="F357" s="748"/>
      <c r="G357" s="748"/>
      <c r="H357" s="748"/>
      <c r="I357" s="925"/>
      <c r="J357" s="924"/>
      <c r="K357" s="924"/>
      <c r="L357" s="924"/>
      <c r="M357" s="924"/>
      <c r="N357" s="924"/>
      <c r="O357" s="924"/>
      <c r="P357" s="924"/>
      <c r="Q357" s="924"/>
      <c r="R357" s="924"/>
      <c r="S357" s="924"/>
      <c r="T357" s="748"/>
      <c r="U357" s="748"/>
      <c r="V357" s="748"/>
      <c r="W357" s="748"/>
      <c r="X357" s="748"/>
      <c r="Y357" s="748"/>
      <c r="Z357" s="748"/>
      <c r="AA357" s="748"/>
      <c r="AB357" s="748"/>
      <c r="AC357" s="793"/>
      <c r="AD357" s="922"/>
      <c r="AE357" s="922"/>
      <c r="AF357" s="922"/>
      <c r="AG357" s="922"/>
      <c r="AH357" s="922"/>
      <c r="AI357" s="922"/>
      <c r="AJ357" s="922"/>
      <c r="AK357" s="922"/>
      <c r="AL357" s="922"/>
      <c r="AM357" s="1"/>
      <c r="AN357" s="1"/>
      <c r="AO357" s="1"/>
      <c r="AP357" s="1"/>
      <c r="AQ357" s="1"/>
      <c r="AR357" s="1"/>
      <c r="AS357" s="1"/>
      <c r="AT357" s="1"/>
    </row>
    <row r="358" spans="1:46" ht="15.75" customHeight="1" x14ac:dyDescent="0.3">
      <c r="A358" s="1702" t="s">
        <v>217</v>
      </c>
      <c r="B358" s="1676" t="s">
        <v>218</v>
      </c>
      <c r="C358" s="178" t="s">
        <v>85</v>
      </c>
      <c r="D358" s="134">
        <v>0</v>
      </c>
      <c r="E358" s="135"/>
      <c r="F358" s="135"/>
      <c r="G358" s="135"/>
      <c r="H358" s="136"/>
      <c r="I358" s="146">
        <f>IF(AND(SUM(J358:M358)=SUM(R358:S358),SUM(N358:Q358)=SUM(R358:S358)),SUM(J358:M358),"ПЕРЕВІРТЕ ПРАВІЛЬНІСТЬ ВВЕДЕНИХ ДАНИХ")</f>
        <v>40</v>
      </c>
      <c r="J358" s="138"/>
      <c r="K358" s="138"/>
      <c r="L358" s="138"/>
      <c r="M358" s="139">
        <v>40</v>
      </c>
      <c r="N358" s="140"/>
      <c r="O358" s="138">
        <v>40</v>
      </c>
      <c r="P358" s="138"/>
      <c r="Q358" s="139"/>
      <c r="R358" s="140">
        <v>37</v>
      </c>
      <c r="S358" s="139">
        <v>3</v>
      </c>
      <c r="T358" s="492"/>
      <c r="U358" s="393">
        <v>13</v>
      </c>
      <c r="V358" s="393">
        <v>13</v>
      </c>
      <c r="W358" s="393">
        <v>2</v>
      </c>
      <c r="X358" s="393">
        <v>25</v>
      </c>
      <c r="Y358" s="493">
        <v>2</v>
      </c>
      <c r="Z358" s="141">
        <v>40</v>
      </c>
      <c r="AA358" s="142">
        <v>20</v>
      </c>
      <c r="AB358" s="141">
        <v>9</v>
      </c>
      <c r="AC358" s="159">
        <f t="shared" ref="AC358" si="44">SUM(AD358:AL358)</f>
        <v>0</v>
      </c>
      <c r="AD358" s="160"/>
      <c r="AE358" s="160"/>
      <c r="AF358" s="160"/>
      <c r="AG358" s="160"/>
      <c r="AH358" s="160"/>
      <c r="AI358" s="160"/>
      <c r="AJ358" s="160"/>
      <c r="AK358" s="160"/>
      <c r="AL358" s="161"/>
      <c r="AM358" s="1"/>
      <c r="AN358" s="1"/>
      <c r="AO358" s="1"/>
      <c r="AP358" s="1"/>
      <c r="AQ358" s="1"/>
      <c r="AR358" s="1"/>
      <c r="AS358" s="1"/>
      <c r="AT358" s="1"/>
    </row>
    <row r="359" spans="1:46" ht="15.75" customHeight="1" thickBot="1" x14ac:dyDescent="0.35">
      <c r="A359" s="1697"/>
      <c r="B359" s="1677"/>
      <c r="C359" s="178" t="s">
        <v>86</v>
      </c>
      <c r="D359" s="150">
        <f t="shared" ref="D359:D360" si="45">SUM(E359:H359)</f>
        <v>5</v>
      </c>
      <c r="E359" s="144"/>
      <c r="F359" s="144">
        <v>5</v>
      </c>
      <c r="G359" s="144"/>
      <c r="H359" s="145"/>
      <c r="I359" s="146">
        <f>IF(AND(SUM(J359:M359)=SUM(R359:S359),SUM(N359:Q359)=SUM(R359:S359)),SUM(J359:M359),"ПЕРЕВІРТЕ ПРАВІЛЬНІСТЬ ВВЕДЕНИХ ДАНИХ")</f>
        <v>146</v>
      </c>
      <c r="J359" s="147"/>
      <c r="K359" s="147"/>
      <c r="L359" s="147"/>
      <c r="M359" s="148">
        <v>146</v>
      </c>
      <c r="N359" s="169">
        <v>14</v>
      </c>
      <c r="O359" s="147">
        <v>131</v>
      </c>
      <c r="P359" s="147">
        <v>1</v>
      </c>
      <c r="Q359" s="148"/>
      <c r="R359" s="169">
        <v>125</v>
      </c>
      <c r="S359" s="148">
        <v>21</v>
      </c>
      <c r="T359" s="494"/>
      <c r="U359" s="144">
        <v>42</v>
      </c>
      <c r="V359" s="144">
        <v>42</v>
      </c>
      <c r="W359" s="144">
        <v>7</v>
      </c>
      <c r="X359" s="144">
        <v>65</v>
      </c>
      <c r="Y359" s="478">
        <v>7</v>
      </c>
      <c r="Z359" s="149">
        <v>38</v>
      </c>
      <c r="AA359" s="145">
        <v>19</v>
      </c>
      <c r="AB359" s="149">
        <v>91</v>
      </c>
      <c r="AC359" s="159">
        <f t="shared" ref="AC359" si="46">SUM(AD359:AL359)</f>
        <v>2</v>
      </c>
      <c r="AD359" s="163"/>
      <c r="AE359" s="163"/>
      <c r="AF359" s="163"/>
      <c r="AG359" s="163"/>
      <c r="AH359" s="163"/>
      <c r="AI359" s="163"/>
      <c r="AJ359" s="163">
        <v>1</v>
      </c>
      <c r="AK359" s="163">
        <v>1</v>
      </c>
      <c r="AL359" s="164"/>
      <c r="AM359" s="1"/>
      <c r="AN359" s="1"/>
      <c r="AO359" s="1"/>
      <c r="AP359" s="1"/>
      <c r="AQ359" s="1"/>
      <c r="AR359" s="1"/>
      <c r="AS359" s="1"/>
      <c r="AT359" s="1"/>
    </row>
    <row r="360" spans="1:46" ht="15.75" customHeight="1" thickBot="1" x14ac:dyDescent="0.35">
      <c r="A360" s="1697"/>
      <c r="B360" s="1677"/>
      <c r="C360" s="188" t="s">
        <v>87</v>
      </c>
      <c r="D360" s="150">
        <f t="shared" si="45"/>
        <v>0</v>
      </c>
      <c r="E360" s="151"/>
      <c r="F360" s="151"/>
      <c r="G360" s="151"/>
      <c r="H360" s="152"/>
      <c r="I360" s="153">
        <f t="shared" ref="I360:I361" si="47">SUM(J360:M360)</f>
        <v>0</v>
      </c>
      <c r="J360" s="154"/>
      <c r="K360" s="154"/>
      <c r="L360" s="154"/>
      <c r="M360" s="155"/>
      <c r="N360" s="156"/>
      <c r="O360" s="154"/>
      <c r="P360" s="154"/>
      <c r="Q360" s="155"/>
      <c r="R360" s="156"/>
      <c r="S360" s="155"/>
      <c r="T360" s="328"/>
      <c r="U360" s="151"/>
      <c r="V360" s="151"/>
      <c r="W360" s="151"/>
      <c r="X360" s="151"/>
      <c r="Y360" s="329"/>
      <c r="Z360" s="157"/>
      <c r="AA360" s="152"/>
      <c r="AB360" s="158"/>
      <c r="AC360" s="165">
        <f t="shared" ref="AC360:AC361" si="48">SUM(AD360:AL360)</f>
        <v>0</v>
      </c>
      <c r="AD360" s="166"/>
      <c r="AE360" s="166"/>
      <c r="AF360" s="166"/>
      <c r="AG360" s="166"/>
      <c r="AH360" s="166"/>
      <c r="AI360" s="166"/>
      <c r="AJ360" s="166"/>
      <c r="AK360" s="166"/>
      <c r="AL360" s="167"/>
      <c r="AM360" s="1"/>
      <c r="AN360" s="1"/>
      <c r="AO360" s="1"/>
      <c r="AP360" s="1"/>
      <c r="AQ360" s="1"/>
      <c r="AR360" s="1"/>
      <c r="AS360" s="1"/>
      <c r="AT360" s="1"/>
    </row>
    <row r="361" spans="1:46" ht="15.75" customHeight="1" x14ac:dyDescent="0.3">
      <c r="A361" s="1697"/>
      <c r="B361" s="1678" t="s">
        <v>219</v>
      </c>
      <c r="C361" s="177" t="s">
        <v>85</v>
      </c>
      <c r="D361" s="134">
        <f>SUM(E361:H361)</f>
        <v>0</v>
      </c>
      <c r="E361" s="135"/>
      <c r="F361" s="135"/>
      <c r="G361" s="135"/>
      <c r="H361" s="136"/>
      <c r="I361" s="137">
        <f t="shared" si="47"/>
        <v>0</v>
      </c>
      <c r="J361" s="138"/>
      <c r="K361" s="138"/>
      <c r="L361" s="138"/>
      <c r="M361" s="139"/>
      <c r="N361" s="140"/>
      <c r="O361" s="138"/>
      <c r="P361" s="138"/>
      <c r="Q361" s="139"/>
      <c r="R361" s="140"/>
      <c r="S361" s="139"/>
      <c r="T361" s="492"/>
      <c r="U361" s="393"/>
      <c r="V361" s="393"/>
      <c r="W361" s="393"/>
      <c r="X361" s="393"/>
      <c r="Y361" s="493"/>
      <c r="Z361" s="141"/>
      <c r="AA361" s="142"/>
      <c r="AB361" s="141"/>
      <c r="AC361" s="159">
        <f t="shared" si="48"/>
        <v>0</v>
      </c>
      <c r="AD361" s="160"/>
      <c r="AE361" s="160"/>
      <c r="AF361" s="160"/>
      <c r="AG361" s="160"/>
      <c r="AH361" s="160"/>
      <c r="AI361" s="160"/>
      <c r="AJ361" s="160"/>
      <c r="AK361" s="160"/>
      <c r="AL361" s="161"/>
      <c r="AM361" s="1"/>
      <c r="AN361" s="1"/>
      <c r="AO361" s="1"/>
      <c r="AP361" s="1"/>
      <c r="AQ361" s="1"/>
      <c r="AR361" s="1"/>
      <c r="AS361" s="1"/>
      <c r="AT361" s="1"/>
    </row>
    <row r="362" spans="1:46" ht="15.75" customHeight="1" x14ac:dyDescent="0.3">
      <c r="A362" s="1697"/>
      <c r="B362" s="1677"/>
      <c r="C362" s="178" t="s">
        <v>86</v>
      </c>
      <c r="D362" s="143">
        <f t="shared" ref="D362:D363" si="49">SUM(E362:H362)</f>
        <v>0</v>
      </c>
      <c r="E362" s="144"/>
      <c r="F362" s="144"/>
      <c r="G362" s="144"/>
      <c r="H362" s="145"/>
      <c r="I362" s="146">
        <f>IF(AND(SUM(J362:M362)=SUM(R362:S362),SUM(N362:Q362)=SUM(R362:S362)),SUM(J362:M362),"ПЕРЕВІРТЕ ПРАВІЛЬНІСТЬ ВВЕДЕНИХ ДАНИХ")</f>
        <v>20</v>
      </c>
      <c r="J362" s="147"/>
      <c r="K362" s="147"/>
      <c r="L362" s="147"/>
      <c r="M362" s="148">
        <v>20</v>
      </c>
      <c r="N362" s="169">
        <v>1</v>
      </c>
      <c r="O362" s="147">
        <v>19</v>
      </c>
      <c r="P362" s="147"/>
      <c r="Q362" s="148"/>
      <c r="R362" s="169">
        <v>17</v>
      </c>
      <c r="S362" s="148">
        <v>3</v>
      </c>
      <c r="T362" s="494"/>
      <c r="U362" s="144">
        <v>6</v>
      </c>
      <c r="V362" s="144">
        <v>6</v>
      </c>
      <c r="W362" s="144"/>
      <c r="X362" s="144">
        <v>15</v>
      </c>
      <c r="Y362" s="478">
        <v>4</v>
      </c>
      <c r="Z362" s="149">
        <v>41</v>
      </c>
      <c r="AA362" s="145">
        <v>22</v>
      </c>
      <c r="AB362" s="149">
        <v>65</v>
      </c>
      <c r="AC362" s="162">
        <f>SUM(AD362:AL362)</f>
        <v>0</v>
      </c>
      <c r="AD362" s="163"/>
      <c r="AE362" s="163"/>
      <c r="AF362" s="163"/>
      <c r="AG362" s="163"/>
      <c r="AH362" s="163"/>
      <c r="AI362" s="163"/>
      <c r="AJ362" s="163"/>
      <c r="AK362" s="163"/>
      <c r="AL362" s="164"/>
      <c r="AM362" s="1"/>
      <c r="AN362" s="1"/>
      <c r="AO362" s="1"/>
      <c r="AP362" s="1"/>
      <c r="AQ362" s="1"/>
      <c r="AR362" s="1"/>
      <c r="AS362" s="1"/>
      <c r="AT362" s="1"/>
    </row>
    <row r="363" spans="1:46" ht="15.75" customHeight="1" thickBot="1" x14ac:dyDescent="0.35">
      <c r="A363" s="1697"/>
      <c r="B363" s="1679"/>
      <c r="C363" s="179" t="s">
        <v>87</v>
      </c>
      <c r="D363" s="150">
        <f t="shared" si="49"/>
        <v>0</v>
      </c>
      <c r="E363" s="151"/>
      <c r="F363" s="151"/>
      <c r="G363" s="151"/>
      <c r="H363" s="152"/>
      <c r="I363" s="153">
        <f t="shared" ref="I363:I364" si="50">SUM(J363:M363)</f>
        <v>0</v>
      </c>
      <c r="J363" s="154"/>
      <c r="K363" s="154"/>
      <c r="L363" s="154"/>
      <c r="M363" s="155"/>
      <c r="N363" s="156"/>
      <c r="O363" s="154"/>
      <c r="P363" s="154"/>
      <c r="Q363" s="155"/>
      <c r="R363" s="156"/>
      <c r="S363" s="155"/>
      <c r="T363" s="328"/>
      <c r="U363" s="151"/>
      <c r="V363" s="151"/>
      <c r="W363" s="151"/>
      <c r="X363" s="151"/>
      <c r="Y363" s="329"/>
      <c r="Z363" s="157"/>
      <c r="AA363" s="152"/>
      <c r="AB363" s="158"/>
      <c r="AC363" s="165">
        <f t="shared" ref="AC363:AC364" si="51">SUM(AD363:AL363)</f>
        <v>0</v>
      </c>
      <c r="AD363" s="166"/>
      <c r="AE363" s="166"/>
      <c r="AF363" s="166"/>
      <c r="AG363" s="166"/>
      <c r="AH363" s="166"/>
      <c r="AI363" s="166"/>
      <c r="AJ363" s="166"/>
      <c r="AK363" s="166"/>
      <c r="AL363" s="167"/>
      <c r="AM363" s="1"/>
      <c r="AN363" s="1"/>
      <c r="AO363" s="1"/>
      <c r="AP363" s="1"/>
      <c r="AQ363" s="1"/>
      <c r="AR363" s="1"/>
      <c r="AS363" s="1"/>
      <c r="AT363" s="1"/>
    </row>
    <row r="364" spans="1:46" ht="15.75" customHeight="1" x14ac:dyDescent="0.3">
      <c r="A364" s="1697"/>
      <c r="B364" s="1681" t="s">
        <v>220</v>
      </c>
      <c r="C364" s="178" t="s">
        <v>85</v>
      </c>
      <c r="D364" s="134">
        <f>SUM(E364:H364)</f>
        <v>0</v>
      </c>
      <c r="E364" s="135"/>
      <c r="F364" s="135"/>
      <c r="G364" s="135"/>
      <c r="H364" s="136"/>
      <c r="I364" s="137">
        <f t="shared" si="50"/>
        <v>0</v>
      </c>
      <c r="J364" s="138"/>
      <c r="K364" s="138"/>
      <c r="L364" s="138"/>
      <c r="M364" s="139"/>
      <c r="N364" s="140"/>
      <c r="O364" s="138"/>
      <c r="P364" s="138"/>
      <c r="Q364" s="139"/>
      <c r="R364" s="140"/>
      <c r="S364" s="139"/>
      <c r="T364" s="492"/>
      <c r="U364" s="393"/>
      <c r="V364" s="393"/>
      <c r="W364" s="393"/>
      <c r="X364" s="393"/>
      <c r="Y364" s="493"/>
      <c r="Z364" s="141"/>
      <c r="AA364" s="142"/>
      <c r="AB364" s="141"/>
      <c r="AC364" s="159">
        <f t="shared" si="51"/>
        <v>0</v>
      </c>
      <c r="AD364" s="160"/>
      <c r="AE364" s="160"/>
      <c r="AF364" s="160"/>
      <c r="AG364" s="160"/>
      <c r="AH364" s="160"/>
      <c r="AI364" s="160"/>
      <c r="AJ364" s="160"/>
      <c r="AK364" s="160"/>
      <c r="AL364" s="161"/>
      <c r="AM364" s="1"/>
      <c r="AN364" s="1"/>
      <c r="AO364" s="1"/>
      <c r="AP364" s="1"/>
      <c r="AQ364" s="1"/>
      <c r="AR364" s="1"/>
      <c r="AS364" s="1"/>
      <c r="AT364" s="1"/>
    </row>
    <row r="365" spans="1:46" ht="15.75" customHeight="1" x14ac:dyDescent="0.3">
      <c r="A365" s="1697"/>
      <c r="B365" s="1677"/>
      <c r="C365" s="178" t="s">
        <v>86</v>
      </c>
      <c r="D365" s="143">
        <f t="shared" ref="D365:D366" si="52">SUM(E365:H365)</f>
        <v>1</v>
      </c>
      <c r="E365" s="144"/>
      <c r="F365" s="144">
        <v>1</v>
      </c>
      <c r="G365" s="144"/>
      <c r="H365" s="145"/>
      <c r="I365" s="146">
        <f>IF(AND(SUM(J365:M365)=SUM(R365:S365),SUM(N365:Q365)=SUM(R365:S365)),SUM(J365:M365),"ПЕРЕВІРТЕ ПРАВІЛЬНІСТЬ ВВЕДЕНИХ ДАНИХ")</f>
        <v>34</v>
      </c>
      <c r="J365" s="147"/>
      <c r="K365" s="147"/>
      <c r="L365" s="147"/>
      <c r="M365" s="148">
        <v>34</v>
      </c>
      <c r="N365" s="169">
        <v>5</v>
      </c>
      <c r="O365" s="147">
        <v>29</v>
      </c>
      <c r="P365" s="147"/>
      <c r="Q365" s="148"/>
      <c r="R365" s="169">
        <v>34</v>
      </c>
      <c r="S365" s="148"/>
      <c r="T365" s="494"/>
      <c r="U365" s="144">
        <v>12</v>
      </c>
      <c r="V365" s="144">
        <v>12</v>
      </c>
      <c r="W365" s="845">
        <v>5</v>
      </c>
      <c r="X365" s="845">
        <v>33</v>
      </c>
      <c r="Y365" s="478">
        <v>1</v>
      </c>
      <c r="Z365" s="149">
        <v>38</v>
      </c>
      <c r="AA365" s="145">
        <v>13</v>
      </c>
      <c r="AB365" s="149">
        <v>100</v>
      </c>
      <c r="AC365" s="162">
        <f>SUM(AD365:AL365)</f>
        <v>1</v>
      </c>
      <c r="AD365" s="163"/>
      <c r="AE365" s="163"/>
      <c r="AF365" s="163"/>
      <c r="AG365" s="163"/>
      <c r="AH365" s="163"/>
      <c r="AI365" s="163"/>
      <c r="AJ365" s="163">
        <v>1</v>
      </c>
      <c r="AK365" s="163"/>
      <c r="AL365" s="164"/>
      <c r="AM365" s="1"/>
      <c r="AN365" s="1"/>
      <c r="AO365" s="1"/>
      <c r="AP365" s="1"/>
      <c r="AQ365" s="1"/>
      <c r="AR365" s="1"/>
      <c r="AS365" s="1"/>
      <c r="AT365" s="1"/>
    </row>
    <row r="366" spans="1:46" ht="15.75" customHeight="1" thickBot="1" x14ac:dyDescent="0.35">
      <c r="A366" s="1697"/>
      <c r="B366" s="1677"/>
      <c r="C366" s="188" t="s">
        <v>87</v>
      </c>
      <c r="D366" s="150">
        <f t="shared" si="52"/>
        <v>0</v>
      </c>
      <c r="E366" s="151"/>
      <c r="F366" s="151"/>
      <c r="G366" s="151"/>
      <c r="H366" s="152"/>
      <c r="I366" s="153">
        <f t="shared" ref="I366:I367" si="53">SUM(J366:M366)</f>
        <v>0</v>
      </c>
      <c r="J366" s="154"/>
      <c r="K366" s="154"/>
      <c r="L366" s="154"/>
      <c r="M366" s="155"/>
      <c r="N366" s="156"/>
      <c r="O366" s="154"/>
      <c r="P366" s="154"/>
      <c r="Q366" s="155"/>
      <c r="R366" s="156"/>
      <c r="S366" s="155"/>
      <c r="T366" s="328"/>
      <c r="U366" s="151"/>
      <c r="V366" s="151"/>
      <c r="W366" s="151"/>
      <c r="X366" s="151"/>
      <c r="Y366" s="329"/>
      <c r="Z366" s="157"/>
      <c r="AA366" s="152"/>
      <c r="AB366" s="158"/>
      <c r="AC366" s="165">
        <f t="shared" ref="AC366:AC367" si="54">SUM(AD366:AL366)</f>
        <v>0</v>
      </c>
      <c r="AD366" s="166"/>
      <c r="AE366" s="166"/>
      <c r="AF366" s="166"/>
      <c r="AG366" s="166"/>
      <c r="AH366" s="166"/>
      <c r="AI366" s="166"/>
      <c r="AJ366" s="166"/>
      <c r="AK366" s="166"/>
      <c r="AL366" s="167"/>
      <c r="AM366" s="1"/>
      <c r="AN366" s="1"/>
      <c r="AO366" s="1"/>
      <c r="AP366" s="1"/>
      <c r="AQ366" s="1"/>
      <c r="AR366" s="1"/>
      <c r="AS366" s="1"/>
      <c r="AT366" s="1"/>
    </row>
    <row r="367" spans="1:46" ht="15.75" customHeight="1" x14ac:dyDescent="0.3">
      <c r="A367" s="1697"/>
      <c r="B367" s="1680" t="s">
        <v>221</v>
      </c>
      <c r="C367" s="177" t="s">
        <v>85</v>
      </c>
      <c r="D367" s="134">
        <f>SUM(E367:H367)</f>
        <v>0</v>
      </c>
      <c r="E367" s="135"/>
      <c r="F367" s="135"/>
      <c r="G367" s="135"/>
      <c r="H367" s="136"/>
      <c r="I367" s="137">
        <f t="shared" si="53"/>
        <v>0</v>
      </c>
      <c r="J367" s="138"/>
      <c r="K367" s="138"/>
      <c r="L367" s="138"/>
      <c r="M367" s="139"/>
      <c r="N367" s="140"/>
      <c r="O367" s="138" t="s">
        <v>653</v>
      </c>
      <c r="P367" s="138"/>
      <c r="Q367" s="139"/>
      <c r="R367" s="140"/>
      <c r="S367" s="139"/>
      <c r="T367" s="492"/>
      <c r="U367" s="393"/>
      <c r="V367" s="393"/>
      <c r="W367" s="393"/>
      <c r="X367" s="393"/>
      <c r="Y367" s="493"/>
      <c r="Z367" s="141"/>
      <c r="AA367" s="142"/>
      <c r="AB367" s="141"/>
      <c r="AC367" s="159">
        <f t="shared" si="54"/>
        <v>0</v>
      </c>
      <c r="AD367" s="160"/>
      <c r="AE367" s="160"/>
      <c r="AF367" s="160"/>
      <c r="AG367" s="160"/>
      <c r="AH367" s="160"/>
      <c r="AI367" s="160"/>
      <c r="AJ367" s="160"/>
      <c r="AK367" s="160"/>
      <c r="AL367" s="161"/>
      <c r="AM367" s="1"/>
      <c r="AN367" s="1"/>
      <c r="AO367" s="1"/>
      <c r="AP367" s="1"/>
      <c r="AQ367" s="1"/>
      <c r="AR367" s="1"/>
      <c r="AS367" s="1"/>
      <c r="AT367" s="1"/>
    </row>
    <row r="368" spans="1:46" ht="15.75" customHeight="1" x14ac:dyDescent="0.3">
      <c r="A368" s="1697"/>
      <c r="B368" s="1677"/>
      <c r="C368" s="178" t="s">
        <v>86</v>
      </c>
      <c r="D368" s="143">
        <f t="shared" ref="D368" si="55">SUM(E368:H368)</f>
        <v>0</v>
      </c>
      <c r="E368" s="144"/>
      <c r="F368" s="144"/>
      <c r="G368" s="144"/>
      <c r="H368" s="145"/>
      <c r="I368" s="146">
        <f>IF(AND(SUM(J368:M368)=SUM(R368:S368),SUM(N368:Q368)=SUM(R368:S368)),SUM(J368:M368),"ПЕРЕВІРТЕ ПРАВІЛЬНІСТЬ ВВЕДЕНИХ ДАНИХ")</f>
        <v>51</v>
      </c>
      <c r="J368" s="147"/>
      <c r="K368" s="147"/>
      <c r="L368" s="147"/>
      <c r="M368" s="148">
        <v>51</v>
      </c>
      <c r="N368" s="169"/>
      <c r="O368" s="147">
        <v>51</v>
      </c>
      <c r="P368" s="147"/>
      <c r="Q368" s="148"/>
      <c r="R368" s="169">
        <v>43</v>
      </c>
      <c r="S368" s="148">
        <v>8</v>
      </c>
      <c r="T368" s="494"/>
      <c r="U368" s="144">
        <v>33</v>
      </c>
      <c r="V368" s="144">
        <v>33</v>
      </c>
      <c r="W368" s="144"/>
      <c r="X368" s="144">
        <v>4</v>
      </c>
      <c r="Y368" s="478"/>
      <c r="Z368" s="149">
        <v>40</v>
      </c>
      <c r="AA368" s="145">
        <v>24</v>
      </c>
      <c r="AB368" s="149">
        <v>101</v>
      </c>
      <c r="AC368" s="162">
        <f>SUM(AD368:AL368)</f>
        <v>0</v>
      </c>
      <c r="AD368" s="163"/>
      <c r="AE368" s="163"/>
      <c r="AF368" s="163"/>
      <c r="AG368" s="163"/>
      <c r="AH368" s="163"/>
      <c r="AI368" s="163"/>
      <c r="AJ368" s="163"/>
      <c r="AK368" s="163"/>
      <c r="AL368" s="164"/>
      <c r="AM368" s="1"/>
      <c r="AN368" s="1"/>
      <c r="AO368" s="1"/>
      <c r="AP368" s="1"/>
      <c r="AQ368" s="1"/>
      <c r="AR368" s="1"/>
      <c r="AS368" s="1"/>
      <c r="AT368" s="1"/>
    </row>
    <row r="369" spans="1:46" ht="15.75" customHeight="1" thickBot="1" x14ac:dyDescent="0.35">
      <c r="A369" s="1697"/>
      <c r="B369" s="1679"/>
      <c r="C369" s="179" t="s">
        <v>87</v>
      </c>
      <c r="D369" s="150">
        <f t="shared" ref="D369" si="56">SUM(E369:H369)</f>
        <v>0</v>
      </c>
      <c r="E369" s="151"/>
      <c r="F369" s="151"/>
      <c r="G369" s="151"/>
      <c r="H369" s="152"/>
      <c r="I369" s="153">
        <f t="shared" ref="I369:I370" si="57">SUM(J369:M369)</f>
        <v>0</v>
      </c>
      <c r="J369" s="154"/>
      <c r="K369" s="154"/>
      <c r="L369" s="154"/>
      <c r="M369" s="155"/>
      <c r="N369" s="156"/>
      <c r="O369" s="154"/>
      <c r="P369" s="154"/>
      <c r="Q369" s="155"/>
      <c r="R369" s="156"/>
      <c r="S369" s="155"/>
      <c r="T369" s="328"/>
      <c r="U369" s="151"/>
      <c r="V369" s="151"/>
      <c r="W369" s="151"/>
      <c r="X369" s="151"/>
      <c r="Y369" s="329"/>
      <c r="Z369" s="157"/>
      <c r="AA369" s="152"/>
      <c r="AB369" s="158"/>
      <c r="AC369" s="165">
        <f t="shared" ref="AC369:AC370" si="58">SUM(AD369:AL369)</f>
        <v>0</v>
      </c>
      <c r="AD369" s="166"/>
      <c r="AE369" s="166"/>
      <c r="AF369" s="166"/>
      <c r="AG369" s="166"/>
      <c r="AH369" s="166"/>
      <c r="AI369" s="166"/>
      <c r="AJ369" s="166"/>
      <c r="AK369" s="166"/>
      <c r="AL369" s="167"/>
      <c r="AM369" s="1"/>
      <c r="AN369" s="1"/>
      <c r="AO369" s="1"/>
      <c r="AP369" s="1"/>
      <c r="AQ369" s="1"/>
      <c r="AR369" s="1"/>
      <c r="AS369" s="1"/>
      <c r="AT369" s="1"/>
    </row>
    <row r="370" spans="1:46" ht="15.75" customHeight="1" x14ac:dyDescent="0.3">
      <c r="A370" s="1697"/>
      <c r="B370" s="1681" t="s">
        <v>222</v>
      </c>
      <c r="C370" s="178" t="s">
        <v>85</v>
      </c>
      <c r="D370" s="134">
        <f>SUM(E370:H370)</f>
        <v>0</v>
      </c>
      <c r="E370" s="135"/>
      <c r="F370" s="135"/>
      <c r="G370" s="135"/>
      <c r="H370" s="136"/>
      <c r="I370" s="137">
        <f t="shared" si="57"/>
        <v>0</v>
      </c>
      <c r="J370" s="138"/>
      <c r="K370" s="138"/>
      <c r="L370" s="138"/>
      <c r="M370" s="139"/>
      <c r="N370" s="140"/>
      <c r="O370" s="138"/>
      <c r="P370" s="138"/>
      <c r="Q370" s="139"/>
      <c r="R370" s="140"/>
      <c r="S370" s="139"/>
      <c r="T370" s="492"/>
      <c r="U370" s="393"/>
      <c r="V370" s="393"/>
      <c r="W370" s="393"/>
      <c r="X370" s="393"/>
      <c r="Y370" s="493"/>
      <c r="Z370" s="141"/>
      <c r="AA370" s="142"/>
      <c r="AB370" s="141"/>
      <c r="AC370" s="159">
        <f t="shared" si="58"/>
        <v>0</v>
      </c>
      <c r="AD370" s="160"/>
      <c r="AE370" s="160"/>
      <c r="AF370" s="160"/>
      <c r="AG370" s="160"/>
      <c r="AH370" s="160"/>
      <c r="AI370" s="160"/>
      <c r="AJ370" s="160"/>
      <c r="AK370" s="160"/>
      <c r="AL370" s="161"/>
      <c r="AM370" s="1"/>
      <c r="AN370" s="1"/>
      <c r="AO370" s="1"/>
      <c r="AP370" s="1"/>
      <c r="AQ370" s="1"/>
      <c r="AR370" s="1"/>
      <c r="AS370" s="1"/>
      <c r="AT370" s="1"/>
    </row>
    <row r="371" spans="1:46" ht="15.75" customHeight="1" x14ac:dyDescent="0.3">
      <c r="A371" s="1697"/>
      <c r="B371" s="1677"/>
      <c r="C371" s="178" t="s">
        <v>86</v>
      </c>
      <c r="D371" s="143">
        <f t="shared" ref="D371:D372" si="59">SUM(E371:H371)</f>
        <v>1</v>
      </c>
      <c r="E371" s="144"/>
      <c r="F371" s="144"/>
      <c r="G371" s="144">
        <v>1</v>
      </c>
      <c r="H371" s="145"/>
      <c r="I371" s="146">
        <f>IF(AND(SUM(J371:M371)=SUM(R371:S371),SUM(N371:Q371)=SUM(R371:S371)),SUM(J371:M371),"ПЕРЕВІРТЕ ПРАВІЛЬНІСТЬ ВВЕДЕНИХ ДАНИХ")</f>
        <v>53</v>
      </c>
      <c r="J371" s="147"/>
      <c r="K371" s="147"/>
      <c r="L371" s="147"/>
      <c r="M371" s="148">
        <v>53</v>
      </c>
      <c r="N371" s="169">
        <v>1</v>
      </c>
      <c r="O371" s="147">
        <v>52</v>
      </c>
      <c r="P371" s="147"/>
      <c r="Q371" s="148"/>
      <c r="R371" s="169">
        <v>46</v>
      </c>
      <c r="S371" s="148">
        <v>7</v>
      </c>
      <c r="T371" s="494"/>
      <c r="U371" s="144">
        <v>18</v>
      </c>
      <c r="V371" s="845">
        <v>17</v>
      </c>
      <c r="W371" s="144">
        <v>6</v>
      </c>
      <c r="X371" s="144">
        <v>42</v>
      </c>
      <c r="Y371" s="478"/>
      <c r="Z371" s="149">
        <v>36</v>
      </c>
      <c r="AA371" s="145">
        <v>24</v>
      </c>
      <c r="AB371" s="149">
        <v>100</v>
      </c>
      <c r="AC371" s="162">
        <f>SUM(AD371:AL371)</f>
        <v>2</v>
      </c>
      <c r="AD371" s="163"/>
      <c r="AE371" s="163">
        <v>1</v>
      </c>
      <c r="AF371" s="163">
        <v>1</v>
      </c>
      <c r="AG371" s="163"/>
      <c r="AH371" s="163"/>
      <c r="AI371" s="163"/>
      <c r="AJ371" s="163"/>
      <c r="AK371" s="163"/>
      <c r="AL371" s="164"/>
      <c r="AM371" s="1"/>
      <c r="AN371" s="1"/>
      <c r="AO371" s="1"/>
      <c r="AP371" s="1"/>
      <c r="AQ371" s="1"/>
      <c r="AR371" s="1"/>
      <c r="AS371" s="1"/>
      <c r="AT371" s="1"/>
    </row>
    <row r="372" spans="1:46" ht="15.75" customHeight="1" thickBot="1" x14ac:dyDescent="0.35">
      <c r="A372" s="1698"/>
      <c r="B372" s="1677"/>
      <c r="C372" s="188" t="s">
        <v>87</v>
      </c>
      <c r="D372" s="150">
        <f t="shared" si="59"/>
        <v>0</v>
      </c>
      <c r="E372" s="151"/>
      <c r="F372" s="151"/>
      <c r="G372" s="151"/>
      <c r="H372" s="152"/>
      <c r="I372" s="153">
        <f t="shared" ref="I372:I373" si="60">SUM(J372:M372)</f>
        <v>0</v>
      </c>
      <c r="J372" s="154"/>
      <c r="K372" s="154"/>
      <c r="L372" s="154"/>
      <c r="M372" s="155"/>
      <c r="N372" s="156"/>
      <c r="O372" s="154"/>
      <c r="P372" s="154"/>
      <c r="Q372" s="155"/>
      <c r="R372" s="156"/>
      <c r="S372" s="155"/>
      <c r="T372" s="328"/>
      <c r="U372" s="151"/>
      <c r="V372" s="151"/>
      <c r="W372" s="151"/>
      <c r="X372" s="151"/>
      <c r="Y372" s="329"/>
      <c r="Z372" s="157"/>
      <c r="AA372" s="152"/>
      <c r="AB372" s="158"/>
      <c r="AC372" s="165">
        <f t="shared" ref="AC372:AC373" si="61">SUM(AD372:AL372)</f>
        <v>0</v>
      </c>
      <c r="AD372" s="166"/>
      <c r="AE372" s="166"/>
      <c r="AF372" s="166"/>
      <c r="AG372" s="166"/>
      <c r="AH372" s="166"/>
      <c r="AI372" s="166"/>
      <c r="AJ372" s="166"/>
      <c r="AK372" s="166"/>
      <c r="AL372" s="167"/>
      <c r="AM372" s="1"/>
      <c r="AN372" s="1"/>
      <c r="AO372" s="1"/>
      <c r="AP372" s="1"/>
      <c r="AQ372" s="1"/>
      <c r="AR372" s="1"/>
      <c r="AS372" s="1"/>
      <c r="AT372" s="1"/>
    </row>
    <row r="373" spans="1:46" ht="15.75" customHeight="1" x14ac:dyDescent="0.3">
      <c r="A373" s="1702" t="s">
        <v>223</v>
      </c>
      <c r="B373" s="1680" t="s">
        <v>224</v>
      </c>
      <c r="C373" s="177" t="s">
        <v>85</v>
      </c>
      <c r="D373" s="936">
        <f>SUM(E373:H373)</f>
        <v>1</v>
      </c>
      <c r="E373" s="937"/>
      <c r="F373" s="937">
        <v>1</v>
      </c>
      <c r="G373" s="937"/>
      <c r="H373" s="937"/>
      <c r="I373" s="938">
        <f t="shared" si="60"/>
        <v>67</v>
      </c>
      <c r="J373" s="138"/>
      <c r="K373" s="138"/>
      <c r="L373" s="138"/>
      <c r="M373" s="139">
        <v>67</v>
      </c>
      <c r="N373" s="140">
        <v>11</v>
      </c>
      <c r="O373" s="138">
        <v>56</v>
      </c>
      <c r="P373" s="138"/>
      <c r="Q373" s="139"/>
      <c r="R373" s="140">
        <v>59</v>
      </c>
      <c r="S373" s="139">
        <v>8</v>
      </c>
      <c r="T373" s="492"/>
      <c r="U373" s="393">
        <v>23</v>
      </c>
      <c r="V373" s="393">
        <v>22</v>
      </c>
      <c r="W373" s="393">
        <v>3</v>
      </c>
      <c r="X373" s="393">
        <v>53</v>
      </c>
      <c r="Y373" s="493">
        <v>4</v>
      </c>
      <c r="Z373" s="141">
        <v>39.700000000000003</v>
      </c>
      <c r="AA373" s="142">
        <v>14.5</v>
      </c>
      <c r="AB373" s="141">
        <v>9.9</v>
      </c>
      <c r="AC373" s="989">
        <f t="shared" si="61"/>
        <v>0</v>
      </c>
      <c r="AD373" s="990"/>
      <c r="AE373" s="990"/>
      <c r="AF373" s="990"/>
      <c r="AG373" s="990"/>
      <c r="AH373" s="990"/>
      <c r="AI373" s="990"/>
      <c r="AJ373" s="990"/>
      <c r="AK373" s="990"/>
      <c r="AL373" s="990"/>
      <c r="AM373" s="1"/>
      <c r="AN373" s="1"/>
      <c r="AO373" s="1"/>
      <c r="AP373" s="1"/>
      <c r="AQ373" s="1"/>
      <c r="AR373" s="1"/>
      <c r="AS373" s="1"/>
      <c r="AT373" s="1"/>
    </row>
    <row r="374" spans="1:46" ht="15.75" customHeight="1" x14ac:dyDescent="0.3">
      <c r="A374" s="1697"/>
      <c r="B374" s="1677"/>
      <c r="C374" s="178" t="s">
        <v>86</v>
      </c>
      <c r="D374" s="939">
        <f t="shared" ref="D374:D375" si="62">SUM(E374:H374)</f>
        <v>3</v>
      </c>
      <c r="E374" s="144"/>
      <c r="F374" s="144">
        <v>2</v>
      </c>
      <c r="G374" s="144">
        <v>1</v>
      </c>
      <c r="H374" s="145"/>
      <c r="I374" s="940">
        <f>IF(AND(SUM(J374:M374)=SUM(R374:S374),SUM(N374:Q374)=SUM(R374:S374)),SUM(J374:M374),"ПЕРЕВІРТЕ ПРАВІЛЬНІСТЬ ВВЕДЕНИХ ДАНИХ")</f>
        <v>314</v>
      </c>
      <c r="J374" s="147"/>
      <c r="K374" s="147"/>
      <c r="L374" s="147"/>
      <c r="M374" s="148">
        <v>314</v>
      </c>
      <c r="N374" s="169">
        <v>26</v>
      </c>
      <c r="O374" s="147">
        <v>288</v>
      </c>
      <c r="P374" s="147"/>
      <c r="Q374" s="148"/>
      <c r="R374" s="169">
        <v>288</v>
      </c>
      <c r="S374" s="148">
        <v>26</v>
      </c>
      <c r="T374" s="494"/>
      <c r="U374" s="144">
        <v>47</v>
      </c>
      <c r="V374" s="144">
        <v>46</v>
      </c>
      <c r="W374" s="144">
        <v>32</v>
      </c>
      <c r="X374" s="144">
        <v>219</v>
      </c>
      <c r="Y374" s="478">
        <v>25</v>
      </c>
      <c r="Z374" s="149">
        <v>39.200000000000003</v>
      </c>
      <c r="AA374" s="145">
        <v>15.3</v>
      </c>
      <c r="AB374" s="149">
        <v>106.9</v>
      </c>
      <c r="AC374" s="991">
        <f>SUM(AD374:AL374)</f>
        <v>6</v>
      </c>
      <c r="AD374" s="163"/>
      <c r="AE374" s="163"/>
      <c r="AF374" s="163"/>
      <c r="AG374" s="163"/>
      <c r="AH374" s="163">
        <v>4</v>
      </c>
      <c r="AI374" s="163"/>
      <c r="AJ374" s="163">
        <v>1</v>
      </c>
      <c r="AK374" s="163">
        <v>1</v>
      </c>
      <c r="AL374" s="164"/>
      <c r="AM374" s="1"/>
      <c r="AN374" s="1"/>
      <c r="AO374" s="1"/>
      <c r="AP374" s="1"/>
      <c r="AQ374" s="1"/>
      <c r="AR374" s="1"/>
      <c r="AS374" s="1"/>
      <c r="AT374" s="1"/>
    </row>
    <row r="375" spans="1:46" ht="15.75" customHeight="1" thickBot="1" x14ac:dyDescent="0.35">
      <c r="A375" s="1697"/>
      <c r="B375" s="1679"/>
      <c r="C375" s="179" t="s">
        <v>87</v>
      </c>
      <c r="D375" s="150">
        <f t="shared" si="62"/>
        <v>0</v>
      </c>
      <c r="E375" s="171"/>
      <c r="F375" s="171"/>
      <c r="G375" s="171"/>
      <c r="H375" s="941"/>
      <c r="I375" s="942">
        <f t="shared" ref="I375:I376" si="63">SUM(J375:M375)</f>
        <v>0</v>
      </c>
      <c r="J375" s="943"/>
      <c r="K375" s="944"/>
      <c r="L375" s="944"/>
      <c r="M375" s="945"/>
      <c r="N375" s="943"/>
      <c r="O375" s="944"/>
      <c r="P375" s="944"/>
      <c r="Q375" s="945"/>
      <c r="R375" s="943"/>
      <c r="S375" s="945"/>
      <c r="T375" s="946"/>
      <c r="U375" s="171"/>
      <c r="V375" s="171"/>
      <c r="W375" s="171"/>
      <c r="X375" s="171"/>
      <c r="Y375" s="172"/>
      <c r="Z375" s="946"/>
      <c r="AA375" s="941"/>
      <c r="AB375" s="947"/>
      <c r="AC375" s="992">
        <f t="shared" ref="AC375:AC376" si="64">SUM(AD375:AL375)</f>
        <v>0</v>
      </c>
      <c r="AD375" s="993"/>
      <c r="AE375" s="874"/>
      <c r="AF375" s="874"/>
      <c r="AG375" s="874"/>
      <c r="AH375" s="874"/>
      <c r="AI375" s="874"/>
      <c r="AJ375" s="874"/>
      <c r="AK375" s="874"/>
      <c r="AL375" s="875"/>
      <c r="AM375" s="1"/>
      <c r="AN375" s="1"/>
      <c r="AO375" s="1"/>
      <c r="AP375" s="1"/>
      <c r="AQ375" s="1"/>
      <c r="AR375" s="1"/>
      <c r="AS375" s="1"/>
      <c r="AT375" s="1"/>
    </row>
    <row r="376" spans="1:46" ht="15.75" customHeight="1" x14ac:dyDescent="0.3">
      <c r="A376" s="1697"/>
      <c r="B376" s="1681" t="s">
        <v>225</v>
      </c>
      <c r="C376" s="178" t="s">
        <v>85</v>
      </c>
      <c r="D376" s="134">
        <f>SUM(E376:H376)</f>
        <v>0</v>
      </c>
      <c r="E376" s="135"/>
      <c r="F376" s="135"/>
      <c r="G376" s="135"/>
      <c r="H376" s="136"/>
      <c r="I376" s="137">
        <f t="shared" si="63"/>
        <v>0</v>
      </c>
      <c r="J376" s="948"/>
      <c r="K376" s="948"/>
      <c r="L376" s="948"/>
      <c r="M376" s="949"/>
      <c r="N376" s="950"/>
      <c r="O376" s="951"/>
      <c r="P376" s="951"/>
      <c r="Q376" s="952"/>
      <c r="R376" s="950"/>
      <c r="S376" s="952"/>
      <c r="T376" s="953"/>
      <c r="U376" s="799"/>
      <c r="V376" s="799"/>
      <c r="W376" s="799"/>
      <c r="X376" s="799"/>
      <c r="Y376" s="879"/>
      <c r="Z376" s="954"/>
      <c r="AA376" s="955"/>
      <c r="AB376" s="956"/>
      <c r="AC376" s="159">
        <f t="shared" si="64"/>
        <v>0</v>
      </c>
      <c r="AD376" s="862"/>
      <c r="AE376" s="862"/>
      <c r="AF376" s="862"/>
      <c r="AG376" s="862"/>
      <c r="AH376" s="862"/>
      <c r="AI376" s="862"/>
      <c r="AJ376" s="862"/>
      <c r="AK376" s="862"/>
      <c r="AL376" s="863"/>
      <c r="AM376" s="1"/>
      <c r="AN376" s="1"/>
      <c r="AO376" s="1"/>
      <c r="AP376" s="1"/>
      <c r="AQ376" s="1"/>
      <c r="AR376" s="1"/>
      <c r="AS376" s="1"/>
      <c r="AT376" s="1"/>
    </row>
    <row r="377" spans="1:46" ht="15.75" customHeight="1" x14ac:dyDescent="0.3">
      <c r="A377" s="1697"/>
      <c r="B377" s="1677"/>
      <c r="C377" s="178" t="s">
        <v>86</v>
      </c>
      <c r="D377" s="143">
        <f t="shared" ref="D377:D378" si="65">SUM(E377:H377)</f>
        <v>2</v>
      </c>
      <c r="E377" s="144">
        <v>1</v>
      </c>
      <c r="F377" s="144"/>
      <c r="G377" s="144">
        <v>1</v>
      </c>
      <c r="H377" s="145"/>
      <c r="I377" s="957">
        <f>IF(AND(SUM(J377:M377)=SUM(R377:S377),SUM(N377:Q377)=SUM(R377:S377)),SUM(J377:M377),"ПЕРЕВІРТЕ ПРАВІЛЬНІСТЬ ВВЕДЕНИХ ДАНИХ")</f>
        <v>147</v>
      </c>
      <c r="J377" s="958"/>
      <c r="K377" s="958"/>
      <c r="L377" s="958"/>
      <c r="M377" s="958">
        <v>147</v>
      </c>
      <c r="N377" s="958">
        <v>35</v>
      </c>
      <c r="O377" s="958">
        <v>112</v>
      </c>
      <c r="P377" s="958"/>
      <c r="Q377" s="958"/>
      <c r="R377" s="958">
        <v>134</v>
      </c>
      <c r="S377" s="958">
        <v>13</v>
      </c>
      <c r="T377" s="937"/>
      <c r="U377" s="937">
        <v>24</v>
      </c>
      <c r="V377" s="937">
        <v>23</v>
      </c>
      <c r="W377" s="937">
        <v>16</v>
      </c>
      <c r="X377" s="937">
        <v>82</v>
      </c>
      <c r="Y377" s="937">
        <v>1</v>
      </c>
      <c r="Z377" s="937">
        <v>38.799999999999997</v>
      </c>
      <c r="AA377" s="937">
        <v>15.8</v>
      </c>
      <c r="AB377" s="937">
        <v>86.3</v>
      </c>
      <c r="AC377" s="991">
        <f>SUM(AD377:AL377)</f>
        <v>4</v>
      </c>
      <c r="AD377" s="990"/>
      <c r="AE377" s="990"/>
      <c r="AF377" s="990"/>
      <c r="AG377" s="990"/>
      <c r="AH377" s="990">
        <v>2</v>
      </c>
      <c r="AI377" s="990"/>
      <c r="AJ377" s="990"/>
      <c r="AK377" s="990">
        <v>2</v>
      </c>
      <c r="AL377" s="990"/>
      <c r="AM377" s="1"/>
      <c r="AN377" s="1"/>
      <c r="AO377" s="1"/>
      <c r="AP377" s="1"/>
      <c r="AQ377" s="1"/>
      <c r="AR377" s="1"/>
      <c r="AS377" s="1"/>
      <c r="AT377" s="1"/>
    </row>
    <row r="378" spans="1:46" ht="15.75" customHeight="1" thickBot="1" x14ac:dyDescent="0.35">
      <c r="A378" s="1697"/>
      <c r="B378" s="1677"/>
      <c r="C378" s="188" t="s">
        <v>87</v>
      </c>
      <c r="D378" s="150">
        <f t="shared" si="65"/>
        <v>0</v>
      </c>
      <c r="E378" s="151"/>
      <c r="F378" s="151"/>
      <c r="G378" s="151"/>
      <c r="H378" s="152"/>
      <c r="I378" s="153">
        <f t="shared" ref="I378:I379" si="66">SUM(J378:M378)</f>
        <v>0</v>
      </c>
      <c r="J378" s="944"/>
      <c r="K378" s="944"/>
      <c r="L378" s="944"/>
      <c r="M378" s="959"/>
      <c r="N378" s="943"/>
      <c r="O378" s="944"/>
      <c r="P378" s="944"/>
      <c r="Q378" s="945"/>
      <c r="R378" s="943"/>
      <c r="S378" s="945"/>
      <c r="T378" s="170"/>
      <c r="U378" s="171"/>
      <c r="V378" s="171"/>
      <c r="W378" s="171"/>
      <c r="X378" s="171"/>
      <c r="Y378" s="172"/>
      <c r="Z378" s="946"/>
      <c r="AA378" s="941"/>
      <c r="AB378" s="960"/>
      <c r="AC378" s="165">
        <f t="shared" ref="AC378:AC379" si="67">SUM(AD378:AL378)</f>
        <v>0</v>
      </c>
      <c r="AD378" s="994"/>
      <c r="AE378" s="994"/>
      <c r="AF378" s="994"/>
      <c r="AG378" s="994"/>
      <c r="AH378" s="994"/>
      <c r="AI378" s="994"/>
      <c r="AJ378" s="994"/>
      <c r="AK378" s="994"/>
      <c r="AL378" s="995"/>
      <c r="AM378" s="1"/>
      <c r="AN378" s="1"/>
      <c r="AO378" s="1"/>
      <c r="AP378" s="1"/>
      <c r="AQ378" s="1"/>
      <c r="AR378" s="1"/>
      <c r="AS378" s="1"/>
      <c r="AT378" s="1"/>
    </row>
    <row r="379" spans="1:46" ht="15.75" customHeight="1" x14ac:dyDescent="0.3">
      <c r="A379" s="1697"/>
      <c r="B379" s="1680" t="s">
        <v>226</v>
      </c>
      <c r="C379" s="177" t="s">
        <v>85</v>
      </c>
      <c r="D379" s="134">
        <f>SUM(E379:H379)</f>
        <v>0</v>
      </c>
      <c r="E379" s="135"/>
      <c r="F379" s="135"/>
      <c r="G379" s="135"/>
      <c r="H379" s="136"/>
      <c r="I379" s="961">
        <f t="shared" si="66"/>
        <v>0</v>
      </c>
      <c r="J379" s="950"/>
      <c r="K379" s="951"/>
      <c r="L379" s="951"/>
      <c r="M379" s="952"/>
      <c r="N379" s="962"/>
      <c r="O379" s="951"/>
      <c r="P379" s="951"/>
      <c r="Q379" s="963"/>
      <c r="R379" s="950"/>
      <c r="S379" s="952"/>
      <c r="T379" s="953"/>
      <c r="U379" s="799"/>
      <c r="V379" s="799"/>
      <c r="W379" s="799"/>
      <c r="X379" s="799"/>
      <c r="Y379" s="879"/>
      <c r="Z379" s="954"/>
      <c r="AA379" s="955"/>
      <c r="AB379" s="956"/>
      <c r="AC379" s="159">
        <f t="shared" si="67"/>
        <v>0</v>
      </c>
      <c r="AD379" s="913"/>
      <c r="AE379" s="913"/>
      <c r="AF379" s="913"/>
      <c r="AG379" s="913"/>
      <c r="AH379" s="913"/>
      <c r="AI379" s="913"/>
      <c r="AJ379" s="913"/>
      <c r="AK379" s="913"/>
      <c r="AL379" s="914"/>
      <c r="AM379" s="1"/>
      <c r="AN379" s="1"/>
      <c r="AO379" s="1"/>
      <c r="AP379" s="1"/>
      <c r="AQ379" s="1"/>
      <c r="AR379" s="1"/>
      <c r="AS379" s="1"/>
      <c r="AT379" s="1"/>
    </row>
    <row r="380" spans="1:46" ht="15.75" customHeight="1" x14ac:dyDescent="0.3">
      <c r="A380" s="1697"/>
      <c r="B380" s="1677"/>
      <c r="C380" s="178" t="s">
        <v>86</v>
      </c>
      <c r="D380" s="143">
        <f t="shared" ref="D380:D381" si="68">SUM(E380:H380)</f>
        <v>3</v>
      </c>
      <c r="E380" s="144"/>
      <c r="F380" s="144">
        <v>2</v>
      </c>
      <c r="G380" s="144">
        <v>1</v>
      </c>
      <c r="H380" s="145"/>
      <c r="I380" s="957">
        <f>IF(AND(SUM(J380:M380)=SUM(R380:S380),SUM(N380:Q380)=SUM(R380:S380)),SUM(J380:M380),"ПЕРЕВІРТЕ ПРАВІЛЬНІСТЬ ВВЕДЕНИХ ДАНИХ")</f>
        <v>124</v>
      </c>
      <c r="J380" s="958"/>
      <c r="K380" s="958"/>
      <c r="L380" s="958"/>
      <c r="M380" s="958">
        <v>124</v>
      </c>
      <c r="N380" s="958">
        <v>13</v>
      </c>
      <c r="O380" s="958">
        <v>110</v>
      </c>
      <c r="P380" s="958">
        <v>1</v>
      </c>
      <c r="Q380" s="958"/>
      <c r="R380" s="958">
        <v>106</v>
      </c>
      <c r="S380" s="958">
        <v>18</v>
      </c>
      <c r="T380" s="937"/>
      <c r="U380" s="937">
        <v>25</v>
      </c>
      <c r="V380" s="937">
        <v>25</v>
      </c>
      <c r="W380" s="937">
        <v>5</v>
      </c>
      <c r="X380" s="937">
        <v>74</v>
      </c>
      <c r="Y380" s="937">
        <v>3</v>
      </c>
      <c r="Z380" s="937">
        <v>41.3</v>
      </c>
      <c r="AA380" s="937">
        <v>17.899999999999999</v>
      </c>
      <c r="AB380" s="937">
        <v>106.5</v>
      </c>
      <c r="AC380" s="162">
        <f>SUM(AD380:AL380)</f>
        <v>1</v>
      </c>
      <c r="AD380" s="916"/>
      <c r="AE380" s="916"/>
      <c r="AF380" s="916"/>
      <c r="AG380" s="916"/>
      <c r="AH380" s="916"/>
      <c r="AI380" s="916"/>
      <c r="AJ380" s="916"/>
      <c r="AK380" s="916">
        <v>1</v>
      </c>
      <c r="AL380" s="917"/>
      <c r="AM380" s="1"/>
      <c r="AN380" s="1"/>
      <c r="AO380" s="1"/>
      <c r="AP380" s="1"/>
      <c r="AQ380" s="1"/>
      <c r="AR380" s="1"/>
      <c r="AS380" s="1"/>
      <c r="AT380" s="1"/>
    </row>
    <row r="381" spans="1:46" ht="15.75" customHeight="1" thickBot="1" x14ac:dyDescent="0.35">
      <c r="A381" s="1697"/>
      <c r="B381" s="1679"/>
      <c r="C381" s="179" t="s">
        <v>87</v>
      </c>
      <c r="D381" s="150">
        <f t="shared" si="68"/>
        <v>0</v>
      </c>
      <c r="E381" s="151"/>
      <c r="F381" s="151"/>
      <c r="G381" s="151"/>
      <c r="H381" s="152"/>
      <c r="I381" s="942">
        <f t="shared" ref="I381:I385" si="69">SUM(J381:M381)</f>
        <v>0</v>
      </c>
      <c r="J381" s="943"/>
      <c r="K381" s="944"/>
      <c r="L381" s="944"/>
      <c r="M381" s="945"/>
      <c r="N381" s="964"/>
      <c r="O381" s="944"/>
      <c r="P381" s="944"/>
      <c r="Q381" s="959"/>
      <c r="R381" s="943"/>
      <c r="S381" s="945"/>
      <c r="T381" s="170"/>
      <c r="U381" s="171"/>
      <c r="V381" s="171"/>
      <c r="W381" s="171"/>
      <c r="X381" s="171"/>
      <c r="Y381" s="172"/>
      <c r="Z381" s="946"/>
      <c r="AA381" s="941"/>
      <c r="AB381" s="960"/>
      <c r="AC381" s="165">
        <f t="shared" ref="AC381:AC385" si="70">SUM(AD381:AL381)</f>
        <v>0</v>
      </c>
      <c r="AD381" s="919"/>
      <c r="AE381" s="919"/>
      <c r="AF381" s="919"/>
      <c r="AG381" s="919"/>
      <c r="AH381" s="919"/>
      <c r="AI381" s="919"/>
      <c r="AJ381" s="919"/>
      <c r="AK381" s="919"/>
      <c r="AL381" s="921"/>
      <c r="AM381" s="1"/>
      <c r="AN381" s="1"/>
      <c r="AO381" s="1"/>
      <c r="AP381" s="1"/>
      <c r="AQ381" s="1"/>
      <c r="AR381" s="1"/>
      <c r="AS381" s="1"/>
      <c r="AT381" s="1"/>
    </row>
    <row r="382" spans="1:46" ht="15.75" customHeight="1" x14ac:dyDescent="0.3">
      <c r="A382" s="1697"/>
      <c r="B382" s="1681" t="s">
        <v>227</v>
      </c>
      <c r="C382" s="178" t="s">
        <v>85</v>
      </c>
      <c r="D382" s="134">
        <f>SUM(E382:H382)</f>
        <v>0</v>
      </c>
      <c r="E382" s="135"/>
      <c r="F382" s="135"/>
      <c r="G382" s="135"/>
      <c r="H382" s="136"/>
      <c r="I382" s="961">
        <f t="shared" si="69"/>
        <v>0</v>
      </c>
      <c r="J382" s="950"/>
      <c r="K382" s="951"/>
      <c r="L382" s="951"/>
      <c r="M382" s="952"/>
      <c r="N382" s="962"/>
      <c r="O382" s="951"/>
      <c r="P382" s="951"/>
      <c r="Q382" s="963"/>
      <c r="R382" s="950"/>
      <c r="S382" s="952"/>
      <c r="T382" s="953"/>
      <c r="U382" s="799"/>
      <c r="V382" s="799"/>
      <c r="W382" s="799"/>
      <c r="X382" s="799"/>
      <c r="Y382" s="879"/>
      <c r="Z382" s="954"/>
      <c r="AA382" s="955"/>
      <c r="AB382" s="953"/>
      <c r="AC382" s="159">
        <f t="shared" si="70"/>
        <v>0</v>
      </c>
      <c r="AD382" s="913"/>
      <c r="AE382" s="913"/>
      <c r="AF382" s="913"/>
      <c r="AG382" s="913"/>
      <c r="AH382" s="913"/>
      <c r="AI382" s="913"/>
      <c r="AJ382" s="913"/>
      <c r="AK382" s="913"/>
      <c r="AL382" s="914"/>
      <c r="AM382" s="1"/>
      <c r="AN382" s="1"/>
      <c r="AO382" s="1"/>
      <c r="AP382" s="1"/>
      <c r="AQ382" s="1"/>
      <c r="AR382" s="1"/>
      <c r="AS382" s="1"/>
      <c r="AT382" s="1"/>
    </row>
    <row r="383" spans="1:46" ht="15.75" customHeight="1" x14ac:dyDescent="0.3">
      <c r="A383" s="1697"/>
      <c r="B383" s="1677"/>
      <c r="C383" s="178" t="s">
        <v>86</v>
      </c>
      <c r="D383" s="143">
        <f t="shared" ref="D383:D384" si="71">SUM(E383:H383)</f>
        <v>0</v>
      </c>
      <c r="E383" s="144"/>
      <c r="F383" s="144"/>
      <c r="G383" s="144"/>
      <c r="H383" s="145"/>
      <c r="I383" s="957">
        <f>IF(AND(SUM(J383:M383)=SUM(R383:S383),SUM(N383:Q383)=SUM(R383:S383)),SUM(J383:M383),"ПЕРЕВІРТЕ ПРАВІЛЬНІСТЬ ВВЕДЕНИХ ДАНИХ")</f>
        <v>54</v>
      </c>
      <c r="J383" s="958"/>
      <c r="K383" s="958"/>
      <c r="L383" s="958"/>
      <c r="M383" s="958">
        <v>54</v>
      </c>
      <c r="N383" s="958">
        <v>18</v>
      </c>
      <c r="O383" s="958">
        <v>32</v>
      </c>
      <c r="P383" s="958">
        <v>4</v>
      </c>
      <c r="Q383" s="958"/>
      <c r="R383" s="958">
        <v>46</v>
      </c>
      <c r="S383" s="958">
        <v>8</v>
      </c>
      <c r="T383" s="937"/>
      <c r="U383" s="937">
        <v>11</v>
      </c>
      <c r="V383" s="937">
        <v>9</v>
      </c>
      <c r="W383" s="937">
        <v>8</v>
      </c>
      <c r="X383" s="937">
        <v>48</v>
      </c>
      <c r="Y383" s="937">
        <v>11</v>
      </c>
      <c r="Z383" s="937">
        <v>42</v>
      </c>
      <c r="AA383" s="937" t="s">
        <v>654</v>
      </c>
      <c r="AB383" s="937">
        <v>90.7</v>
      </c>
      <c r="AC383" s="162">
        <f>SUM(AD383:AL383)</f>
        <v>0</v>
      </c>
      <c r="AD383" s="916"/>
      <c r="AE383" s="916"/>
      <c r="AF383" s="916"/>
      <c r="AG383" s="916"/>
      <c r="AH383" s="916"/>
      <c r="AI383" s="916"/>
      <c r="AJ383" s="916"/>
      <c r="AK383" s="916"/>
      <c r="AL383" s="917"/>
      <c r="AM383" s="1"/>
      <c r="AN383" s="1"/>
      <c r="AO383" s="1"/>
      <c r="AP383" s="1"/>
      <c r="AQ383" s="1"/>
      <c r="AR383" s="1"/>
      <c r="AS383" s="1"/>
      <c r="AT383" s="1"/>
    </row>
    <row r="384" spans="1:46" ht="15.75" customHeight="1" thickBot="1" x14ac:dyDescent="0.35">
      <c r="A384" s="1697"/>
      <c r="B384" s="1677"/>
      <c r="C384" s="188" t="s">
        <v>87</v>
      </c>
      <c r="D384" s="150">
        <f t="shared" si="71"/>
        <v>0</v>
      </c>
      <c r="E384" s="151"/>
      <c r="F384" s="151"/>
      <c r="G384" s="151"/>
      <c r="H384" s="152"/>
      <c r="I384" s="942">
        <f t="shared" si="69"/>
        <v>0</v>
      </c>
      <c r="J384" s="943"/>
      <c r="K384" s="944"/>
      <c r="L384" s="944"/>
      <c r="M384" s="945"/>
      <c r="N384" s="964"/>
      <c r="O384" s="944"/>
      <c r="P384" s="944"/>
      <c r="Q384" s="959"/>
      <c r="R384" s="943"/>
      <c r="S384" s="945"/>
      <c r="T384" s="170"/>
      <c r="U384" s="171"/>
      <c r="V384" s="171"/>
      <c r="W384" s="171"/>
      <c r="X384" s="171"/>
      <c r="Y384" s="172"/>
      <c r="Z384" s="946"/>
      <c r="AA384" s="941"/>
      <c r="AB384" s="965"/>
      <c r="AC384" s="165">
        <f t="shared" si="70"/>
        <v>0</v>
      </c>
      <c r="AD384" s="919"/>
      <c r="AE384" s="919"/>
      <c r="AF384" s="919"/>
      <c r="AG384" s="919"/>
      <c r="AH384" s="919"/>
      <c r="AI384" s="919"/>
      <c r="AJ384" s="919"/>
      <c r="AK384" s="919"/>
      <c r="AL384" s="921"/>
      <c r="AM384" s="1"/>
      <c r="AN384" s="1"/>
      <c r="AO384" s="1"/>
      <c r="AP384" s="1"/>
      <c r="AQ384" s="1"/>
      <c r="AR384" s="1"/>
      <c r="AS384" s="1"/>
      <c r="AT384" s="1"/>
    </row>
    <row r="385" spans="1:46" ht="15.75" customHeight="1" x14ac:dyDescent="0.3">
      <c r="A385" s="1697"/>
      <c r="B385" s="1680" t="s">
        <v>228</v>
      </c>
      <c r="C385" s="177" t="s">
        <v>85</v>
      </c>
      <c r="D385" s="134">
        <f>SUM(E385:H385)</f>
        <v>0</v>
      </c>
      <c r="E385" s="135"/>
      <c r="F385" s="135"/>
      <c r="G385" s="135"/>
      <c r="H385" s="136"/>
      <c r="I385" s="961">
        <f t="shared" si="69"/>
        <v>0</v>
      </c>
      <c r="J385" s="950"/>
      <c r="K385" s="951"/>
      <c r="L385" s="951"/>
      <c r="M385" s="952"/>
      <c r="N385" s="962"/>
      <c r="O385" s="951"/>
      <c r="P385" s="951"/>
      <c r="Q385" s="963"/>
      <c r="R385" s="950"/>
      <c r="S385" s="952"/>
      <c r="T385" s="953"/>
      <c r="U385" s="799"/>
      <c r="V385" s="799"/>
      <c r="W385" s="799"/>
      <c r="X385" s="799"/>
      <c r="Y385" s="879"/>
      <c r="Z385" s="954"/>
      <c r="AA385" s="955"/>
      <c r="AB385" s="953"/>
      <c r="AC385" s="159">
        <f t="shared" si="70"/>
        <v>0</v>
      </c>
      <c r="AD385" s="913"/>
      <c r="AE385" s="913"/>
      <c r="AF385" s="913"/>
      <c r="AG385" s="913"/>
      <c r="AH385" s="913"/>
      <c r="AI385" s="913"/>
      <c r="AJ385" s="913"/>
      <c r="AK385" s="913"/>
      <c r="AL385" s="914"/>
      <c r="AM385" s="1"/>
      <c r="AN385" s="1"/>
      <c r="AO385" s="1"/>
      <c r="AP385" s="1"/>
      <c r="AQ385" s="1"/>
      <c r="AR385" s="1"/>
      <c r="AS385" s="1"/>
      <c r="AT385" s="1"/>
    </row>
    <row r="386" spans="1:46" ht="15.75" customHeight="1" x14ac:dyDescent="0.3">
      <c r="A386" s="1697"/>
      <c r="B386" s="1677"/>
      <c r="C386" s="178" t="s">
        <v>86</v>
      </c>
      <c r="D386" s="143">
        <f t="shared" ref="D386:D387" si="72">SUM(E386:H386)</f>
        <v>2</v>
      </c>
      <c r="E386" s="144"/>
      <c r="F386" s="144"/>
      <c r="G386" s="144"/>
      <c r="H386" s="145">
        <v>2</v>
      </c>
      <c r="I386" s="957">
        <f>IF(AND(SUM(J386:M386)=SUM(R386:S386),SUM(N386:Q386)=SUM(R386:S386)),SUM(J386:M386),"ПЕРЕВІРТЕ ПРАВІЛЬНІСТЬ ВВЕДЕНИХ ДАНИХ")</f>
        <v>43</v>
      </c>
      <c r="J386" s="958"/>
      <c r="K386" s="958"/>
      <c r="L386" s="958"/>
      <c r="M386" s="958">
        <v>43</v>
      </c>
      <c r="N386" s="958">
        <v>7</v>
      </c>
      <c r="O386" s="958">
        <v>36</v>
      </c>
      <c r="P386" s="958"/>
      <c r="Q386" s="958"/>
      <c r="R386" s="958">
        <v>42</v>
      </c>
      <c r="S386" s="958">
        <v>1</v>
      </c>
      <c r="T386" s="937"/>
      <c r="U386" s="937">
        <v>2</v>
      </c>
      <c r="V386" s="937">
        <v>2</v>
      </c>
      <c r="W386" s="937">
        <v>4</v>
      </c>
      <c r="X386" s="937">
        <v>40</v>
      </c>
      <c r="Y386" s="937">
        <v>1</v>
      </c>
      <c r="Z386" s="937">
        <v>41.25</v>
      </c>
      <c r="AA386" s="937">
        <v>20.13</v>
      </c>
      <c r="AB386" s="937">
        <v>76.739999999999995</v>
      </c>
      <c r="AC386" s="162">
        <f>SUM(AD386:AL386)</f>
        <v>1</v>
      </c>
      <c r="AD386" s="916"/>
      <c r="AE386" s="916"/>
      <c r="AF386" s="916"/>
      <c r="AG386" s="916"/>
      <c r="AH386" s="916"/>
      <c r="AI386" s="916"/>
      <c r="AJ386" s="916"/>
      <c r="AK386" s="916"/>
      <c r="AL386" s="917">
        <v>1</v>
      </c>
      <c r="AM386" s="1"/>
      <c r="AN386" s="1"/>
      <c r="AO386" s="1"/>
      <c r="AP386" s="1"/>
      <c r="AQ386" s="1"/>
      <c r="AR386" s="1"/>
      <c r="AS386" s="1"/>
      <c r="AT386" s="1"/>
    </row>
    <row r="387" spans="1:46" ht="15.75" customHeight="1" thickBot="1" x14ac:dyDescent="0.35">
      <c r="A387" s="1697"/>
      <c r="B387" s="1679"/>
      <c r="C387" s="179" t="s">
        <v>87</v>
      </c>
      <c r="D387" s="150">
        <f t="shared" si="72"/>
        <v>0</v>
      </c>
      <c r="E387" s="151"/>
      <c r="F387" s="151"/>
      <c r="G387" s="151"/>
      <c r="H387" s="152"/>
      <c r="I387" s="942">
        <f t="shared" ref="I387:I388" si="73">SUM(J387:M387)</f>
        <v>0</v>
      </c>
      <c r="J387" s="943"/>
      <c r="K387" s="944"/>
      <c r="L387" s="944"/>
      <c r="M387" s="945"/>
      <c r="N387" s="964"/>
      <c r="O387" s="944"/>
      <c r="P387" s="944"/>
      <c r="Q387" s="959"/>
      <c r="R387" s="943"/>
      <c r="S387" s="945"/>
      <c r="T387" s="170"/>
      <c r="U387" s="171"/>
      <c r="V387" s="171"/>
      <c r="W387" s="171"/>
      <c r="X387" s="171"/>
      <c r="Y387" s="172"/>
      <c r="Z387" s="946"/>
      <c r="AA387" s="941"/>
      <c r="AB387" s="965"/>
      <c r="AC387" s="165">
        <f t="shared" ref="AC387:AC388" si="74">SUM(AD387:AL387)</f>
        <v>0</v>
      </c>
      <c r="AD387" s="919"/>
      <c r="AE387" s="919"/>
      <c r="AF387" s="919"/>
      <c r="AG387" s="919"/>
      <c r="AH387" s="919"/>
      <c r="AI387" s="919"/>
      <c r="AJ387" s="919"/>
      <c r="AK387" s="919"/>
      <c r="AL387" s="921"/>
      <c r="AM387" s="1"/>
      <c r="AN387" s="1"/>
      <c r="AO387" s="1"/>
      <c r="AP387" s="1"/>
      <c r="AQ387" s="1"/>
      <c r="AR387" s="1"/>
      <c r="AS387" s="1"/>
      <c r="AT387" s="1"/>
    </row>
    <row r="388" spans="1:46" ht="15.75" customHeight="1" x14ac:dyDescent="0.3">
      <c r="A388" s="1697"/>
      <c r="B388" s="1681" t="s">
        <v>229</v>
      </c>
      <c r="C388" s="178" t="s">
        <v>85</v>
      </c>
      <c r="D388" s="134">
        <f>SUM(E388:H388)</f>
        <v>0</v>
      </c>
      <c r="E388" s="135"/>
      <c r="F388" s="135"/>
      <c r="G388" s="135"/>
      <c r="H388" s="136"/>
      <c r="I388" s="137">
        <f t="shared" si="73"/>
        <v>0</v>
      </c>
      <c r="J388" s="138"/>
      <c r="K388" s="138"/>
      <c r="L388" s="138"/>
      <c r="M388" s="139"/>
      <c r="N388" s="140"/>
      <c r="O388" s="138"/>
      <c r="P388" s="138"/>
      <c r="Q388" s="139"/>
      <c r="R388" s="140"/>
      <c r="S388" s="139"/>
      <c r="T388" s="492"/>
      <c r="U388" s="393"/>
      <c r="V388" s="393"/>
      <c r="W388" s="393"/>
      <c r="X388" s="393"/>
      <c r="Y388" s="493"/>
      <c r="Z388" s="141"/>
      <c r="AA388" s="142"/>
      <c r="AB388" s="141"/>
      <c r="AC388" s="159">
        <f t="shared" si="74"/>
        <v>0</v>
      </c>
      <c r="AD388" s="913"/>
      <c r="AE388" s="913"/>
      <c r="AF388" s="913"/>
      <c r="AG388" s="913"/>
      <c r="AH388" s="913"/>
      <c r="AI388" s="913"/>
      <c r="AJ388" s="913"/>
      <c r="AK388" s="913"/>
      <c r="AL388" s="914"/>
      <c r="AM388" s="1"/>
      <c r="AN388" s="1"/>
      <c r="AO388" s="1"/>
      <c r="AP388" s="1"/>
      <c r="AQ388" s="1"/>
      <c r="AR388" s="1"/>
      <c r="AS388" s="1"/>
      <c r="AT388" s="1"/>
    </row>
    <row r="389" spans="1:46" ht="15.75" customHeight="1" x14ac:dyDescent="0.3">
      <c r="A389" s="1697"/>
      <c r="B389" s="1677"/>
      <c r="C389" s="178" t="s">
        <v>86</v>
      </c>
      <c r="D389" s="143">
        <f t="shared" ref="D389:D390" si="75">SUM(E389:H389)</f>
        <v>0</v>
      </c>
      <c r="E389" s="144"/>
      <c r="F389" s="144"/>
      <c r="G389" s="144"/>
      <c r="H389" s="145"/>
      <c r="I389" s="146">
        <f>IF(AND(SUM(J389:M389)=SUM(R389:S389),SUM(N389:Q389)=SUM(R389:S389)),SUM(J389:M389),"ПЕРЕВІРТЕ ПРАВІЛЬНІСТЬ ВВЕДЕНИХ ДАНИХ")</f>
        <v>1</v>
      </c>
      <c r="J389" s="966"/>
      <c r="K389" s="966"/>
      <c r="L389" s="966"/>
      <c r="M389" s="967">
        <v>1</v>
      </c>
      <c r="N389" s="968"/>
      <c r="O389" s="966">
        <v>1</v>
      </c>
      <c r="P389" s="966"/>
      <c r="Q389" s="967"/>
      <c r="R389" s="968">
        <v>1</v>
      </c>
      <c r="S389" s="967"/>
      <c r="T389" s="969"/>
      <c r="U389" s="970"/>
      <c r="V389" s="970"/>
      <c r="W389" s="970"/>
      <c r="X389" s="970">
        <v>1</v>
      </c>
      <c r="Y389" s="971"/>
      <c r="Z389" s="972">
        <v>42</v>
      </c>
      <c r="AA389" s="973">
        <v>18</v>
      </c>
      <c r="AB389" s="972">
        <v>90</v>
      </c>
      <c r="AC389" s="162">
        <f>SUM(AD389:AL389)</f>
        <v>0</v>
      </c>
      <c r="AD389" s="916"/>
      <c r="AE389" s="916"/>
      <c r="AF389" s="916"/>
      <c r="AG389" s="916"/>
      <c r="AH389" s="916"/>
      <c r="AI389" s="916"/>
      <c r="AJ389" s="916"/>
      <c r="AK389" s="916"/>
      <c r="AL389" s="917"/>
      <c r="AM389" s="1"/>
      <c r="AN389" s="1"/>
      <c r="AO389" s="1"/>
      <c r="AP389" s="1"/>
      <c r="AQ389" s="1"/>
      <c r="AR389" s="1"/>
      <c r="AS389" s="1"/>
      <c r="AT389" s="1"/>
    </row>
    <row r="390" spans="1:46" ht="15.75" customHeight="1" thickBot="1" x14ac:dyDescent="0.35">
      <c r="A390" s="1697"/>
      <c r="B390" s="1677"/>
      <c r="C390" s="188" t="s">
        <v>87</v>
      </c>
      <c r="D390" s="150">
        <f t="shared" si="75"/>
        <v>0</v>
      </c>
      <c r="E390" s="151"/>
      <c r="F390" s="151"/>
      <c r="G390" s="151"/>
      <c r="H390" s="152"/>
      <c r="I390" s="153">
        <f t="shared" ref="I390:I391" si="76">SUM(J390:M390)</f>
        <v>0</v>
      </c>
      <c r="J390" s="154"/>
      <c r="K390" s="154"/>
      <c r="L390" s="154"/>
      <c r="M390" s="155"/>
      <c r="N390" s="156"/>
      <c r="O390" s="154"/>
      <c r="P390" s="154"/>
      <c r="Q390" s="155"/>
      <c r="R390" s="974"/>
      <c r="S390" s="975"/>
      <c r="T390" s="328"/>
      <c r="U390" s="151"/>
      <c r="V390" s="151"/>
      <c r="W390" s="151"/>
      <c r="X390" s="151"/>
      <c r="Y390" s="329"/>
      <c r="Z390" s="157"/>
      <c r="AA390" s="152"/>
      <c r="AB390" s="158"/>
      <c r="AC390" s="165">
        <f t="shared" ref="AC390:AC391" si="77">SUM(AD390:AL390)</f>
        <v>0</v>
      </c>
      <c r="AD390" s="919"/>
      <c r="AE390" s="919"/>
      <c r="AF390" s="919"/>
      <c r="AG390" s="919"/>
      <c r="AH390" s="919"/>
      <c r="AI390" s="919"/>
      <c r="AJ390" s="919"/>
      <c r="AK390" s="919"/>
      <c r="AL390" s="921"/>
      <c r="AM390" s="1"/>
      <c r="AN390" s="1"/>
      <c r="AO390" s="1"/>
      <c r="AP390" s="1"/>
      <c r="AQ390" s="1"/>
      <c r="AR390" s="1"/>
      <c r="AS390" s="1"/>
      <c r="AT390" s="1"/>
    </row>
    <row r="391" spans="1:46" ht="15.75" customHeight="1" x14ac:dyDescent="0.3">
      <c r="A391" s="1697"/>
      <c r="B391" s="1680" t="s">
        <v>230</v>
      </c>
      <c r="C391" s="177" t="s">
        <v>85</v>
      </c>
      <c r="D391" s="134">
        <f>SUM(E391:H391)</f>
        <v>0</v>
      </c>
      <c r="E391" s="135"/>
      <c r="F391" s="135"/>
      <c r="G391" s="135"/>
      <c r="H391" s="136"/>
      <c r="I391" s="961">
        <f t="shared" si="76"/>
        <v>0</v>
      </c>
      <c r="J391" s="950"/>
      <c r="K391" s="951"/>
      <c r="L391" s="951"/>
      <c r="M391" s="952"/>
      <c r="N391" s="962"/>
      <c r="O391" s="951"/>
      <c r="P391" s="951"/>
      <c r="Q391" s="963"/>
      <c r="R391" s="950"/>
      <c r="S391" s="952"/>
      <c r="T391" s="953"/>
      <c r="U391" s="799"/>
      <c r="V391" s="799"/>
      <c r="W391" s="799"/>
      <c r="X391" s="799"/>
      <c r="Y391" s="879"/>
      <c r="Z391" s="954"/>
      <c r="AA391" s="955"/>
      <c r="AB391" s="953"/>
      <c r="AC391" s="159">
        <f t="shared" si="77"/>
        <v>0</v>
      </c>
      <c r="AD391" s="913"/>
      <c r="AE391" s="913"/>
      <c r="AF391" s="913"/>
      <c r="AG391" s="913"/>
      <c r="AH391" s="913"/>
      <c r="AI391" s="913"/>
      <c r="AJ391" s="913"/>
      <c r="AK391" s="913"/>
      <c r="AL391" s="914"/>
      <c r="AM391" s="1"/>
      <c r="AN391" s="1"/>
      <c r="AO391" s="1"/>
      <c r="AP391" s="1"/>
      <c r="AQ391" s="1"/>
      <c r="AR391" s="1"/>
      <c r="AS391" s="1"/>
      <c r="AT391" s="1"/>
    </row>
    <row r="392" spans="1:46" ht="15.75" customHeight="1" x14ac:dyDescent="0.3">
      <c r="A392" s="1697"/>
      <c r="B392" s="1677"/>
      <c r="C392" s="178" t="s">
        <v>86</v>
      </c>
      <c r="D392" s="143">
        <f t="shared" ref="D392:D393" si="78">SUM(E392:H392)</f>
        <v>0</v>
      </c>
      <c r="E392" s="144"/>
      <c r="F392" s="144"/>
      <c r="G392" s="144"/>
      <c r="H392" s="145"/>
      <c r="I392" s="957">
        <f>IF(AND(SUM(J392:M392)=SUM(R392:S392),SUM(N392:Q392)=SUM(R392:S392)),SUM(J392:M392),"ПЕРЕВІРТЕ ПРАВІЛЬНІСТЬ ВВЕДЕНИХ ДАНИХ")</f>
        <v>8</v>
      </c>
      <c r="J392" s="958"/>
      <c r="K392" s="958"/>
      <c r="L392" s="958"/>
      <c r="M392" s="958">
        <v>8</v>
      </c>
      <c r="N392" s="958"/>
      <c r="O392" s="958">
        <v>8</v>
      </c>
      <c r="P392" s="958"/>
      <c r="Q392" s="958"/>
      <c r="R392" s="958">
        <v>7</v>
      </c>
      <c r="S392" s="958">
        <v>1</v>
      </c>
      <c r="T392" s="937"/>
      <c r="U392" s="937"/>
      <c r="V392" s="937"/>
      <c r="W392" s="937"/>
      <c r="X392" s="937">
        <v>7</v>
      </c>
      <c r="Y392" s="937"/>
      <c r="Z392" s="937">
        <v>42.8</v>
      </c>
      <c r="AA392" s="937">
        <v>18.7</v>
      </c>
      <c r="AB392" s="937">
        <v>106.2</v>
      </c>
      <c r="AC392" s="162">
        <f>SUM(AD392:AL392)</f>
        <v>0</v>
      </c>
      <c r="AD392" s="916"/>
      <c r="AE392" s="916"/>
      <c r="AF392" s="916"/>
      <c r="AG392" s="916"/>
      <c r="AH392" s="916"/>
      <c r="AI392" s="916"/>
      <c r="AJ392" s="916"/>
      <c r="AK392" s="916"/>
      <c r="AL392" s="917"/>
      <c r="AM392" s="1"/>
      <c r="AN392" s="1"/>
      <c r="AO392" s="1"/>
      <c r="AP392" s="1"/>
      <c r="AQ392" s="1"/>
      <c r="AR392" s="1"/>
      <c r="AS392" s="1"/>
      <c r="AT392" s="1"/>
    </row>
    <row r="393" spans="1:46" ht="15.75" customHeight="1" thickBot="1" x14ac:dyDescent="0.35">
      <c r="A393" s="1697"/>
      <c r="B393" s="1679"/>
      <c r="C393" s="179" t="s">
        <v>87</v>
      </c>
      <c r="D393" s="150">
        <f t="shared" si="78"/>
        <v>0</v>
      </c>
      <c r="E393" s="151"/>
      <c r="F393" s="151"/>
      <c r="G393" s="151"/>
      <c r="H393" s="152"/>
      <c r="I393" s="942">
        <f t="shared" ref="I393:I394" si="79">SUM(J393:M393)</f>
        <v>0</v>
      </c>
      <c r="J393" s="976"/>
      <c r="K393" s="977"/>
      <c r="L393" s="977"/>
      <c r="M393" s="978"/>
      <c r="N393" s="979"/>
      <c r="O393" s="977"/>
      <c r="P393" s="977"/>
      <c r="Q393" s="980"/>
      <c r="R393" s="976"/>
      <c r="S393" s="978"/>
      <c r="T393" s="170"/>
      <c r="U393" s="171"/>
      <c r="V393" s="171"/>
      <c r="W393" s="171"/>
      <c r="X393" s="171"/>
      <c r="Y393" s="172"/>
      <c r="Z393" s="946"/>
      <c r="AA393" s="941"/>
      <c r="AB393" s="965"/>
      <c r="AC393" s="165">
        <f t="shared" ref="AC393:AC394" si="80">SUM(AD393:AL393)</f>
        <v>0</v>
      </c>
      <c r="AD393" s="919"/>
      <c r="AE393" s="919"/>
      <c r="AF393" s="919"/>
      <c r="AG393" s="919"/>
      <c r="AH393" s="919"/>
      <c r="AI393" s="919"/>
      <c r="AJ393" s="919"/>
      <c r="AK393" s="919"/>
      <c r="AL393" s="921"/>
      <c r="AM393" s="1"/>
      <c r="AN393" s="1"/>
      <c r="AO393" s="1"/>
      <c r="AP393" s="1"/>
      <c r="AQ393" s="1"/>
      <c r="AR393" s="1"/>
      <c r="AS393" s="1"/>
      <c r="AT393" s="1"/>
    </row>
    <row r="394" spans="1:46" ht="15.75" customHeight="1" x14ac:dyDescent="0.3">
      <c r="A394" s="1697"/>
      <c r="B394" s="1681" t="s">
        <v>231</v>
      </c>
      <c r="C394" s="178" t="s">
        <v>85</v>
      </c>
      <c r="D394" s="134">
        <f>SUM(E394:H394)</f>
        <v>0</v>
      </c>
      <c r="E394" s="135"/>
      <c r="F394" s="135"/>
      <c r="G394" s="135"/>
      <c r="H394" s="136"/>
      <c r="I394" s="137">
        <f t="shared" si="79"/>
        <v>0</v>
      </c>
      <c r="J394" s="981"/>
      <c r="K394" s="981"/>
      <c r="L394" s="981"/>
      <c r="M394" s="982"/>
      <c r="N394" s="983"/>
      <c r="O394" s="981"/>
      <c r="P394" s="981"/>
      <c r="Q394" s="984"/>
      <c r="R394" s="985"/>
      <c r="S394" s="986"/>
      <c r="T394" s="954"/>
      <c r="U394" s="908"/>
      <c r="V394" s="908"/>
      <c r="W394" s="908"/>
      <c r="X394" s="908"/>
      <c r="Y394" s="955"/>
      <c r="Z394" s="953"/>
      <c r="AA394" s="879"/>
      <c r="AB394" s="956"/>
      <c r="AC394" s="159">
        <f t="shared" si="80"/>
        <v>0</v>
      </c>
      <c r="AD394" s="913"/>
      <c r="AE394" s="913"/>
      <c r="AF394" s="913"/>
      <c r="AG394" s="913"/>
      <c r="AH394" s="913"/>
      <c r="AI394" s="913"/>
      <c r="AJ394" s="913"/>
      <c r="AK394" s="913"/>
      <c r="AL394" s="914"/>
      <c r="AM394" s="1"/>
      <c r="AN394" s="1"/>
      <c r="AO394" s="1"/>
      <c r="AP394" s="1"/>
      <c r="AQ394" s="1"/>
      <c r="AR394" s="1"/>
      <c r="AS394" s="1"/>
      <c r="AT394" s="1"/>
    </row>
    <row r="395" spans="1:46" ht="15.75" customHeight="1" x14ac:dyDescent="0.3">
      <c r="A395" s="1697"/>
      <c r="B395" s="1677"/>
      <c r="C395" s="178" t="s">
        <v>86</v>
      </c>
      <c r="D395" s="143">
        <f t="shared" ref="D395:D396" si="81">SUM(E395:H395)</f>
        <v>0</v>
      </c>
      <c r="E395" s="144"/>
      <c r="F395" s="144"/>
      <c r="G395" s="144"/>
      <c r="H395" s="145"/>
      <c r="I395" s="957">
        <f>IF(AND(SUM(J395:M395)=SUM(R395:S395),SUM(N395:Q395)=SUM(R395:S395)),SUM(J395:M395),"ПЕРЕВІРТЕ ПРАВІЛЬНІСТЬ ВВЕДЕНИХ ДАНИХ")</f>
        <v>15</v>
      </c>
      <c r="J395" s="958"/>
      <c r="K395" s="958"/>
      <c r="L395" s="958"/>
      <c r="M395" s="958">
        <v>15</v>
      </c>
      <c r="N395" s="958"/>
      <c r="O395" s="958">
        <v>14</v>
      </c>
      <c r="P395" s="958">
        <v>1</v>
      </c>
      <c r="Q395" s="958"/>
      <c r="R395" s="958">
        <v>14</v>
      </c>
      <c r="S395" s="958">
        <v>1</v>
      </c>
      <c r="T395" s="937"/>
      <c r="U395" s="937"/>
      <c r="V395" s="937"/>
      <c r="W395" s="937"/>
      <c r="X395" s="937">
        <v>8</v>
      </c>
      <c r="Y395" s="937"/>
      <c r="Z395" s="937">
        <v>39.700000000000003</v>
      </c>
      <c r="AA395" s="937">
        <v>11.1</v>
      </c>
      <c r="AB395" s="937">
        <v>100</v>
      </c>
      <c r="AC395" s="162">
        <f>SUM(AD395:AL395)</f>
        <v>0</v>
      </c>
      <c r="AD395" s="916"/>
      <c r="AE395" s="916"/>
      <c r="AF395" s="916"/>
      <c r="AG395" s="916"/>
      <c r="AH395" s="916"/>
      <c r="AI395" s="916"/>
      <c r="AJ395" s="916"/>
      <c r="AK395" s="916"/>
      <c r="AL395" s="917"/>
      <c r="AM395" s="1"/>
      <c r="AN395" s="1"/>
      <c r="AO395" s="1"/>
      <c r="AP395" s="1"/>
      <c r="AQ395" s="1"/>
      <c r="AR395" s="1"/>
      <c r="AS395" s="1"/>
      <c r="AT395" s="1"/>
    </row>
    <row r="396" spans="1:46" ht="15.75" customHeight="1" thickBot="1" x14ac:dyDescent="0.35">
      <c r="A396" s="1697"/>
      <c r="B396" s="1677"/>
      <c r="C396" s="188" t="s">
        <v>87</v>
      </c>
      <c r="D396" s="150">
        <f t="shared" si="81"/>
        <v>0</v>
      </c>
      <c r="E396" s="151"/>
      <c r="F396" s="151"/>
      <c r="G396" s="151"/>
      <c r="H396" s="152"/>
      <c r="I396" s="153">
        <f t="shared" ref="I396:I397" si="82">SUM(J396:M396)</f>
        <v>0</v>
      </c>
      <c r="J396" s="944"/>
      <c r="K396" s="944"/>
      <c r="L396" s="944"/>
      <c r="M396" s="959"/>
      <c r="N396" s="943"/>
      <c r="O396" s="944"/>
      <c r="P396" s="944"/>
      <c r="Q396" s="945"/>
      <c r="R396" s="964"/>
      <c r="S396" s="959"/>
      <c r="T396" s="946"/>
      <c r="U396" s="171"/>
      <c r="V396" s="171"/>
      <c r="W396" s="171"/>
      <c r="X396" s="171"/>
      <c r="Y396" s="941"/>
      <c r="Z396" s="170"/>
      <c r="AA396" s="172"/>
      <c r="AB396" s="960"/>
      <c r="AC396" s="165">
        <f t="shared" ref="AC396:AC397" si="83">SUM(AD396:AL396)</f>
        <v>0</v>
      </c>
      <c r="AD396" s="919"/>
      <c r="AE396" s="919"/>
      <c r="AF396" s="919"/>
      <c r="AG396" s="919"/>
      <c r="AH396" s="919"/>
      <c r="AI396" s="919"/>
      <c r="AJ396" s="919"/>
      <c r="AK396" s="919"/>
      <c r="AL396" s="921"/>
      <c r="AM396" s="1"/>
      <c r="AN396" s="1"/>
      <c r="AO396" s="1"/>
      <c r="AP396" s="1"/>
      <c r="AQ396" s="1"/>
      <c r="AR396" s="1"/>
      <c r="AS396" s="1"/>
      <c r="AT396" s="1"/>
    </row>
    <row r="397" spans="1:46" ht="15.75" customHeight="1" x14ac:dyDescent="0.3">
      <c r="A397" s="1697"/>
      <c r="B397" s="1680" t="s">
        <v>232</v>
      </c>
      <c r="C397" s="177" t="s">
        <v>85</v>
      </c>
      <c r="D397" s="134">
        <f>SUM(E397:H397)</f>
        <v>0</v>
      </c>
      <c r="E397" s="135"/>
      <c r="F397" s="135"/>
      <c r="G397" s="135"/>
      <c r="H397" s="136"/>
      <c r="I397" s="137">
        <f t="shared" si="82"/>
        <v>0</v>
      </c>
      <c r="J397" s="138"/>
      <c r="K397" s="138"/>
      <c r="L397" s="138"/>
      <c r="M397" s="139"/>
      <c r="N397" s="140"/>
      <c r="O397" s="138"/>
      <c r="P397" s="138"/>
      <c r="Q397" s="139"/>
      <c r="R397" s="140"/>
      <c r="S397" s="139"/>
      <c r="T397" s="492"/>
      <c r="U397" s="393"/>
      <c r="V397" s="393"/>
      <c r="W397" s="393"/>
      <c r="X397" s="393"/>
      <c r="Y397" s="493"/>
      <c r="Z397" s="141"/>
      <c r="AA397" s="142"/>
      <c r="AB397" s="141"/>
      <c r="AC397" s="159">
        <f t="shared" si="83"/>
        <v>0</v>
      </c>
      <c r="AD397" s="913"/>
      <c r="AE397" s="913"/>
      <c r="AF397" s="913"/>
      <c r="AG397" s="913"/>
      <c r="AH397" s="913"/>
      <c r="AI397" s="913"/>
      <c r="AJ397" s="913"/>
      <c r="AK397" s="913"/>
      <c r="AL397" s="914"/>
      <c r="AM397" s="1"/>
      <c r="AN397" s="1"/>
      <c r="AO397" s="1"/>
      <c r="AP397" s="1"/>
      <c r="AQ397" s="1"/>
      <c r="AR397" s="1"/>
      <c r="AS397" s="1"/>
      <c r="AT397" s="1"/>
    </row>
    <row r="398" spans="1:46" ht="15.75" customHeight="1" x14ac:dyDescent="0.3">
      <c r="A398" s="1697"/>
      <c r="B398" s="1677"/>
      <c r="C398" s="178" t="s">
        <v>86</v>
      </c>
      <c r="D398" s="143">
        <f t="shared" ref="D398:D399" si="84">SUM(E398:H398)</f>
        <v>1</v>
      </c>
      <c r="E398" s="144">
        <v>1</v>
      </c>
      <c r="F398" s="144"/>
      <c r="G398" s="144"/>
      <c r="H398" s="145"/>
      <c r="I398" s="146">
        <f>IF(AND(SUM(J398:M398)=SUM(R398:S398),SUM(N398:Q398)=SUM(R398:S398)),SUM(J398:M398),"ПЕРЕВІРТЕ ПРАВІЛЬНІСТЬ ВВЕДЕНИХ ДАНИХ")</f>
        <v>6</v>
      </c>
      <c r="J398" s="147"/>
      <c r="K398" s="147"/>
      <c r="L398" s="147"/>
      <c r="M398" s="148">
        <v>6</v>
      </c>
      <c r="N398" s="169"/>
      <c r="O398" s="147"/>
      <c r="P398" s="147">
        <v>6</v>
      </c>
      <c r="Q398" s="148"/>
      <c r="R398" s="169">
        <v>6</v>
      </c>
      <c r="S398" s="148"/>
      <c r="T398" s="494"/>
      <c r="U398" s="144">
        <v>4</v>
      </c>
      <c r="V398" s="144">
        <v>4</v>
      </c>
      <c r="W398" s="144"/>
      <c r="X398" s="144">
        <v>5</v>
      </c>
      <c r="Y398" s="478">
        <v>2</v>
      </c>
      <c r="Z398" s="149">
        <v>43</v>
      </c>
      <c r="AA398" s="145">
        <v>21.8</v>
      </c>
      <c r="AB398" s="149">
        <v>99</v>
      </c>
      <c r="AC398" s="162">
        <f>SUM(AD398:AL398)</f>
        <v>0</v>
      </c>
      <c r="AD398" s="916"/>
      <c r="AE398" s="916"/>
      <c r="AF398" s="916"/>
      <c r="AG398" s="916"/>
      <c r="AH398" s="916"/>
      <c r="AI398" s="916"/>
      <c r="AJ398" s="916"/>
      <c r="AK398" s="916"/>
      <c r="AL398" s="917"/>
      <c r="AM398" s="1"/>
      <c r="AN398" s="1"/>
      <c r="AO398" s="1"/>
      <c r="AP398" s="1"/>
      <c r="AQ398" s="1"/>
      <c r="AR398" s="1"/>
      <c r="AS398" s="1"/>
      <c r="AT398" s="1"/>
    </row>
    <row r="399" spans="1:46" ht="15.75" customHeight="1" thickBot="1" x14ac:dyDescent="0.35">
      <c r="A399" s="1697"/>
      <c r="B399" s="1679"/>
      <c r="C399" s="179" t="s">
        <v>87</v>
      </c>
      <c r="D399" s="150">
        <f t="shared" si="84"/>
        <v>0</v>
      </c>
      <c r="E399" s="151"/>
      <c r="F399" s="151"/>
      <c r="G399" s="151"/>
      <c r="H399" s="152"/>
      <c r="I399" s="153">
        <f t="shared" ref="I399:I400" si="85">SUM(J399:M399)</f>
        <v>0</v>
      </c>
      <c r="J399" s="154"/>
      <c r="K399" s="154"/>
      <c r="L399" s="154"/>
      <c r="M399" s="155"/>
      <c r="N399" s="156"/>
      <c r="O399" s="154"/>
      <c r="P399" s="154"/>
      <c r="Q399" s="155"/>
      <c r="R399" s="156"/>
      <c r="S399" s="155"/>
      <c r="T399" s="328"/>
      <c r="U399" s="151"/>
      <c r="V399" s="151"/>
      <c r="W399" s="151"/>
      <c r="X399" s="151"/>
      <c r="Y399" s="329"/>
      <c r="Z399" s="157"/>
      <c r="AA399" s="152"/>
      <c r="AB399" s="158"/>
      <c r="AC399" s="165">
        <f t="shared" ref="AC399:AC400" si="86">SUM(AD399:AL399)</f>
        <v>0</v>
      </c>
      <c r="AD399" s="919"/>
      <c r="AE399" s="919"/>
      <c r="AF399" s="919"/>
      <c r="AG399" s="919"/>
      <c r="AH399" s="919"/>
      <c r="AI399" s="919"/>
      <c r="AJ399" s="919"/>
      <c r="AK399" s="919"/>
      <c r="AL399" s="921"/>
      <c r="AM399" s="1"/>
      <c r="AN399" s="1"/>
      <c r="AO399" s="1"/>
      <c r="AP399" s="1"/>
      <c r="AQ399" s="1"/>
      <c r="AR399" s="1"/>
      <c r="AS399" s="1"/>
      <c r="AT399" s="1"/>
    </row>
    <row r="400" spans="1:46" ht="15.75" customHeight="1" x14ac:dyDescent="0.3">
      <c r="A400" s="1697"/>
      <c r="B400" s="1681" t="s">
        <v>233</v>
      </c>
      <c r="C400" s="178" t="s">
        <v>85</v>
      </c>
      <c r="D400" s="134">
        <f>SUM(E400:H400)</f>
        <v>0</v>
      </c>
      <c r="E400" s="135"/>
      <c r="F400" s="135"/>
      <c r="G400" s="135"/>
      <c r="H400" s="136"/>
      <c r="I400" s="137">
        <f t="shared" si="85"/>
        <v>0</v>
      </c>
      <c r="J400" s="951"/>
      <c r="K400" s="951"/>
      <c r="L400" s="951"/>
      <c r="M400" s="952"/>
      <c r="N400" s="950"/>
      <c r="O400" s="951"/>
      <c r="P400" s="951"/>
      <c r="Q400" s="952"/>
      <c r="R400" s="950"/>
      <c r="S400" s="952"/>
      <c r="T400" s="953"/>
      <c r="U400" s="799"/>
      <c r="V400" s="799"/>
      <c r="W400" s="799"/>
      <c r="X400" s="799"/>
      <c r="Y400" s="879"/>
      <c r="Z400" s="987"/>
      <c r="AA400" s="800"/>
      <c r="AB400" s="987"/>
      <c r="AC400" s="159">
        <f t="shared" si="86"/>
        <v>0</v>
      </c>
      <c r="AD400" s="913"/>
      <c r="AE400" s="913"/>
      <c r="AF400" s="913"/>
      <c r="AG400" s="913"/>
      <c r="AH400" s="913"/>
      <c r="AI400" s="913"/>
      <c r="AJ400" s="913"/>
      <c r="AK400" s="913"/>
      <c r="AL400" s="914"/>
      <c r="AM400" s="1"/>
      <c r="AN400" s="1"/>
      <c r="AO400" s="1"/>
      <c r="AP400" s="1"/>
      <c r="AQ400" s="1"/>
      <c r="AR400" s="1"/>
      <c r="AS400" s="1"/>
      <c r="AT400" s="1"/>
    </row>
    <row r="401" spans="1:46" ht="15.75" customHeight="1" x14ac:dyDescent="0.3">
      <c r="A401" s="1697"/>
      <c r="B401" s="1677"/>
      <c r="C401" s="178" t="s">
        <v>86</v>
      </c>
      <c r="D401" s="143">
        <f t="shared" ref="D401:D402" si="87">SUM(E401:H401)</f>
        <v>0</v>
      </c>
      <c r="E401" s="144"/>
      <c r="F401" s="144"/>
      <c r="G401" s="144"/>
      <c r="H401" s="145"/>
      <c r="I401" s="957">
        <f>IF(AND(SUM(J401:M401)=SUM(R401:S401),SUM(N401:Q401)=SUM(R401:S401)),SUM(J401:M401),"ПЕРЕВІРТЕ ПРАВІЛЬНІСТЬ ВВЕДЕНИХ ДАНИХ")</f>
        <v>2</v>
      </c>
      <c r="J401" s="958"/>
      <c r="K401" s="958"/>
      <c r="L401" s="958"/>
      <c r="M401" s="958">
        <v>2</v>
      </c>
      <c r="N401" s="958">
        <v>1</v>
      </c>
      <c r="O401" s="958">
        <v>1</v>
      </c>
      <c r="P401" s="958"/>
      <c r="Q401" s="958"/>
      <c r="R401" s="958">
        <v>2</v>
      </c>
      <c r="S401" s="958"/>
      <c r="T401" s="937"/>
      <c r="U401" s="937"/>
      <c r="V401" s="937"/>
      <c r="W401" s="937"/>
      <c r="X401" s="937">
        <v>2</v>
      </c>
      <c r="Y401" s="937">
        <v>1</v>
      </c>
      <c r="Z401" s="937">
        <v>43.5</v>
      </c>
      <c r="AA401" s="937">
        <v>23.5</v>
      </c>
      <c r="AB401" s="937">
        <v>100</v>
      </c>
      <c r="AC401" s="162">
        <f>SUM(AD401:AL401)</f>
        <v>0</v>
      </c>
      <c r="AD401" s="916"/>
      <c r="AE401" s="916"/>
      <c r="AF401" s="916"/>
      <c r="AG401" s="916"/>
      <c r="AH401" s="916"/>
      <c r="AI401" s="916"/>
      <c r="AJ401" s="916"/>
      <c r="AK401" s="916"/>
      <c r="AL401" s="917"/>
      <c r="AM401" s="1"/>
      <c r="AN401" s="1"/>
      <c r="AO401" s="1"/>
      <c r="AP401" s="1"/>
      <c r="AQ401" s="1"/>
      <c r="AR401" s="1"/>
      <c r="AS401" s="1"/>
      <c r="AT401" s="1"/>
    </row>
    <row r="402" spans="1:46" ht="15.75" customHeight="1" thickBot="1" x14ac:dyDescent="0.35">
      <c r="A402" s="1698"/>
      <c r="B402" s="1677"/>
      <c r="C402" s="188" t="s">
        <v>87</v>
      </c>
      <c r="D402" s="150">
        <f t="shared" si="87"/>
        <v>0</v>
      </c>
      <c r="E402" s="151"/>
      <c r="F402" s="151"/>
      <c r="G402" s="151"/>
      <c r="H402" s="152"/>
      <c r="I402" s="153">
        <f t="shared" ref="I402" si="88">SUM(J402:M402)</f>
        <v>0</v>
      </c>
      <c r="J402" s="944"/>
      <c r="K402" s="944"/>
      <c r="L402" s="944"/>
      <c r="M402" s="945"/>
      <c r="N402" s="943"/>
      <c r="O402" s="944"/>
      <c r="P402" s="944"/>
      <c r="Q402" s="945"/>
      <c r="R402" s="943"/>
      <c r="S402" s="945"/>
      <c r="T402" s="170"/>
      <c r="U402" s="171"/>
      <c r="V402" s="171"/>
      <c r="W402" s="171"/>
      <c r="X402" s="171"/>
      <c r="Y402" s="172"/>
      <c r="Z402" s="946"/>
      <c r="AA402" s="941"/>
      <c r="AB402" s="988"/>
      <c r="AC402" s="165">
        <f t="shared" ref="AC402" si="89">SUM(AD402:AL402)</f>
        <v>0</v>
      </c>
      <c r="AD402" s="919"/>
      <c r="AE402" s="919"/>
      <c r="AF402" s="919"/>
      <c r="AG402" s="919"/>
      <c r="AH402" s="919"/>
      <c r="AI402" s="919"/>
      <c r="AJ402" s="919"/>
      <c r="AK402" s="919"/>
      <c r="AL402" s="921"/>
      <c r="AM402" s="1"/>
      <c r="AN402" s="1"/>
      <c r="AO402" s="1"/>
      <c r="AP402" s="1"/>
      <c r="AQ402" s="1"/>
      <c r="AR402" s="1"/>
      <c r="AS402" s="1"/>
      <c r="AT402" s="1"/>
    </row>
    <row r="403" spans="1:46" ht="15.75" customHeight="1" x14ac:dyDescent="0.3">
      <c r="A403" s="1702" t="s">
        <v>234</v>
      </c>
      <c r="B403" s="1680" t="s">
        <v>235</v>
      </c>
      <c r="C403" s="177" t="s">
        <v>85</v>
      </c>
      <c r="D403" s="997">
        <v>0</v>
      </c>
      <c r="E403" s="998">
        <v>0</v>
      </c>
      <c r="F403" s="998">
        <v>0</v>
      </c>
      <c r="G403" s="998">
        <v>0</v>
      </c>
      <c r="H403" s="996">
        <v>0</v>
      </c>
      <c r="I403" s="999">
        <v>37</v>
      </c>
      <c r="J403" s="998">
        <v>0</v>
      </c>
      <c r="K403" s="998">
        <v>0</v>
      </c>
      <c r="L403" s="998">
        <v>0</v>
      </c>
      <c r="M403" s="996">
        <v>37</v>
      </c>
      <c r="N403" s="1000">
        <v>0</v>
      </c>
      <c r="O403" s="998">
        <v>37</v>
      </c>
      <c r="P403" s="998">
        <v>0</v>
      </c>
      <c r="Q403" s="1001">
        <v>0</v>
      </c>
      <c r="R403" s="1002">
        <v>35</v>
      </c>
      <c r="S403" s="1001">
        <v>2</v>
      </c>
      <c r="T403" s="1393">
        <v>0</v>
      </c>
      <c r="U403" s="1394">
        <v>7</v>
      </c>
      <c r="V403" s="1394">
        <v>6</v>
      </c>
      <c r="W403" s="1394">
        <v>1</v>
      </c>
      <c r="X403" s="1394">
        <v>16</v>
      </c>
      <c r="Y403" s="1395">
        <v>5</v>
      </c>
      <c r="Z403" s="1396">
        <v>38</v>
      </c>
      <c r="AA403" s="1394">
        <v>19</v>
      </c>
      <c r="AB403" s="1395">
        <v>9</v>
      </c>
      <c r="AC403" s="1397">
        <v>0</v>
      </c>
      <c r="AD403" s="1398">
        <v>0</v>
      </c>
      <c r="AE403" s="1398">
        <v>0</v>
      </c>
      <c r="AF403" s="1398">
        <v>0</v>
      </c>
      <c r="AG403" s="1398">
        <v>0</v>
      </c>
      <c r="AH403" s="1398">
        <v>0</v>
      </c>
      <c r="AI403" s="1398">
        <v>0</v>
      </c>
      <c r="AJ403" s="1398">
        <v>0</v>
      </c>
      <c r="AK403" s="1398">
        <v>0</v>
      </c>
      <c r="AL403" s="1399">
        <v>0</v>
      </c>
      <c r="AM403" s="1"/>
      <c r="AN403" s="1"/>
      <c r="AO403" s="1"/>
      <c r="AP403" s="1"/>
      <c r="AQ403" s="1"/>
      <c r="AR403" s="1"/>
      <c r="AS403" s="1"/>
      <c r="AT403" s="1"/>
    </row>
    <row r="404" spans="1:46" ht="15.75" customHeight="1" x14ac:dyDescent="0.3">
      <c r="A404" s="1697"/>
      <c r="B404" s="1677"/>
      <c r="C404" s="178" t="s">
        <v>86</v>
      </c>
      <c r="D404" s="1004">
        <v>1</v>
      </c>
      <c r="E404" s="1005">
        <v>1</v>
      </c>
      <c r="F404" s="1005">
        <v>0</v>
      </c>
      <c r="G404" s="1005">
        <v>0</v>
      </c>
      <c r="H404" s="1003">
        <v>0</v>
      </c>
      <c r="I404" s="1006">
        <v>106</v>
      </c>
      <c r="J404" s="1005">
        <v>0</v>
      </c>
      <c r="K404" s="1005">
        <v>0</v>
      </c>
      <c r="L404" s="1005">
        <v>0</v>
      </c>
      <c r="M404" s="1003">
        <v>106</v>
      </c>
      <c r="N404" s="1007">
        <v>7</v>
      </c>
      <c r="O404" s="1005">
        <v>99</v>
      </c>
      <c r="P404" s="1005">
        <v>0</v>
      </c>
      <c r="Q404" s="1008">
        <v>0</v>
      </c>
      <c r="R404" s="1009">
        <v>88</v>
      </c>
      <c r="S404" s="1008">
        <v>18</v>
      </c>
      <c r="T404" s="1400">
        <v>0</v>
      </c>
      <c r="U404" s="1005">
        <v>27</v>
      </c>
      <c r="V404" s="1005">
        <v>24</v>
      </c>
      <c r="W404" s="1005">
        <v>1</v>
      </c>
      <c r="X404" s="1005">
        <v>64</v>
      </c>
      <c r="Y404" s="1008">
        <v>15</v>
      </c>
      <c r="Z404" s="1009">
        <v>37</v>
      </c>
      <c r="AA404" s="1005">
        <v>22</v>
      </c>
      <c r="AB404" s="1008">
        <v>94</v>
      </c>
      <c r="AC404" s="1017">
        <v>3</v>
      </c>
      <c r="AD404" s="1018">
        <v>0</v>
      </c>
      <c r="AE404" s="1018">
        <v>0</v>
      </c>
      <c r="AF404" s="1018">
        <v>1</v>
      </c>
      <c r="AG404" s="1018">
        <v>0</v>
      </c>
      <c r="AH404" s="1018">
        <v>0</v>
      </c>
      <c r="AI404" s="1018">
        <v>0</v>
      </c>
      <c r="AJ404" s="1018">
        <v>1</v>
      </c>
      <c r="AK404" s="1018">
        <v>0</v>
      </c>
      <c r="AL404" s="1401">
        <v>2</v>
      </c>
      <c r="AM404" s="1"/>
      <c r="AN404" s="1"/>
      <c r="AO404" s="1"/>
      <c r="AP404" s="1"/>
      <c r="AQ404" s="1"/>
      <c r="AR404" s="1"/>
      <c r="AS404" s="1"/>
      <c r="AT404" s="1"/>
    </row>
    <row r="405" spans="1:46" ht="15.75" customHeight="1" thickBot="1" x14ac:dyDescent="0.35">
      <c r="A405" s="1698"/>
      <c r="B405" s="1679"/>
      <c r="C405" s="179" t="s">
        <v>87</v>
      </c>
      <c r="D405" s="1011">
        <v>0</v>
      </c>
      <c r="E405" s="1012"/>
      <c r="F405" s="1012"/>
      <c r="G405" s="1012"/>
      <c r="H405" s="1010"/>
      <c r="I405" s="1013">
        <v>0</v>
      </c>
      <c r="J405" s="1012"/>
      <c r="K405" s="1012"/>
      <c r="L405" s="1012"/>
      <c r="M405" s="1010"/>
      <c r="N405" s="1014"/>
      <c r="O405" s="1012"/>
      <c r="P405" s="1012"/>
      <c r="Q405" s="1015"/>
      <c r="R405" s="1016"/>
      <c r="S405" s="1015"/>
      <c r="T405" s="1402"/>
      <c r="U405" s="1403"/>
      <c r="V405" s="1403"/>
      <c r="W405" s="1403"/>
      <c r="X405" s="1403"/>
      <c r="Y405" s="1404"/>
      <c r="Z405" s="1405"/>
      <c r="AA405" s="1403"/>
      <c r="AB405" s="1404"/>
      <c r="AC405" s="1406">
        <v>0</v>
      </c>
      <c r="AD405" s="1407"/>
      <c r="AE405" s="1407"/>
      <c r="AF405" s="1407"/>
      <c r="AG405" s="1407"/>
      <c r="AH405" s="1407"/>
      <c r="AI405" s="1407"/>
      <c r="AJ405" s="1407"/>
      <c r="AK405" s="1407"/>
      <c r="AL405" s="1408"/>
      <c r="AM405" s="1"/>
      <c r="AN405" s="1"/>
      <c r="AO405" s="1"/>
      <c r="AP405" s="1"/>
      <c r="AQ405" s="1"/>
      <c r="AR405" s="1"/>
      <c r="AS405" s="1"/>
      <c r="AT405" s="1"/>
    </row>
    <row r="406" spans="1:46" ht="15.75" customHeight="1" x14ac:dyDescent="0.3">
      <c r="A406" s="1702" t="s">
        <v>236</v>
      </c>
      <c r="B406" s="1676" t="s">
        <v>237</v>
      </c>
      <c r="C406" s="213" t="s">
        <v>85</v>
      </c>
      <c r="D406" s="1378">
        <f>SUM(E406:H406)</f>
        <v>0</v>
      </c>
      <c r="E406" s="135">
        <v>0</v>
      </c>
      <c r="F406" s="135">
        <v>0</v>
      </c>
      <c r="G406" s="135">
        <v>0</v>
      </c>
      <c r="H406" s="136">
        <v>0</v>
      </c>
      <c r="I406" s="1381">
        <f t="shared" ref="I406" si="90">SUM(J406:M406)</f>
        <v>0</v>
      </c>
      <c r="J406" s="138">
        <v>0</v>
      </c>
      <c r="K406" s="138">
        <v>0</v>
      </c>
      <c r="L406" s="138">
        <v>0</v>
      </c>
      <c r="M406" s="139">
        <v>0</v>
      </c>
      <c r="N406" s="140">
        <v>0</v>
      </c>
      <c r="O406" s="138">
        <v>0</v>
      </c>
      <c r="P406" s="138">
        <v>0</v>
      </c>
      <c r="Q406" s="139">
        <v>0</v>
      </c>
      <c r="R406" s="140">
        <v>0</v>
      </c>
      <c r="S406" s="139">
        <v>0</v>
      </c>
      <c r="T406" s="492">
        <v>0</v>
      </c>
      <c r="U406" s="393">
        <v>0</v>
      </c>
      <c r="V406" s="393">
        <v>0</v>
      </c>
      <c r="W406" s="393">
        <v>0</v>
      </c>
      <c r="X406" s="393">
        <v>0</v>
      </c>
      <c r="Y406" s="493">
        <v>0</v>
      </c>
      <c r="Z406" s="141">
        <v>0</v>
      </c>
      <c r="AA406" s="142">
        <v>0</v>
      </c>
      <c r="AB406" s="141">
        <v>0</v>
      </c>
      <c r="AC406" s="1385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38"/>
      <c r="AN406" s="38"/>
      <c r="AO406" s="38"/>
      <c r="AP406" s="38"/>
      <c r="AQ406" s="38"/>
      <c r="AR406" s="38"/>
      <c r="AS406" s="38"/>
      <c r="AT406" s="38"/>
    </row>
    <row r="407" spans="1:46" ht="15.75" customHeight="1" x14ac:dyDescent="0.3">
      <c r="A407" s="1697"/>
      <c r="B407" s="1677"/>
      <c r="C407" s="213" t="s">
        <v>86</v>
      </c>
      <c r="D407" s="1379">
        <f t="shared" ref="D407" si="91">SUM(E407:H407)</f>
        <v>0</v>
      </c>
      <c r="E407" s="144">
        <v>0</v>
      </c>
      <c r="F407" s="144">
        <v>0</v>
      </c>
      <c r="G407" s="144">
        <v>0</v>
      </c>
      <c r="H407" s="145">
        <v>0</v>
      </c>
      <c r="I407" s="1382">
        <v>8</v>
      </c>
      <c r="J407" s="147">
        <v>0</v>
      </c>
      <c r="K407" s="147">
        <v>0</v>
      </c>
      <c r="L407" s="147">
        <v>0</v>
      </c>
      <c r="M407" s="148">
        <v>8</v>
      </c>
      <c r="N407" s="169">
        <v>0</v>
      </c>
      <c r="O407" s="147">
        <v>0</v>
      </c>
      <c r="P407" s="147">
        <v>0</v>
      </c>
      <c r="Q407" s="148">
        <v>8</v>
      </c>
      <c r="R407" s="169">
        <v>8</v>
      </c>
      <c r="S407" s="148">
        <v>0</v>
      </c>
      <c r="T407" s="494">
        <v>0</v>
      </c>
      <c r="U407" s="144">
        <v>3</v>
      </c>
      <c r="V407" s="144">
        <v>3</v>
      </c>
      <c r="W407" s="144">
        <v>1</v>
      </c>
      <c r="X407" s="144">
        <v>8</v>
      </c>
      <c r="Y407" s="478">
        <v>1</v>
      </c>
      <c r="Z407" s="149">
        <v>39</v>
      </c>
      <c r="AA407" s="145">
        <v>18</v>
      </c>
      <c r="AB407" s="149">
        <v>78</v>
      </c>
      <c r="AC407" s="1386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38"/>
      <c r="AN407" s="38"/>
      <c r="AO407" s="38"/>
      <c r="AP407" s="38"/>
      <c r="AQ407" s="38"/>
      <c r="AR407" s="38"/>
      <c r="AS407" s="38"/>
      <c r="AT407" s="38"/>
    </row>
    <row r="408" spans="1:46" ht="15.75" customHeight="1" thickBot="1" x14ac:dyDescent="0.35">
      <c r="A408" s="1697"/>
      <c r="B408" s="1677"/>
      <c r="C408" s="214" t="s">
        <v>87</v>
      </c>
      <c r="D408" s="1380"/>
      <c r="E408" s="151"/>
      <c r="F408" s="151"/>
      <c r="G408" s="151"/>
      <c r="H408" s="152"/>
      <c r="I408" s="1383"/>
      <c r="J408" s="154"/>
      <c r="K408" s="154"/>
      <c r="L408" s="154"/>
      <c r="M408" s="155"/>
      <c r="N408" s="156"/>
      <c r="O408" s="154"/>
      <c r="P408" s="154"/>
      <c r="Q408" s="155"/>
      <c r="R408" s="156"/>
      <c r="S408" s="155"/>
      <c r="T408" s="328"/>
      <c r="U408" s="151"/>
      <c r="V408" s="151"/>
      <c r="W408" s="151"/>
      <c r="X408" s="151"/>
      <c r="Y408" s="329"/>
      <c r="Z408" s="157"/>
      <c r="AA408" s="152"/>
      <c r="AB408" s="158"/>
      <c r="AC408" s="1387"/>
      <c r="AD408" s="1317"/>
      <c r="AE408" s="1317"/>
      <c r="AF408" s="1317"/>
      <c r="AG408" s="1317"/>
      <c r="AH408" s="1317"/>
      <c r="AI408" s="1317"/>
      <c r="AJ408" s="1317"/>
      <c r="AK408" s="1317"/>
      <c r="AL408" s="1317"/>
      <c r="AM408" s="38"/>
      <c r="AN408" s="38"/>
      <c r="AO408" s="38"/>
      <c r="AP408" s="38"/>
      <c r="AQ408" s="38"/>
      <c r="AR408" s="38"/>
      <c r="AS408" s="38"/>
      <c r="AT408" s="38"/>
    </row>
    <row r="409" spans="1:46" ht="15.75" customHeight="1" x14ac:dyDescent="0.3">
      <c r="A409" s="1697"/>
      <c r="B409" s="1680" t="s">
        <v>238</v>
      </c>
      <c r="C409" s="215" t="s">
        <v>85</v>
      </c>
      <c r="D409" s="1378">
        <v>2</v>
      </c>
      <c r="E409" s="135">
        <v>2</v>
      </c>
      <c r="F409" s="135">
        <v>0</v>
      </c>
      <c r="G409" s="135">
        <v>0</v>
      </c>
      <c r="H409" s="136">
        <v>0</v>
      </c>
      <c r="I409" s="1381">
        <v>12</v>
      </c>
      <c r="J409" s="138">
        <v>0</v>
      </c>
      <c r="K409" s="138">
        <v>0</v>
      </c>
      <c r="L409" s="138">
        <v>0</v>
      </c>
      <c r="M409" s="139">
        <v>12</v>
      </c>
      <c r="N409" s="140">
        <v>0</v>
      </c>
      <c r="O409" s="138">
        <v>12</v>
      </c>
      <c r="P409" s="138">
        <v>0</v>
      </c>
      <c r="Q409" s="139">
        <v>0</v>
      </c>
      <c r="R409" s="140">
        <v>12</v>
      </c>
      <c r="S409" s="139">
        <v>0</v>
      </c>
      <c r="T409" s="492">
        <v>0</v>
      </c>
      <c r="U409" s="393">
        <v>9</v>
      </c>
      <c r="V409" s="393">
        <v>9</v>
      </c>
      <c r="W409" s="393">
        <v>2</v>
      </c>
      <c r="X409" s="393">
        <v>9</v>
      </c>
      <c r="Y409" s="493">
        <v>0</v>
      </c>
      <c r="Z409" s="141">
        <v>44</v>
      </c>
      <c r="AA409" s="142">
        <v>21</v>
      </c>
      <c r="AB409" s="141">
        <v>12</v>
      </c>
      <c r="AC409" s="1409">
        <v>0</v>
      </c>
      <c r="AD409" s="1412">
        <v>0</v>
      </c>
      <c r="AE409" s="713">
        <v>0</v>
      </c>
      <c r="AF409" s="713">
        <v>0</v>
      </c>
      <c r="AG409" s="713">
        <v>0</v>
      </c>
      <c r="AH409" s="713">
        <v>0</v>
      </c>
      <c r="AI409" s="713">
        <v>0</v>
      </c>
      <c r="AJ409" s="713">
        <v>0</v>
      </c>
      <c r="AK409" s="713">
        <v>0</v>
      </c>
      <c r="AL409" s="714">
        <v>0</v>
      </c>
      <c r="AM409" s="40"/>
      <c r="AN409" s="40"/>
      <c r="AO409" s="40"/>
      <c r="AP409" s="40"/>
      <c r="AQ409" s="40"/>
      <c r="AR409" s="40"/>
      <c r="AS409" s="40"/>
      <c r="AT409" s="40"/>
    </row>
    <row r="410" spans="1:46" ht="15.75" customHeight="1" x14ac:dyDescent="0.3">
      <c r="A410" s="1697"/>
      <c r="B410" s="1677"/>
      <c r="C410" s="213" t="s">
        <v>86</v>
      </c>
      <c r="D410" s="1379">
        <v>3</v>
      </c>
      <c r="E410" s="144">
        <v>2</v>
      </c>
      <c r="F410" s="144">
        <v>0</v>
      </c>
      <c r="G410" s="144">
        <v>1</v>
      </c>
      <c r="H410" s="145">
        <v>0</v>
      </c>
      <c r="I410" s="1382">
        <v>105</v>
      </c>
      <c r="J410" s="147">
        <v>0</v>
      </c>
      <c r="K410" s="147">
        <v>0</v>
      </c>
      <c r="L410" s="147">
        <v>0</v>
      </c>
      <c r="M410" s="148">
        <v>105</v>
      </c>
      <c r="N410" s="169">
        <v>0</v>
      </c>
      <c r="O410" s="147">
        <v>105</v>
      </c>
      <c r="P410" s="147">
        <v>0</v>
      </c>
      <c r="Q410" s="148">
        <v>0</v>
      </c>
      <c r="R410" s="319">
        <v>90</v>
      </c>
      <c r="S410" s="318">
        <v>15</v>
      </c>
      <c r="T410" s="494">
        <v>0</v>
      </c>
      <c r="U410" s="144">
        <v>96</v>
      </c>
      <c r="V410" s="144">
        <v>96</v>
      </c>
      <c r="W410" s="144">
        <v>8</v>
      </c>
      <c r="X410" s="144">
        <v>65</v>
      </c>
      <c r="Y410" s="478">
        <v>1</v>
      </c>
      <c r="Z410" s="149">
        <v>45</v>
      </c>
      <c r="AA410" s="145">
        <v>20</v>
      </c>
      <c r="AB410" s="149">
        <v>91</v>
      </c>
      <c r="AC410" s="1410">
        <v>1</v>
      </c>
      <c r="AD410" s="1413">
        <v>0</v>
      </c>
      <c r="AE410" s="163">
        <v>0</v>
      </c>
      <c r="AF410" s="163">
        <v>0</v>
      </c>
      <c r="AG410" s="163">
        <v>0</v>
      </c>
      <c r="AH410" s="163">
        <v>0</v>
      </c>
      <c r="AI410" s="163">
        <v>0</v>
      </c>
      <c r="AJ410" s="163">
        <v>0</v>
      </c>
      <c r="AK410" s="163">
        <v>0</v>
      </c>
      <c r="AL410" s="164">
        <v>1</v>
      </c>
      <c r="AM410" s="40"/>
      <c r="AN410" s="40"/>
      <c r="AO410" s="40"/>
      <c r="AP410" s="40"/>
      <c r="AQ410" s="40"/>
      <c r="AR410" s="40"/>
      <c r="AS410" s="40"/>
      <c r="AT410" s="40"/>
    </row>
    <row r="411" spans="1:46" ht="15.75" customHeight="1" thickBot="1" x14ac:dyDescent="0.35">
      <c r="A411" s="1697"/>
      <c r="B411" s="1679"/>
      <c r="C411" s="216" t="s">
        <v>87</v>
      </c>
      <c r="D411" s="1380"/>
      <c r="E411" s="151"/>
      <c r="F411" s="151"/>
      <c r="G411" s="151"/>
      <c r="H411" s="152"/>
      <c r="I411" s="1383"/>
      <c r="J411" s="154"/>
      <c r="K411" s="154"/>
      <c r="L411" s="154"/>
      <c r="M411" s="155"/>
      <c r="N411" s="156"/>
      <c r="O411" s="154"/>
      <c r="P411" s="154"/>
      <c r="Q411" s="155"/>
      <c r="R411" s="156"/>
      <c r="S411" s="155"/>
      <c r="T411" s="1390"/>
      <c r="U411" s="1391"/>
      <c r="V411" s="1391"/>
      <c r="W411" s="1391"/>
      <c r="X411" s="1391"/>
      <c r="Y411" s="1392"/>
      <c r="Z411" s="157"/>
      <c r="AA411" s="152"/>
      <c r="AB411" s="158"/>
      <c r="AC411" s="1411"/>
      <c r="AD411" s="1414"/>
      <c r="AE411" s="166"/>
      <c r="AF411" s="166"/>
      <c r="AG411" s="166"/>
      <c r="AH411" s="166"/>
      <c r="AI411" s="166"/>
      <c r="AJ411" s="166"/>
      <c r="AK411" s="166"/>
      <c r="AL411" s="167"/>
      <c r="AM411" s="38"/>
      <c r="AN411" s="38"/>
      <c r="AO411" s="38"/>
      <c r="AP411" s="38"/>
      <c r="AQ411" s="38"/>
      <c r="AR411" s="38"/>
      <c r="AS411" s="38"/>
      <c r="AT411" s="38"/>
    </row>
    <row r="412" spans="1:46" ht="15.75" customHeight="1" x14ac:dyDescent="0.3">
      <c r="A412" s="1697"/>
      <c r="B412" s="1681" t="s">
        <v>239</v>
      </c>
      <c r="C412" s="213" t="s">
        <v>85</v>
      </c>
      <c r="D412" s="1378">
        <v>0</v>
      </c>
      <c r="E412" s="135">
        <v>0</v>
      </c>
      <c r="F412" s="135">
        <v>0</v>
      </c>
      <c r="G412" s="135">
        <v>1</v>
      </c>
      <c r="H412" s="136">
        <v>0</v>
      </c>
      <c r="I412" s="1381">
        <v>30</v>
      </c>
      <c r="J412" s="138">
        <v>0</v>
      </c>
      <c r="K412" s="138">
        <v>0</v>
      </c>
      <c r="L412" s="138">
        <v>0</v>
      </c>
      <c r="M412" s="139">
        <v>30</v>
      </c>
      <c r="N412" s="140">
        <v>1</v>
      </c>
      <c r="O412" s="138">
        <v>28</v>
      </c>
      <c r="P412" s="138">
        <v>1</v>
      </c>
      <c r="Q412" s="139">
        <v>0</v>
      </c>
      <c r="R412" s="140">
        <v>25</v>
      </c>
      <c r="S412" s="139">
        <v>5</v>
      </c>
      <c r="T412" s="492">
        <v>0</v>
      </c>
      <c r="U412" s="393">
        <v>2</v>
      </c>
      <c r="V412" s="393">
        <v>2</v>
      </c>
      <c r="W412" s="393">
        <v>1</v>
      </c>
      <c r="X412" s="393">
        <v>18</v>
      </c>
      <c r="Y412" s="493">
        <v>0</v>
      </c>
      <c r="Z412" s="141">
        <v>42</v>
      </c>
      <c r="AA412" s="142">
        <v>22</v>
      </c>
      <c r="AB412" s="141">
        <v>18</v>
      </c>
      <c r="AC412" s="1385">
        <v>0</v>
      </c>
      <c r="AD412" s="160">
        <v>0</v>
      </c>
      <c r="AE412" s="160">
        <v>0</v>
      </c>
      <c r="AF412" s="160">
        <v>0</v>
      </c>
      <c r="AG412" s="160">
        <v>0</v>
      </c>
      <c r="AH412" s="160">
        <v>0</v>
      </c>
      <c r="AI412" s="160">
        <v>0</v>
      </c>
      <c r="AJ412" s="160">
        <v>0</v>
      </c>
      <c r="AK412" s="160">
        <v>0</v>
      </c>
      <c r="AL412" s="160">
        <v>0</v>
      </c>
      <c r="AM412" s="38"/>
      <c r="AN412" s="38"/>
      <c r="AO412" s="38"/>
      <c r="AP412" s="38"/>
      <c r="AQ412" s="38"/>
      <c r="AR412" s="38"/>
      <c r="AS412" s="38"/>
      <c r="AT412" s="38"/>
    </row>
    <row r="413" spans="1:46" ht="15.75" customHeight="1" x14ac:dyDescent="0.3">
      <c r="A413" s="1697"/>
      <c r="B413" s="1677"/>
      <c r="C413" s="213" t="s">
        <v>86</v>
      </c>
      <c r="D413" s="1379">
        <v>7</v>
      </c>
      <c r="E413" s="144"/>
      <c r="F413" s="144">
        <v>2</v>
      </c>
      <c r="G413" s="144">
        <v>5</v>
      </c>
      <c r="H413" s="145">
        <v>0</v>
      </c>
      <c r="I413" s="1382">
        <v>306</v>
      </c>
      <c r="J413" s="147">
        <v>0</v>
      </c>
      <c r="K413" s="147">
        <v>0</v>
      </c>
      <c r="L413" s="147">
        <v>0</v>
      </c>
      <c r="M413" s="148">
        <v>306</v>
      </c>
      <c r="N413" s="169">
        <v>0</v>
      </c>
      <c r="O413" s="147">
        <v>288</v>
      </c>
      <c r="P413" s="147">
        <v>18</v>
      </c>
      <c r="Q413" s="148">
        <v>0</v>
      </c>
      <c r="R413" s="319">
        <v>274</v>
      </c>
      <c r="S413" s="318">
        <v>32</v>
      </c>
      <c r="T413" s="494">
        <v>0</v>
      </c>
      <c r="U413" s="144">
        <v>10</v>
      </c>
      <c r="V413" s="144">
        <v>10</v>
      </c>
      <c r="W413" s="144">
        <v>29</v>
      </c>
      <c r="X413" s="144">
        <v>236</v>
      </c>
      <c r="Y413" s="478">
        <v>20</v>
      </c>
      <c r="Z413" s="149">
        <v>43</v>
      </c>
      <c r="AA413" s="145">
        <v>21</v>
      </c>
      <c r="AB413" s="149">
        <v>98</v>
      </c>
      <c r="AC413" s="1386">
        <v>5</v>
      </c>
      <c r="AD413" s="163">
        <v>0</v>
      </c>
      <c r="AE413" s="163">
        <v>1</v>
      </c>
      <c r="AF413" s="163">
        <v>0</v>
      </c>
      <c r="AG413" s="163">
        <v>0</v>
      </c>
      <c r="AH413" s="163">
        <v>4</v>
      </c>
      <c r="AI413" s="163"/>
      <c r="AJ413" s="163">
        <v>0</v>
      </c>
      <c r="AK413" s="163">
        <v>0</v>
      </c>
      <c r="AL413" s="163"/>
      <c r="AM413" s="40"/>
      <c r="AN413" s="40"/>
      <c r="AO413" s="40"/>
      <c r="AP413" s="40"/>
      <c r="AQ413" s="38"/>
      <c r="AR413" s="40"/>
      <c r="AS413" s="40"/>
      <c r="AT413" s="40"/>
    </row>
    <row r="414" spans="1:46" ht="15.75" customHeight="1" thickBot="1" x14ac:dyDescent="0.35">
      <c r="A414" s="1697"/>
      <c r="B414" s="1677"/>
      <c r="C414" s="214" t="s">
        <v>87</v>
      </c>
      <c r="D414" s="1380"/>
      <c r="E414" s="151"/>
      <c r="F414" s="151"/>
      <c r="G414" s="151"/>
      <c r="H414" s="152"/>
      <c r="I414" s="1383"/>
      <c r="J414" s="154"/>
      <c r="K414" s="154"/>
      <c r="L414" s="154"/>
      <c r="M414" s="155"/>
      <c r="N414" s="156"/>
      <c r="O414" s="154"/>
      <c r="P414" s="154"/>
      <c r="Q414" s="155"/>
      <c r="R414" s="156"/>
      <c r="S414" s="155"/>
      <c r="T414" s="328"/>
      <c r="U414" s="1391"/>
      <c r="V414" s="1391"/>
      <c r="W414" s="1391"/>
      <c r="X414" s="1391"/>
      <c r="Y414" s="1392"/>
      <c r="Z414" s="157"/>
      <c r="AA414" s="152"/>
      <c r="AB414" s="158"/>
      <c r="AC414" s="1387"/>
      <c r="AD414" s="1317"/>
      <c r="AE414" s="1317"/>
      <c r="AF414" s="1317"/>
      <c r="AG414" s="1317"/>
      <c r="AH414" s="1317"/>
      <c r="AI414" s="1317"/>
      <c r="AJ414" s="1317"/>
      <c r="AK414" s="1317"/>
      <c r="AL414" s="1317"/>
      <c r="AM414" s="38"/>
      <c r="AN414" s="38"/>
      <c r="AO414" s="38"/>
      <c r="AP414" s="38"/>
      <c r="AQ414" s="38"/>
      <c r="AR414" s="38"/>
      <c r="AS414" s="38"/>
      <c r="AT414" s="38"/>
    </row>
    <row r="415" spans="1:46" ht="15.75" customHeight="1" x14ac:dyDescent="0.3">
      <c r="A415" s="1697"/>
      <c r="B415" s="1680" t="s">
        <v>240</v>
      </c>
      <c r="C415" s="177" t="s">
        <v>85</v>
      </c>
      <c r="D415" s="1378">
        <v>0</v>
      </c>
      <c r="E415" s="135">
        <v>0</v>
      </c>
      <c r="F415" s="135">
        <v>0</v>
      </c>
      <c r="G415" s="135">
        <v>0</v>
      </c>
      <c r="H415" s="136">
        <v>0</v>
      </c>
      <c r="I415" s="1381">
        <v>4</v>
      </c>
      <c r="J415" s="138">
        <v>0</v>
      </c>
      <c r="K415" s="138">
        <v>0</v>
      </c>
      <c r="L415" s="138">
        <v>0</v>
      </c>
      <c r="M415" s="139">
        <v>4</v>
      </c>
      <c r="N415" s="140">
        <v>0</v>
      </c>
      <c r="O415" s="138">
        <v>4</v>
      </c>
      <c r="P415" s="138">
        <v>0</v>
      </c>
      <c r="Q415" s="139">
        <v>0</v>
      </c>
      <c r="R415" s="140">
        <v>4</v>
      </c>
      <c r="S415" s="139">
        <v>0</v>
      </c>
      <c r="T415" s="492">
        <v>0</v>
      </c>
      <c r="U415" s="393">
        <v>2</v>
      </c>
      <c r="V415" s="393">
        <v>2</v>
      </c>
      <c r="W415" s="393">
        <v>0</v>
      </c>
      <c r="X415" s="393">
        <v>4</v>
      </c>
      <c r="Y415" s="493">
        <v>0</v>
      </c>
      <c r="Z415" s="141">
        <v>42</v>
      </c>
      <c r="AA415" s="142">
        <v>20</v>
      </c>
      <c r="AB415" s="141">
        <v>9</v>
      </c>
      <c r="AC415" s="1409">
        <v>0</v>
      </c>
      <c r="AD415" s="1412">
        <v>0</v>
      </c>
      <c r="AE415" s="713">
        <v>0</v>
      </c>
      <c r="AF415" s="713">
        <v>0</v>
      </c>
      <c r="AG415" s="713">
        <v>0</v>
      </c>
      <c r="AH415" s="713">
        <v>0</v>
      </c>
      <c r="AI415" s="713">
        <v>0</v>
      </c>
      <c r="AJ415" s="713">
        <v>0</v>
      </c>
      <c r="AK415" s="713">
        <v>0</v>
      </c>
      <c r="AL415" s="714">
        <v>0</v>
      </c>
      <c r="AM415" s="38"/>
      <c r="AN415" s="38"/>
      <c r="AO415" s="38"/>
      <c r="AP415" s="38"/>
      <c r="AQ415" s="38"/>
      <c r="AR415" s="38"/>
      <c r="AS415" s="38"/>
      <c r="AT415" s="38"/>
    </row>
    <row r="416" spans="1:46" ht="15.75" customHeight="1" x14ac:dyDescent="0.3">
      <c r="A416" s="1697"/>
      <c r="B416" s="1677"/>
      <c r="C416" s="178" t="s">
        <v>86</v>
      </c>
      <c r="D416" s="1379">
        <v>0</v>
      </c>
      <c r="E416" s="144">
        <v>0</v>
      </c>
      <c r="F416" s="144">
        <v>0</v>
      </c>
      <c r="G416" s="144"/>
      <c r="H416" s="145">
        <v>0</v>
      </c>
      <c r="I416" s="1382">
        <v>15</v>
      </c>
      <c r="J416" s="147">
        <v>0</v>
      </c>
      <c r="K416" s="147">
        <v>0</v>
      </c>
      <c r="L416" s="147">
        <v>0</v>
      </c>
      <c r="M416" s="148">
        <v>15</v>
      </c>
      <c r="N416" s="169">
        <v>0</v>
      </c>
      <c r="O416" s="147">
        <v>15</v>
      </c>
      <c r="P416" s="147">
        <v>0</v>
      </c>
      <c r="Q416" s="148"/>
      <c r="R416" s="169">
        <v>13</v>
      </c>
      <c r="S416" s="148">
        <v>2</v>
      </c>
      <c r="T416" s="494">
        <v>0</v>
      </c>
      <c r="U416" s="144">
        <v>8</v>
      </c>
      <c r="V416" s="144">
        <v>8</v>
      </c>
      <c r="W416" s="144">
        <v>0</v>
      </c>
      <c r="X416" s="144">
        <v>12</v>
      </c>
      <c r="Y416" s="478">
        <v>1</v>
      </c>
      <c r="Z416" s="149">
        <v>42</v>
      </c>
      <c r="AA416" s="145">
        <v>25</v>
      </c>
      <c r="AB416" s="149">
        <v>76</v>
      </c>
      <c r="AC416" s="1410">
        <v>1</v>
      </c>
      <c r="AD416" s="1413">
        <v>0</v>
      </c>
      <c r="AE416" s="163">
        <v>0</v>
      </c>
      <c r="AF416" s="163">
        <v>0</v>
      </c>
      <c r="AG416" s="163">
        <v>0</v>
      </c>
      <c r="AH416" s="163">
        <v>1</v>
      </c>
      <c r="AI416" s="163">
        <v>0</v>
      </c>
      <c r="AJ416" s="163">
        <v>0</v>
      </c>
      <c r="AK416" s="163">
        <v>0</v>
      </c>
      <c r="AL416" s="164">
        <v>0</v>
      </c>
      <c r="AM416" s="38"/>
      <c r="AN416" s="38"/>
      <c r="AO416" s="38"/>
      <c r="AP416" s="38"/>
      <c r="AQ416" s="38"/>
      <c r="AR416" s="38"/>
      <c r="AS416" s="38"/>
      <c r="AT416" s="38"/>
    </row>
    <row r="417" spans="1:46" ht="15.75" customHeight="1" thickBot="1" x14ac:dyDescent="0.35">
      <c r="A417" s="1697"/>
      <c r="B417" s="1679"/>
      <c r="C417" s="179" t="s">
        <v>87</v>
      </c>
      <c r="D417" s="1380"/>
      <c r="E417" s="151"/>
      <c r="F417" s="151"/>
      <c r="G417" s="151"/>
      <c r="H417" s="152"/>
      <c r="I417" s="1383"/>
      <c r="J417" s="154"/>
      <c r="K417" s="154"/>
      <c r="L417" s="154"/>
      <c r="M417" s="155"/>
      <c r="N417" s="156"/>
      <c r="O417" s="154"/>
      <c r="P417" s="154"/>
      <c r="Q417" s="155"/>
      <c r="R417" s="156"/>
      <c r="S417" s="155"/>
      <c r="T417" s="328"/>
      <c r="U417" s="151"/>
      <c r="V417" s="151"/>
      <c r="W417" s="151"/>
      <c r="X417" s="151"/>
      <c r="Y417" s="329"/>
      <c r="Z417" s="157"/>
      <c r="AA417" s="152"/>
      <c r="AB417" s="158"/>
      <c r="AC417" s="1411"/>
      <c r="AD417" s="1414"/>
      <c r="AE417" s="166"/>
      <c r="AF417" s="166"/>
      <c r="AG417" s="166"/>
      <c r="AH417" s="166"/>
      <c r="AI417" s="166"/>
      <c r="AJ417" s="166"/>
      <c r="AK417" s="166"/>
      <c r="AL417" s="167"/>
      <c r="AM417" s="38"/>
      <c r="AN417" s="38"/>
      <c r="AO417" s="38"/>
      <c r="AP417" s="38"/>
      <c r="AQ417" s="38"/>
      <c r="AR417" s="38"/>
      <c r="AS417" s="38"/>
      <c r="AT417" s="38"/>
    </row>
    <row r="418" spans="1:46" ht="15.75" customHeight="1" x14ac:dyDescent="0.3">
      <c r="A418" s="1697"/>
      <c r="B418" s="1681" t="s">
        <v>241</v>
      </c>
      <c r="C418" s="213" t="s">
        <v>85</v>
      </c>
      <c r="D418" s="1378">
        <v>0</v>
      </c>
      <c r="E418" s="135">
        <v>0</v>
      </c>
      <c r="F418" s="135">
        <v>0</v>
      </c>
      <c r="G418" s="135">
        <v>0</v>
      </c>
      <c r="H418" s="136">
        <v>0</v>
      </c>
      <c r="I418" s="1381">
        <v>0</v>
      </c>
      <c r="J418" s="138">
        <v>0</v>
      </c>
      <c r="K418" s="138">
        <v>0</v>
      </c>
      <c r="L418" s="138">
        <v>0</v>
      </c>
      <c r="M418" s="139">
        <v>0</v>
      </c>
      <c r="N418" s="140">
        <v>0</v>
      </c>
      <c r="O418" s="138">
        <v>0</v>
      </c>
      <c r="P418" s="138">
        <v>0</v>
      </c>
      <c r="Q418" s="139">
        <v>0</v>
      </c>
      <c r="R418" s="140">
        <v>0</v>
      </c>
      <c r="S418" s="139">
        <v>0</v>
      </c>
      <c r="T418" s="492">
        <v>0</v>
      </c>
      <c r="U418" s="393">
        <v>0</v>
      </c>
      <c r="V418" s="393">
        <v>0</v>
      </c>
      <c r="W418" s="393">
        <v>0</v>
      </c>
      <c r="X418" s="393">
        <v>0</v>
      </c>
      <c r="Y418" s="493">
        <v>0</v>
      </c>
      <c r="Z418" s="141">
        <v>0</v>
      </c>
      <c r="AA418" s="142">
        <v>0</v>
      </c>
      <c r="AB418" s="141">
        <v>0</v>
      </c>
      <c r="AC418" s="1385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38"/>
      <c r="AN418" s="38"/>
      <c r="AO418" s="38"/>
      <c r="AP418" s="38"/>
      <c r="AQ418" s="38"/>
      <c r="AR418" s="38"/>
      <c r="AS418" s="38"/>
      <c r="AT418" s="38"/>
    </row>
    <row r="419" spans="1:46" ht="15.75" customHeight="1" x14ac:dyDescent="0.3">
      <c r="A419" s="1697"/>
      <c r="B419" s="1677"/>
      <c r="C419" s="213" t="s">
        <v>86</v>
      </c>
      <c r="D419" s="1379">
        <v>0</v>
      </c>
      <c r="E419" s="144">
        <v>0</v>
      </c>
      <c r="F419" s="144">
        <v>0</v>
      </c>
      <c r="G419" s="144">
        <v>0</v>
      </c>
      <c r="H419" s="145">
        <v>0</v>
      </c>
      <c r="I419" s="1382">
        <v>2</v>
      </c>
      <c r="J419" s="147">
        <v>0</v>
      </c>
      <c r="K419" s="147">
        <v>0</v>
      </c>
      <c r="L419" s="147">
        <v>0</v>
      </c>
      <c r="M419" s="148">
        <v>2</v>
      </c>
      <c r="N419" s="169">
        <v>2</v>
      </c>
      <c r="O419" s="147">
        <v>0</v>
      </c>
      <c r="P419" s="147">
        <v>0</v>
      </c>
      <c r="Q419" s="148"/>
      <c r="R419" s="169">
        <v>1</v>
      </c>
      <c r="S419" s="148">
        <v>1</v>
      </c>
      <c r="T419" s="494">
        <v>0</v>
      </c>
      <c r="U419" s="144">
        <v>0</v>
      </c>
      <c r="V419" s="144">
        <v>0</v>
      </c>
      <c r="W419" s="144">
        <v>0</v>
      </c>
      <c r="X419" s="144">
        <v>2</v>
      </c>
      <c r="Y419" s="478">
        <v>2</v>
      </c>
      <c r="Z419" s="149">
        <v>43</v>
      </c>
      <c r="AA419" s="145">
        <v>17</v>
      </c>
      <c r="AB419" s="149">
        <v>100</v>
      </c>
      <c r="AC419" s="1386">
        <v>0</v>
      </c>
      <c r="AD419" s="163">
        <v>0</v>
      </c>
      <c r="AE419" s="163">
        <v>0</v>
      </c>
      <c r="AF419" s="163">
        <v>0</v>
      </c>
      <c r="AG419" s="163">
        <v>0</v>
      </c>
      <c r="AH419" s="163">
        <v>0</v>
      </c>
      <c r="AI419" s="163">
        <v>0</v>
      </c>
      <c r="AJ419" s="163"/>
      <c r="AK419" s="163">
        <v>0</v>
      </c>
      <c r="AL419" s="163"/>
      <c r="AM419" s="40"/>
      <c r="AN419" s="40"/>
      <c r="AO419" s="40"/>
      <c r="AP419" s="40"/>
      <c r="AQ419" s="40"/>
      <c r="AR419" s="40"/>
      <c r="AS419" s="40"/>
      <c r="AT419" s="40"/>
    </row>
    <row r="420" spans="1:46" ht="15.75" customHeight="1" thickBot="1" x14ac:dyDescent="0.35">
      <c r="A420" s="1698"/>
      <c r="B420" s="1677"/>
      <c r="C420" s="214" t="s">
        <v>87</v>
      </c>
      <c r="D420" s="1380"/>
      <c r="E420" s="151"/>
      <c r="F420" s="151"/>
      <c r="G420" s="151"/>
      <c r="H420" s="152"/>
      <c r="I420" s="1383"/>
      <c r="J420" s="154"/>
      <c r="K420" s="154"/>
      <c r="L420" s="154"/>
      <c r="M420" s="155"/>
      <c r="N420" s="156"/>
      <c r="O420" s="154"/>
      <c r="P420" s="154"/>
      <c r="Q420" s="155"/>
      <c r="R420" s="156"/>
      <c r="S420" s="155"/>
      <c r="T420" s="328"/>
      <c r="U420" s="151"/>
      <c r="V420" s="151"/>
      <c r="W420" s="151"/>
      <c r="X420" s="151"/>
      <c r="Y420" s="329"/>
      <c r="Z420" s="157"/>
      <c r="AA420" s="152"/>
      <c r="AB420" s="158"/>
      <c r="AC420" s="1387"/>
      <c r="AD420" s="1317"/>
      <c r="AE420" s="1317"/>
      <c r="AF420" s="1317"/>
      <c r="AG420" s="1317"/>
      <c r="AH420" s="1317"/>
      <c r="AI420" s="1317"/>
      <c r="AJ420" s="1317"/>
      <c r="AK420" s="1317"/>
      <c r="AL420" s="1317"/>
      <c r="AM420" s="38"/>
      <c r="AN420" s="38"/>
      <c r="AO420" s="38"/>
      <c r="AP420" s="38"/>
      <c r="AQ420" s="38"/>
      <c r="AR420" s="38"/>
      <c r="AS420" s="38"/>
      <c r="AT420" s="38"/>
    </row>
    <row r="421" spans="1:46" ht="15.75" customHeight="1" x14ac:dyDescent="0.3">
      <c r="A421" s="1702" t="s">
        <v>242</v>
      </c>
      <c r="B421" s="1682" t="s">
        <v>243</v>
      </c>
      <c r="C421" s="185" t="s">
        <v>85</v>
      </c>
      <c r="D421" s="176"/>
      <c r="E421" s="120"/>
      <c r="F421" s="120"/>
      <c r="G421" s="120"/>
      <c r="H421" s="120"/>
      <c r="I421" s="1384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1"/>
      <c r="Z421" s="122"/>
      <c r="AA421" s="120"/>
      <c r="AB421" s="120"/>
      <c r="AC421" s="1388"/>
      <c r="AD421" s="1415"/>
      <c r="AE421" s="120"/>
      <c r="AF421" s="121"/>
      <c r="AG421" s="128"/>
      <c r="AH421" s="128"/>
      <c r="AI421" s="128"/>
      <c r="AJ421" s="122"/>
      <c r="AK421" s="121"/>
      <c r="AL421" s="131"/>
      <c r="AM421" s="1"/>
      <c r="AN421" s="1"/>
      <c r="AO421" s="1"/>
      <c r="AP421" s="1"/>
      <c r="AQ421" s="1"/>
      <c r="AR421" s="1"/>
      <c r="AS421" s="1"/>
      <c r="AT421" s="1"/>
    </row>
    <row r="422" spans="1:46" ht="15.75" customHeight="1" x14ac:dyDescent="0.3">
      <c r="A422" s="1697"/>
      <c r="B422" s="1683"/>
      <c r="C422" s="186" t="s">
        <v>86</v>
      </c>
      <c r="D422" s="181"/>
      <c r="E422" s="25"/>
      <c r="F422" s="25"/>
      <c r="G422" s="25"/>
      <c r="H422" s="25"/>
      <c r="I422" s="26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7"/>
      <c r="Z422" s="28"/>
      <c r="AA422" s="25"/>
      <c r="AB422" s="25"/>
      <c r="AC422" s="1389"/>
      <c r="AD422" s="1416"/>
      <c r="AE422" s="25"/>
      <c r="AF422" s="27"/>
      <c r="AG422" s="41"/>
      <c r="AH422" s="41"/>
      <c r="AI422" s="41"/>
      <c r="AJ422" s="28"/>
      <c r="AK422" s="27"/>
      <c r="AL422" s="132"/>
      <c r="AM422" s="1"/>
      <c r="AN422" s="1"/>
      <c r="AO422" s="1"/>
      <c r="AP422" s="1"/>
      <c r="AQ422" s="1"/>
      <c r="AR422" s="1"/>
      <c r="AS422" s="1"/>
      <c r="AT422" s="1"/>
    </row>
    <row r="423" spans="1:46" ht="15.75" customHeight="1" thickBot="1" x14ac:dyDescent="0.35">
      <c r="A423" s="1698"/>
      <c r="B423" s="1684"/>
      <c r="C423" s="187" t="s">
        <v>87</v>
      </c>
      <c r="D423" s="127"/>
      <c r="E423" s="123"/>
      <c r="F423" s="123"/>
      <c r="G423" s="123"/>
      <c r="H423" s="123"/>
      <c r="I423" s="124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5"/>
      <c r="Z423" s="126"/>
      <c r="AA423" s="123"/>
      <c r="AB423" s="123"/>
      <c r="AC423" s="129"/>
      <c r="AD423" s="1417"/>
      <c r="AE423" s="123"/>
      <c r="AF423" s="125"/>
      <c r="AG423" s="130"/>
      <c r="AH423" s="130"/>
      <c r="AI423" s="130"/>
      <c r="AJ423" s="126"/>
      <c r="AK423" s="125"/>
      <c r="AL423" s="133"/>
      <c r="AM423" s="1"/>
      <c r="AN423" s="1"/>
      <c r="AO423" s="1"/>
      <c r="AP423" s="1"/>
      <c r="AQ423" s="1"/>
      <c r="AR423" s="1"/>
      <c r="AS423" s="1"/>
      <c r="AT423" s="1"/>
    </row>
    <row r="424" spans="1:46" ht="15.75" customHeight="1" thickBot="1" x14ac:dyDescent="0.35">
      <c r="A424" s="1702" t="s">
        <v>244</v>
      </c>
      <c r="B424" s="1681" t="s">
        <v>245</v>
      </c>
      <c r="C424" s="198" t="s">
        <v>85</v>
      </c>
      <c r="D424" s="546">
        <f t="shared" ref="D424:D462" si="92">SUM(E424:H424)</f>
        <v>0</v>
      </c>
      <c r="E424" s="547"/>
      <c r="F424" s="547"/>
      <c r="G424" s="547"/>
      <c r="H424" s="548"/>
      <c r="I424" s="1020">
        <f>SUM(J424:M424)</f>
        <v>14</v>
      </c>
      <c r="J424" s="138"/>
      <c r="K424" s="138"/>
      <c r="L424" s="138"/>
      <c r="M424" s="139">
        <v>14</v>
      </c>
      <c r="N424" s="140">
        <v>1</v>
      </c>
      <c r="O424" s="138">
        <v>13</v>
      </c>
      <c r="P424" s="138"/>
      <c r="Q424" s="139"/>
      <c r="R424" s="140">
        <v>12</v>
      </c>
      <c r="S424" s="139">
        <v>2</v>
      </c>
      <c r="T424" s="1021"/>
      <c r="U424" s="590">
        <v>8</v>
      </c>
      <c r="V424" s="590">
        <v>7</v>
      </c>
      <c r="W424" s="590">
        <v>4</v>
      </c>
      <c r="X424" s="590">
        <v>5</v>
      </c>
      <c r="Y424" s="1022">
        <v>1</v>
      </c>
      <c r="Z424" s="553">
        <v>48</v>
      </c>
      <c r="AA424" s="554">
        <v>21</v>
      </c>
      <c r="AB424" s="568">
        <v>14</v>
      </c>
      <c r="AC424" s="581">
        <f t="shared" ref="AC424:AC462" si="93">SUM(AD424:AL424)</f>
        <v>1</v>
      </c>
      <c r="AD424" s="582"/>
      <c r="AE424" s="582"/>
      <c r="AF424" s="582"/>
      <c r="AG424" s="582"/>
      <c r="AH424" s="582">
        <v>1</v>
      </c>
      <c r="AI424" s="582"/>
      <c r="AJ424" s="582"/>
      <c r="AK424" s="582"/>
      <c r="AL424" s="583"/>
      <c r="AM424" s="1"/>
      <c r="AN424" s="1"/>
      <c r="AO424" s="1"/>
      <c r="AP424" s="1"/>
      <c r="AQ424" s="1"/>
      <c r="AR424" s="1"/>
      <c r="AS424" s="1"/>
      <c r="AT424" s="1"/>
    </row>
    <row r="425" spans="1:46" ht="15.75" customHeight="1" x14ac:dyDescent="0.3">
      <c r="A425" s="1697"/>
      <c r="B425" s="1677"/>
      <c r="C425" s="198" t="s">
        <v>86</v>
      </c>
      <c r="D425" s="555">
        <f t="shared" si="92"/>
        <v>3</v>
      </c>
      <c r="E425" s="556">
        <v>3</v>
      </c>
      <c r="F425" s="556"/>
      <c r="G425" s="556"/>
      <c r="H425" s="557"/>
      <c r="I425" s="1023">
        <f>IF(AND(SUM(J425:M425)=SUM(R425:S425),SUM(N425:Q425)=SUM(R425:S425)),SUM(J425:M425),"ПЕРЕВІРТЕ ПРАВІЛЬНІСТЬ ВВЕДЕНИХ ДАНИХ")</f>
        <v>287</v>
      </c>
      <c r="J425" s="147"/>
      <c r="K425" s="147"/>
      <c r="L425" s="147"/>
      <c r="M425" s="148">
        <v>287</v>
      </c>
      <c r="N425" s="169">
        <v>20</v>
      </c>
      <c r="O425" s="147">
        <v>267</v>
      </c>
      <c r="P425" s="147"/>
      <c r="Q425" s="148"/>
      <c r="R425" s="169">
        <v>241</v>
      </c>
      <c r="S425" s="148">
        <v>46</v>
      </c>
      <c r="T425" s="558"/>
      <c r="U425" s="556">
        <v>88</v>
      </c>
      <c r="V425" s="556">
        <v>85</v>
      </c>
      <c r="W425" s="556">
        <v>39</v>
      </c>
      <c r="X425" s="556">
        <v>82</v>
      </c>
      <c r="Y425" s="559">
        <v>19</v>
      </c>
      <c r="Z425" s="560">
        <v>40</v>
      </c>
      <c r="AA425" s="557">
        <v>21</v>
      </c>
      <c r="AB425" s="560">
        <v>100.7</v>
      </c>
      <c r="AC425" s="584">
        <f t="shared" si="93"/>
        <v>10</v>
      </c>
      <c r="AD425" s="585"/>
      <c r="AE425" s="585">
        <v>5</v>
      </c>
      <c r="AF425" s="585">
        <v>4</v>
      </c>
      <c r="AG425" s="585"/>
      <c r="AH425" s="585">
        <v>1</v>
      </c>
      <c r="AI425" s="585"/>
      <c r="AJ425" s="585"/>
      <c r="AK425" s="585"/>
      <c r="AL425" s="586"/>
      <c r="AM425" s="1"/>
      <c r="AN425" s="1"/>
      <c r="AO425" s="1"/>
      <c r="AP425" s="1"/>
      <c r="AQ425" s="1"/>
      <c r="AR425" s="1"/>
      <c r="AS425" s="1"/>
      <c r="AT425" s="1"/>
    </row>
    <row r="426" spans="1:46" ht="15.75" customHeight="1" thickBot="1" x14ac:dyDescent="0.35">
      <c r="A426" s="1697"/>
      <c r="B426" s="1677"/>
      <c r="C426" s="200" t="s">
        <v>87</v>
      </c>
      <c r="D426" s="561">
        <f t="shared" si="92"/>
        <v>0</v>
      </c>
      <c r="E426" s="562"/>
      <c r="F426" s="562"/>
      <c r="G426" s="562"/>
      <c r="H426" s="563"/>
      <c r="I426" s="1024">
        <f>SUM(J426:M426)</f>
        <v>0</v>
      </c>
      <c r="J426" s="154"/>
      <c r="K426" s="154"/>
      <c r="L426" s="154"/>
      <c r="M426" s="155"/>
      <c r="N426" s="156"/>
      <c r="O426" s="154"/>
      <c r="P426" s="154"/>
      <c r="Q426" s="155"/>
      <c r="R426" s="156"/>
      <c r="S426" s="155"/>
      <c r="T426" s="565"/>
      <c r="U426" s="562"/>
      <c r="V426" s="562"/>
      <c r="W426" s="562"/>
      <c r="X426" s="562"/>
      <c r="Y426" s="566"/>
      <c r="Z426" s="567"/>
      <c r="AA426" s="563"/>
      <c r="AB426" s="568"/>
      <c r="AC426" s="587">
        <f t="shared" si="93"/>
        <v>0</v>
      </c>
      <c r="AD426" s="588"/>
      <c r="AE426" s="588"/>
      <c r="AF426" s="588"/>
      <c r="AG426" s="588"/>
      <c r="AH426" s="588"/>
      <c r="AI426" s="588"/>
      <c r="AJ426" s="588"/>
      <c r="AK426" s="588"/>
      <c r="AL426" s="589"/>
      <c r="AM426" s="1"/>
      <c r="AN426" s="1"/>
      <c r="AO426" s="1"/>
      <c r="AP426" s="1"/>
      <c r="AQ426" s="1"/>
      <c r="AR426" s="1"/>
      <c r="AS426" s="1"/>
      <c r="AT426" s="1"/>
    </row>
    <row r="427" spans="1:46" ht="15.75" customHeight="1" x14ac:dyDescent="0.3">
      <c r="A427" s="1697"/>
      <c r="B427" s="1678" t="s">
        <v>246</v>
      </c>
      <c r="C427" s="197" t="s">
        <v>85</v>
      </c>
      <c r="D427" s="546">
        <f t="shared" si="92"/>
        <v>0</v>
      </c>
      <c r="E427" s="547"/>
      <c r="F427" s="547"/>
      <c r="G427" s="547"/>
      <c r="H427" s="548"/>
      <c r="I427" s="1020">
        <f>SUM(J427:M427)</f>
        <v>0</v>
      </c>
      <c r="J427" s="138"/>
      <c r="K427" s="138"/>
      <c r="L427" s="138"/>
      <c r="M427" s="139"/>
      <c r="N427" s="140"/>
      <c r="O427" s="138"/>
      <c r="P427" s="138"/>
      <c r="Q427" s="139"/>
      <c r="R427" s="140"/>
      <c r="S427" s="139"/>
      <c r="T427" s="1021"/>
      <c r="U427" s="590"/>
      <c r="V427" s="590"/>
      <c r="W427" s="590"/>
      <c r="X427" s="590"/>
      <c r="Y427" s="1022"/>
      <c r="Z427" s="553"/>
      <c r="AA427" s="554"/>
      <c r="AB427" s="553"/>
      <c r="AC427" s="581">
        <f t="shared" si="93"/>
        <v>0</v>
      </c>
      <c r="AD427" s="582"/>
      <c r="AE427" s="582"/>
      <c r="AF427" s="582"/>
      <c r="AG427" s="582"/>
      <c r="AH427" s="582"/>
      <c r="AI427" s="582"/>
      <c r="AJ427" s="582"/>
      <c r="AK427" s="582"/>
      <c r="AL427" s="583"/>
      <c r="AM427" s="1"/>
      <c r="AN427" s="1"/>
      <c r="AO427" s="1"/>
      <c r="AP427" s="1"/>
      <c r="AQ427" s="1"/>
      <c r="AR427" s="1"/>
      <c r="AS427" s="1"/>
      <c r="AT427" s="1"/>
    </row>
    <row r="428" spans="1:46" ht="15.75" customHeight="1" x14ac:dyDescent="0.3">
      <c r="A428" s="1697"/>
      <c r="B428" s="1677"/>
      <c r="C428" s="198" t="s">
        <v>86</v>
      </c>
      <c r="D428" s="555">
        <f t="shared" si="92"/>
        <v>0</v>
      </c>
      <c r="E428" s="556"/>
      <c r="F428" s="556"/>
      <c r="G428" s="556"/>
      <c r="H428" s="557"/>
      <c r="I428" s="1023">
        <f>IF(AND(SUM(J428:M428)=SUM(R428:S428),SUM(N428:Q428)=SUM(R428:S428)),SUM(J428:M428),"ПЕРЕВІРТЕ ПРАВІЛЬНІСТЬ ВВЕДЕНИХ ДАНИХ")</f>
        <v>12</v>
      </c>
      <c r="J428" s="147"/>
      <c r="K428" s="147"/>
      <c r="L428" s="147"/>
      <c r="M428" s="148">
        <v>12</v>
      </c>
      <c r="N428" s="169"/>
      <c r="O428" s="147">
        <v>12</v>
      </c>
      <c r="P428" s="147"/>
      <c r="Q428" s="148"/>
      <c r="R428" s="169">
        <v>12</v>
      </c>
      <c r="S428" s="148"/>
      <c r="T428" s="558"/>
      <c r="U428" s="556">
        <v>2</v>
      </c>
      <c r="V428" s="556">
        <v>2</v>
      </c>
      <c r="W428" s="556"/>
      <c r="X428" s="556">
        <v>3</v>
      </c>
      <c r="Y428" s="559">
        <v>2</v>
      </c>
      <c r="Z428" s="560">
        <v>46</v>
      </c>
      <c r="AA428" s="557">
        <v>20</v>
      </c>
      <c r="AB428" s="560">
        <v>127</v>
      </c>
      <c r="AC428" s="584">
        <f t="shared" si="93"/>
        <v>0</v>
      </c>
      <c r="AD428" s="585"/>
      <c r="AE428" s="585"/>
      <c r="AF428" s="585"/>
      <c r="AG428" s="585"/>
      <c r="AH428" s="585"/>
      <c r="AI428" s="585"/>
      <c r="AJ428" s="585"/>
      <c r="AK428" s="585"/>
      <c r="AL428" s="586"/>
      <c r="AM428" s="1"/>
      <c r="AN428" s="1"/>
      <c r="AO428" s="1"/>
      <c r="AP428" s="1"/>
      <c r="AQ428" s="1"/>
      <c r="AR428" s="1"/>
      <c r="AS428" s="1"/>
      <c r="AT428" s="1"/>
    </row>
    <row r="429" spans="1:46" ht="15.75" customHeight="1" thickBot="1" x14ac:dyDescent="0.35">
      <c r="A429" s="1697"/>
      <c r="B429" s="1679"/>
      <c r="C429" s="199" t="s">
        <v>87</v>
      </c>
      <c r="D429" s="561">
        <f t="shared" si="92"/>
        <v>0</v>
      </c>
      <c r="E429" s="562"/>
      <c r="F429" s="562"/>
      <c r="G429" s="562"/>
      <c r="H429" s="563"/>
      <c r="I429" s="1024">
        <f>SUM(J429:M429)</f>
        <v>0</v>
      </c>
      <c r="J429" s="154"/>
      <c r="K429" s="154"/>
      <c r="L429" s="154"/>
      <c r="M429" s="155"/>
      <c r="N429" s="156"/>
      <c r="O429" s="154"/>
      <c r="P429" s="154"/>
      <c r="Q429" s="155"/>
      <c r="R429" s="156"/>
      <c r="S429" s="155"/>
      <c r="T429" s="565"/>
      <c r="U429" s="562"/>
      <c r="V429" s="562"/>
      <c r="W429" s="562"/>
      <c r="X429" s="562"/>
      <c r="Y429" s="566"/>
      <c r="Z429" s="567"/>
      <c r="AA429" s="563"/>
      <c r="AB429" s="568"/>
      <c r="AC429" s="587">
        <f t="shared" si="93"/>
        <v>0</v>
      </c>
      <c r="AD429" s="588"/>
      <c r="AE429" s="588"/>
      <c r="AF429" s="588"/>
      <c r="AG429" s="588"/>
      <c r="AH429" s="588"/>
      <c r="AI429" s="588"/>
      <c r="AJ429" s="588"/>
      <c r="AK429" s="588"/>
      <c r="AL429" s="589"/>
      <c r="AM429" s="1"/>
      <c r="AN429" s="1"/>
      <c r="AO429" s="1"/>
      <c r="AP429" s="1"/>
      <c r="AQ429" s="1"/>
      <c r="AR429" s="1"/>
      <c r="AS429" s="1"/>
      <c r="AT429" s="1"/>
    </row>
    <row r="430" spans="1:46" ht="15.75" customHeight="1" x14ac:dyDescent="0.3">
      <c r="A430" s="1697"/>
      <c r="B430" s="1681" t="s">
        <v>247</v>
      </c>
      <c r="C430" s="198" t="s">
        <v>85</v>
      </c>
      <c r="D430" s="546">
        <f t="shared" si="92"/>
        <v>0</v>
      </c>
      <c r="E430" s="547"/>
      <c r="F430" s="547"/>
      <c r="G430" s="547"/>
      <c r="H430" s="548"/>
      <c r="I430" s="1020">
        <f>SUM(J430:M430)</f>
        <v>0</v>
      </c>
      <c r="J430" s="138"/>
      <c r="K430" s="138"/>
      <c r="L430" s="138"/>
      <c r="M430" s="139"/>
      <c r="N430" s="140"/>
      <c r="O430" s="138"/>
      <c r="P430" s="138"/>
      <c r="Q430" s="139"/>
      <c r="R430" s="140"/>
      <c r="S430" s="139"/>
      <c r="T430" s="1021"/>
      <c r="U430" s="590"/>
      <c r="V430" s="590"/>
      <c r="W430" s="590"/>
      <c r="X430" s="590"/>
      <c r="Y430" s="1022"/>
      <c r="Z430" s="553"/>
      <c r="AA430" s="554"/>
      <c r="AB430" s="553"/>
      <c r="AC430" s="581">
        <f t="shared" si="93"/>
        <v>0</v>
      </c>
      <c r="AD430" s="582"/>
      <c r="AE430" s="582"/>
      <c r="AF430" s="582"/>
      <c r="AG430" s="582"/>
      <c r="AH430" s="582"/>
      <c r="AI430" s="582"/>
      <c r="AJ430" s="582"/>
      <c r="AK430" s="582"/>
      <c r="AL430" s="583"/>
      <c r="AM430" s="1"/>
      <c r="AN430" s="1"/>
      <c r="AO430" s="1"/>
      <c r="AP430" s="1"/>
      <c r="AQ430" s="1"/>
      <c r="AR430" s="1"/>
      <c r="AS430" s="1"/>
      <c r="AT430" s="1"/>
    </row>
    <row r="431" spans="1:46" ht="15.75" customHeight="1" x14ac:dyDescent="0.3">
      <c r="A431" s="1697"/>
      <c r="B431" s="1677"/>
      <c r="C431" s="198" t="s">
        <v>86</v>
      </c>
      <c r="D431" s="555">
        <f t="shared" si="92"/>
        <v>0</v>
      </c>
      <c r="E431" s="556"/>
      <c r="F431" s="556"/>
      <c r="G431" s="556"/>
      <c r="H431" s="557"/>
      <c r="I431" s="1023">
        <f>IF(AND(SUM(J431:M431)=SUM(R431:S431),SUM(N431:Q431)=SUM(R431:S431)),SUM(J431:M431),"ПЕРЕВІРТЕ ПРАВІЛЬНІСТЬ ВВЕДЕНИХ ДАНИХ")</f>
        <v>4</v>
      </c>
      <c r="J431" s="147"/>
      <c r="K431" s="147"/>
      <c r="L431" s="147"/>
      <c r="M431" s="148">
        <v>4</v>
      </c>
      <c r="N431" s="169">
        <v>2</v>
      </c>
      <c r="O431" s="147">
        <v>2</v>
      </c>
      <c r="P431" s="147"/>
      <c r="Q431" s="148"/>
      <c r="R431" s="169">
        <v>2</v>
      </c>
      <c r="S431" s="148">
        <v>2</v>
      </c>
      <c r="T431" s="558"/>
      <c r="U431" s="556">
        <v>2</v>
      </c>
      <c r="V431" s="556">
        <v>1</v>
      </c>
      <c r="W431" s="556"/>
      <c r="X431" s="556">
        <v>2</v>
      </c>
      <c r="Y431" s="559">
        <v>1</v>
      </c>
      <c r="Z431" s="560">
        <v>36</v>
      </c>
      <c r="AA431" s="557">
        <v>10</v>
      </c>
      <c r="AB431" s="560">
        <v>68.75</v>
      </c>
      <c r="AC431" s="584">
        <f t="shared" si="93"/>
        <v>0</v>
      </c>
      <c r="AD431" s="585"/>
      <c r="AE431" s="585"/>
      <c r="AF431" s="585"/>
      <c r="AG431" s="585"/>
      <c r="AH431" s="585"/>
      <c r="AI431" s="585"/>
      <c r="AJ431" s="585"/>
      <c r="AK431" s="585"/>
      <c r="AL431" s="586"/>
      <c r="AM431" s="1"/>
      <c r="AN431" s="1"/>
      <c r="AO431" s="1"/>
      <c r="AP431" s="1"/>
      <c r="AQ431" s="1"/>
      <c r="AR431" s="1"/>
      <c r="AS431" s="1"/>
      <c r="AT431" s="1"/>
    </row>
    <row r="432" spans="1:46" ht="15.75" customHeight="1" thickBot="1" x14ac:dyDescent="0.35">
      <c r="A432" s="1697"/>
      <c r="B432" s="1677"/>
      <c r="C432" s="200" t="s">
        <v>87</v>
      </c>
      <c r="D432" s="561">
        <f t="shared" si="92"/>
        <v>0</v>
      </c>
      <c r="E432" s="562"/>
      <c r="F432" s="562"/>
      <c r="G432" s="562"/>
      <c r="H432" s="563"/>
      <c r="I432" s="1024">
        <f>SUM(J432:M432)</f>
        <v>0</v>
      </c>
      <c r="J432" s="154"/>
      <c r="K432" s="154"/>
      <c r="L432" s="154"/>
      <c r="M432" s="155"/>
      <c r="N432" s="156"/>
      <c r="O432" s="154"/>
      <c r="P432" s="154"/>
      <c r="Q432" s="155"/>
      <c r="R432" s="156"/>
      <c r="S432" s="155"/>
      <c r="T432" s="565"/>
      <c r="U432" s="562"/>
      <c r="V432" s="562"/>
      <c r="W432" s="562"/>
      <c r="X432" s="562"/>
      <c r="Y432" s="566"/>
      <c r="Z432" s="567"/>
      <c r="AA432" s="563"/>
      <c r="AB432" s="568"/>
      <c r="AC432" s="587">
        <f t="shared" si="93"/>
        <v>0</v>
      </c>
      <c r="AD432" s="588"/>
      <c r="AE432" s="588"/>
      <c r="AF432" s="588"/>
      <c r="AG432" s="588"/>
      <c r="AH432" s="588"/>
      <c r="AI432" s="588"/>
      <c r="AJ432" s="588"/>
      <c r="AK432" s="588"/>
      <c r="AL432" s="589"/>
      <c r="AM432" s="1"/>
      <c r="AN432" s="1"/>
      <c r="AO432" s="1"/>
      <c r="AP432" s="1"/>
      <c r="AQ432" s="1"/>
      <c r="AR432" s="1"/>
      <c r="AS432" s="1"/>
      <c r="AT432" s="1"/>
    </row>
    <row r="433" spans="1:46" ht="15.75" customHeight="1" x14ac:dyDescent="0.3">
      <c r="A433" s="1697"/>
      <c r="B433" s="1680" t="s">
        <v>248</v>
      </c>
      <c r="C433" s="197" t="s">
        <v>85</v>
      </c>
      <c r="D433" s="546">
        <f t="shared" si="92"/>
        <v>0</v>
      </c>
      <c r="E433" s="547"/>
      <c r="F433" s="547"/>
      <c r="G433" s="547"/>
      <c r="H433" s="548"/>
      <c r="I433" s="1020">
        <f>SUM(J433:M433)</f>
        <v>0</v>
      </c>
      <c r="J433" s="138"/>
      <c r="K433" s="138"/>
      <c r="L433" s="138"/>
      <c r="M433" s="139"/>
      <c r="N433" s="140"/>
      <c r="O433" s="138"/>
      <c r="P433" s="138"/>
      <c r="Q433" s="139"/>
      <c r="R433" s="140"/>
      <c r="S433" s="139"/>
      <c r="T433" s="1021"/>
      <c r="U433" s="590"/>
      <c r="V433" s="590"/>
      <c r="W433" s="590"/>
      <c r="X433" s="590"/>
      <c r="Y433" s="1022"/>
      <c r="Z433" s="553"/>
      <c r="AA433" s="554"/>
      <c r="AB433" s="553"/>
      <c r="AC433" s="581">
        <f t="shared" si="93"/>
        <v>0</v>
      </c>
      <c r="AD433" s="582"/>
      <c r="AE433" s="582"/>
      <c r="AF433" s="582"/>
      <c r="AG433" s="582"/>
      <c r="AH433" s="582"/>
      <c r="AI433" s="582"/>
      <c r="AJ433" s="582"/>
      <c r="AK433" s="582"/>
      <c r="AL433" s="583"/>
      <c r="AM433" s="1"/>
      <c r="AN433" s="1"/>
      <c r="AO433" s="1"/>
      <c r="AP433" s="1"/>
      <c r="AQ433" s="1"/>
      <c r="AR433" s="1"/>
      <c r="AS433" s="1"/>
      <c r="AT433" s="1"/>
    </row>
    <row r="434" spans="1:46" ht="15.75" customHeight="1" x14ac:dyDescent="0.3">
      <c r="A434" s="1697"/>
      <c r="B434" s="1677"/>
      <c r="C434" s="198" t="s">
        <v>86</v>
      </c>
      <c r="D434" s="555">
        <f t="shared" si="92"/>
        <v>0</v>
      </c>
      <c r="E434" s="556"/>
      <c r="F434" s="556"/>
      <c r="G434" s="556"/>
      <c r="H434" s="557"/>
      <c r="I434" s="1023">
        <f>IF(AND(SUM(J434:M434)=SUM(R434:S434),SUM(N434:Q434)=SUM(R434:S434)),SUM(J434:M434),"ПЕРЕВІРТЕ ПРАВІЛЬНІСТЬ ВВЕДЕНИХ ДАНИХ")</f>
        <v>5</v>
      </c>
      <c r="J434" s="147"/>
      <c r="K434" s="147"/>
      <c r="L434" s="147"/>
      <c r="M434" s="148">
        <v>5</v>
      </c>
      <c r="N434" s="169"/>
      <c r="O434" s="147">
        <v>5</v>
      </c>
      <c r="P434" s="147"/>
      <c r="Q434" s="148"/>
      <c r="R434" s="169">
        <v>4</v>
      </c>
      <c r="S434" s="148">
        <v>1</v>
      </c>
      <c r="T434" s="558"/>
      <c r="U434" s="556">
        <v>1</v>
      </c>
      <c r="V434" s="556">
        <v>1</v>
      </c>
      <c r="W434" s="556"/>
      <c r="X434" s="556"/>
      <c r="Y434" s="559"/>
      <c r="Z434" s="560">
        <v>45</v>
      </c>
      <c r="AA434" s="557">
        <v>18</v>
      </c>
      <c r="AB434" s="560">
        <v>110</v>
      </c>
      <c r="AC434" s="584">
        <f t="shared" si="93"/>
        <v>0</v>
      </c>
      <c r="AD434" s="585"/>
      <c r="AE434" s="585"/>
      <c r="AF434" s="585"/>
      <c r="AG434" s="585"/>
      <c r="AH434" s="585"/>
      <c r="AI434" s="585"/>
      <c r="AJ434" s="585"/>
      <c r="AK434" s="585"/>
      <c r="AL434" s="586"/>
      <c r="AM434" s="1"/>
      <c r="AN434" s="1"/>
      <c r="AO434" s="1"/>
      <c r="AP434" s="1"/>
      <c r="AQ434" s="1"/>
      <c r="AR434" s="1"/>
      <c r="AS434" s="1"/>
      <c r="AT434" s="1"/>
    </row>
    <row r="435" spans="1:46" ht="15.75" customHeight="1" thickBot="1" x14ac:dyDescent="0.35">
      <c r="A435" s="1697"/>
      <c r="B435" s="1679"/>
      <c r="C435" s="199" t="s">
        <v>87</v>
      </c>
      <c r="D435" s="561">
        <f t="shared" si="92"/>
        <v>0</v>
      </c>
      <c r="E435" s="562"/>
      <c r="F435" s="562"/>
      <c r="G435" s="562"/>
      <c r="H435" s="563"/>
      <c r="I435" s="1024">
        <f>SUM(J435:M435)</f>
        <v>0</v>
      </c>
      <c r="J435" s="154"/>
      <c r="K435" s="154"/>
      <c r="L435" s="154"/>
      <c r="M435" s="155"/>
      <c r="N435" s="156"/>
      <c r="O435" s="154"/>
      <c r="P435" s="154"/>
      <c r="Q435" s="155"/>
      <c r="R435" s="156"/>
      <c r="S435" s="155"/>
      <c r="T435" s="565"/>
      <c r="U435" s="562"/>
      <c r="V435" s="562"/>
      <c r="W435" s="562"/>
      <c r="X435" s="562"/>
      <c r="Y435" s="566"/>
      <c r="Z435" s="567"/>
      <c r="AA435" s="563"/>
      <c r="AB435" s="568"/>
      <c r="AC435" s="587">
        <f t="shared" si="93"/>
        <v>0</v>
      </c>
      <c r="AD435" s="588"/>
      <c r="AE435" s="588"/>
      <c r="AF435" s="588"/>
      <c r="AG435" s="588"/>
      <c r="AH435" s="588"/>
      <c r="AI435" s="588"/>
      <c r="AJ435" s="588"/>
      <c r="AK435" s="588"/>
      <c r="AL435" s="589"/>
      <c r="AM435" s="1"/>
      <c r="AN435" s="1"/>
      <c r="AO435" s="1"/>
      <c r="AP435" s="1"/>
      <c r="AQ435" s="1"/>
      <c r="AR435" s="1"/>
      <c r="AS435" s="1"/>
      <c r="AT435" s="1"/>
    </row>
    <row r="436" spans="1:46" ht="15.75" customHeight="1" x14ac:dyDescent="0.3">
      <c r="A436" s="1697"/>
      <c r="B436" s="1676" t="s">
        <v>249</v>
      </c>
      <c r="C436" s="198" t="s">
        <v>85</v>
      </c>
      <c r="D436" s="546">
        <f t="shared" si="92"/>
        <v>0</v>
      </c>
      <c r="E436" s="547"/>
      <c r="F436" s="547"/>
      <c r="G436" s="547"/>
      <c r="H436" s="548"/>
      <c r="I436" s="1020">
        <f>SUM(J436:M436)</f>
        <v>0</v>
      </c>
      <c r="J436" s="138"/>
      <c r="K436" s="138"/>
      <c r="L436" s="138"/>
      <c r="M436" s="139"/>
      <c r="N436" s="140"/>
      <c r="O436" s="138"/>
      <c r="P436" s="138"/>
      <c r="Q436" s="139"/>
      <c r="R436" s="140"/>
      <c r="S436" s="139"/>
      <c r="T436" s="1021"/>
      <c r="U436" s="590"/>
      <c r="V436" s="590"/>
      <c r="W436" s="590"/>
      <c r="X436" s="590"/>
      <c r="Y436" s="1022"/>
      <c r="Z436" s="553"/>
      <c r="AA436" s="554"/>
      <c r="AB436" s="553"/>
      <c r="AC436" s="581">
        <f t="shared" si="93"/>
        <v>0</v>
      </c>
      <c r="AD436" s="582"/>
      <c r="AE436" s="582"/>
      <c r="AF436" s="582"/>
      <c r="AG436" s="582"/>
      <c r="AH436" s="582"/>
      <c r="AI436" s="582"/>
      <c r="AJ436" s="582"/>
      <c r="AK436" s="582"/>
      <c r="AL436" s="583"/>
      <c r="AM436" s="1"/>
      <c r="AN436" s="1"/>
      <c r="AO436" s="1"/>
      <c r="AP436" s="1"/>
      <c r="AQ436" s="1"/>
      <c r="AR436" s="1"/>
      <c r="AS436" s="1"/>
      <c r="AT436" s="1"/>
    </row>
    <row r="437" spans="1:46" ht="15.75" customHeight="1" x14ac:dyDescent="0.3">
      <c r="A437" s="1697"/>
      <c r="B437" s="1677"/>
      <c r="C437" s="198" t="s">
        <v>86</v>
      </c>
      <c r="D437" s="555">
        <f t="shared" si="92"/>
        <v>1</v>
      </c>
      <c r="E437" s="556">
        <v>1</v>
      </c>
      <c r="F437" s="556"/>
      <c r="G437" s="556"/>
      <c r="H437" s="557"/>
      <c r="I437" s="1023">
        <f>IF(AND(SUM(J437:M437)=SUM(R437:S437),SUM(N437:Q437)=SUM(R437:S437)),SUM(J437:M437),"ПЕРЕВІРТЕ ПРАВІЛЬНІСТЬ ВВЕДЕНИХ ДАНИХ")</f>
        <v>18</v>
      </c>
      <c r="J437" s="147"/>
      <c r="K437" s="147"/>
      <c r="L437" s="147"/>
      <c r="M437" s="148">
        <v>18</v>
      </c>
      <c r="N437" s="169">
        <v>2</v>
      </c>
      <c r="O437" s="147">
        <v>16</v>
      </c>
      <c r="P437" s="147"/>
      <c r="Q437" s="148"/>
      <c r="R437" s="169">
        <v>16</v>
      </c>
      <c r="S437" s="148">
        <v>2</v>
      </c>
      <c r="T437" s="558"/>
      <c r="U437" s="556">
        <v>2</v>
      </c>
      <c r="V437" s="556">
        <v>2</v>
      </c>
      <c r="W437" s="556"/>
      <c r="X437" s="556">
        <v>5</v>
      </c>
      <c r="Y437" s="559">
        <v>1</v>
      </c>
      <c r="Z437" s="560">
        <v>43</v>
      </c>
      <c r="AA437" s="557">
        <v>21</v>
      </c>
      <c r="AB437" s="560">
        <v>114</v>
      </c>
      <c r="AC437" s="584">
        <f t="shared" si="93"/>
        <v>0</v>
      </c>
      <c r="AD437" s="585"/>
      <c r="AE437" s="585"/>
      <c r="AF437" s="585"/>
      <c r="AG437" s="585"/>
      <c r="AH437" s="585"/>
      <c r="AI437" s="585"/>
      <c r="AJ437" s="585"/>
      <c r="AK437" s="585"/>
      <c r="AL437" s="586"/>
      <c r="AM437" s="1"/>
      <c r="AN437" s="1"/>
      <c r="AO437" s="1"/>
      <c r="AP437" s="1"/>
      <c r="AQ437" s="1"/>
      <c r="AR437" s="1"/>
      <c r="AS437" s="1"/>
      <c r="AT437" s="1"/>
    </row>
    <row r="438" spans="1:46" ht="15.75" customHeight="1" thickBot="1" x14ac:dyDescent="0.35">
      <c r="A438" s="1697"/>
      <c r="B438" s="1677"/>
      <c r="C438" s="200" t="s">
        <v>87</v>
      </c>
      <c r="D438" s="561">
        <f t="shared" si="92"/>
        <v>0</v>
      </c>
      <c r="E438" s="562"/>
      <c r="F438" s="562"/>
      <c r="G438" s="562"/>
      <c r="H438" s="563"/>
      <c r="I438" s="1024">
        <f>SUM(J438:M438)</f>
        <v>0</v>
      </c>
      <c r="J438" s="154"/>
      <c r="K438" s="154"/>
      <c r="L438" s="154"/>
      <c r="M438" s="155"/>
      <c r="N438" s="156"/>
      <c r="O438" s="154"/>
      <c r="P438" s="154"/>
      <c r="Q438" s="155"/>
      <c r="R438" s="156"/>
      <c r="S438" s="155"/>
      <c r="T438" s="565"/>
      <c r="U438" s="562"/>
      <c r="V438" s="562"/>
      <c r="W438" s="562"/>
      <c r="X438" s="562"/>
      <c r="Y438" s="566"/>
      <c r="Z438" s="567"/>
      <c r="AA438" s="563"/>
      <c r="AB438" s="568"/>
      <c r="AC438" s="587">
        <f t="shared" si="93"/>
        <v>0</v>
      </c>
      <c r="AD438" s="588"/>
      <c r="AE438" s="588"/>
      <c r="AF438" s="588"/>
      <c r="AG438" s="588"/>
      <c r="AH438" s="588"/>
      <c r="AI438" s="588"/>
      <c r="AJ438" s="588"/>
      <c r="AK438" s="588"/>
      <c r="AL438" s="589"/>
      <c r="AM438" s="1"/>
      <c r="AN438" s="1"/>
      <c r="AO438" s="1"/>
      <c r="AP438" s="1"/>
      <c r="AQ438" s="1"/>
      <c r="AR438" s="1"/>
      <c r="AS438" s="1"/>
      <c r="AT438" s="1"/>
    </row>
    <row r="439" spans="1:46" ht="15.75" customHeight="1" x14ac:dyDescent="0.3">
      <c r="A439" s="1697"/>
      <c r="B439" s="1678" t="s">
        <v>250</v>
      </c>
      <c r="C439" s="197" t="s">
        <v>85</v>
      </c>
      <c r="D439" s="546">
        <f t="shared" si="92"/>
        <v>0</v>
      </c>
      <c r="E439" s="547"/>
      <c r="F439" s="547"/>
      <c r="G439" s="547"/>
      <c r="H439" s="548"/>
      <c r="I439" s="1020">
        <f>SUM(J439:M439)</f>
        <v>0</v>
      </c>
      <c r="J439" s="138"/>
      <c r="K439" s="138"/>
      <c r="L439" s="138"/>
      <c r="M439" s="139"/>
      <c r="N439" s="140"/>
      <c r="O439" s="138"/>
      <c r="P439" s="138"/>
      <c r="Q439" s="139"/>
      <c r="R439" s="140"/>
      <c r="S439" s="139"/>
      <c r="T439" s="1021"/>
      <c r="U439" s="590"/>
      <c r="V439" s="590"/>
      <c r="W439" s="590"/>
      <c r="X439" s="590"/>
      <c r="Y439" s="1022"/>
      <c r="Z439" s="553"/>
      <c r="AA439" s="554"/>
      <c r="AB439" s="553"/>
      <c r="AC439" s="581">
        <f t="shared" si="93"/>
        <v>0</v>
      </c>
      <c r="AD439" s="582"/>
      <c r="AE439" s="582"/>
      <c r="AF439" s="582"/>
      <c r="AG439" s="582"/>
      <c r="AH439" s="582"/>
      <c r="AI439" s="582"/>
      <c r="AJ439" s="582"/>
      <c r="AK439" s="582"/>
      <c r="AL439" s="583"/>
      <c r="AM439" s="1"/>
      <c r="AN439" s="1"/>
      <c r="AO439" s="1"/>
      <c r="AP439" s="1"/>
      <c r="AQ439" s="1"/>
      <c r="AR439" s="1"/>
      <c r="AS439" s="1"/>
      <c r="AT439" s="1"/>
    </row>
    <row r="440" spans="1:46" ht="15.75" customHeight="1" x14ac:dyDescent="0.3">
      <c r="A440" s="1697"/>
      <c r="B440" s="1677"/>
      <c r="C440" s="198" t="s">
        <v>86</v>
      </c>
      <c r="D440" s="555">
        <f t="shared" si="92"/>
        <v>0</v>
      </c>
      <c r="E440" s="556"/>
      <c r="F440" s="556"/>
      <c r="G440" s="556"/>
      <c r="H440" s="557"/>
      <c r="I440" s="1023">
        <f>IF(AND(SUM(J440:M440)=SUM(R440:S440),SUM(N440:Q440)=SUM(R440:S440)),SUM(J440:M440),"ПЕРЕВІРТЕ ПРАВІЛЬНІСТЬ ВВЕДЕНИХ ДАНИХ")</f>
        <v>17</v>
      </c>
      <c r="J440" s="147"/>
      <c r="K440" s="147"/>
      <c r="L440" s="147"/>
      <c r="M440" s="148">
        <v>17</v>
      </c>
      <c r="N440" s="169">
        <v>3</v>
      </c>
      <c r="O440" s="147">
        <v>14</v>
      </c>
      <c r="P440" s="147"/>
      <c r="Q440" s="148"/>
      <c r="R440" s="169">
        <v>13</v>
      </c>
      <c r="S440" s="148">
        <v>4</v>
      </c>
      <c r="T440" s="558"/>
      <c r="U440" s="556">
        <v>4</v>
      </c>
      <c r="V440" s="556">
        <v>4</v>
      </c>
      <c r="W440" s="556">
        <v>3</v>
      </c>
      <c r="X440" s="556">
        <v>5</v>
      </c>
      <c r="Y440" s="559">
        <v>3</v>
      </c>
      <c r="Z440" s="560">
        <v>46.41</v>
      </c>
      <c r="AA440" s="557">
        <v>23</v>
      </c>
      <c r="AB440" s="560">
        <v>94.41</v>
      </c>
      <c r="AC440" s="584">
        <f t="shared" si="93"/>
        <v>0</v>
      </c>
      <c r="AD440" s="585"/>
      <c r="AE440" s="585"/>
      <c r="AF440" s="585"/>
      <c r="AG440" s="585"/>
      <c r="AH440" s="585"/>
      <c r="AI440" s="585"/>
      <c r="AJ440" s="585"/>
      <c r="AK440" s="585"/>
      <c r="AL440" s="586"/>
      <c r="AM440" s="1"/>
      <c r="AN440" s="1"/>
      <c r="AO440" s="1"/>
      <c r="AP440" s="1"/>
      <c r="AQ440" s="1"/>
      <c r="AR440" s="1"/>
      <c r="AS440" s="1"/>
      <c r="AT440" s="1"/>
    </row>
    <row r="441" spans="1:46" ht="15.75" customHeight="1" thickBot="1" x14ac:dyDescent="0.35">
      <c r="A441" s="1697"/>
      <c r="B441" s="1679"/>
      <c r="C441" s="199" t="s">
        <v>87</v>
      </c>
      <c r="D441" s="561">
        <f t="shared" si="92"/>
        <v>0</v>
      </c>
      <c r="E441" s="562"/>
      <c r="F441" s="562"/>
      <c r="G441" s="562"/>
      <c r="H441" s="563"/>
      <c r="I441" s="1024">
        <f>SUM(J441:M441)</f>
        <v>0</v>
      </c>
      <c r="J441" s="154"/>
      <c r="K441" s="154"/>
      <c r="L441" s="154"/>
      <c r="M441" s="155"/>
      <c r="N441" s="156"/>
      <c r="O441" s="154"/>
      <c r="P441" s="154"/>
      <c r="Q441" s="155"/>
      <c r="R441" s="156"/>
      <c r="S441" s="155"/>
      <c r="T441" s="565"/>
      <c r="U441" s="562"/>
      <c r="V441" s="562"/>
      <c r="W441" s="562"/>
      <c r="X441" s="562"/>
      <c r="Y441" s="566"/>
      <c r="Z441" s="567"/>
      <c r="AA441" s="563"/>
      <c r="AB441" s="568"/>
      <c r="AC441" s="587">
        <f t="shared" si="93"/>
        <v>0</v>
      </c>
      <c r="AD441" s="588"/>
      <c r="AE441" s="588"/>
      <c r="AF441" s="588"/>
      <c r="AG441" s="588"/>
      <c r="AH441" s="588"/>
      <c r="AI441" s="588"/>
      <c r="AJ441" s="588"/>
      <c r="AK441" s="588"/>
      <c r="AL441" s="589"/>
      <c r="AM441" s="1"/>
      <c r="AN441" s="1"/>
      <c r="AO441" s="1"/>
      <c r="AP441" s="1"/>
      <c r="AQ441" s="1"/>
      <c r="AR441" s="1"/>
      <c r="AS441" s="1"/>
      <c r="AT441" s="1"/>
    </row>
    <row r="442" spans="1:46" ht="15.75" customHeight="1" x14ac:dyDescent="0.3">
      <c r="A442" s="1697"/>
      <c r="B442" s="1676" t="s">
        <v>251</v>
      </c>
      <c r="C442" s="198" t="s">
        <v>85</v>
      </c>
      <c r="D442" s="546">
        <f t="shared" si="92"/>
        <v>0</v>
      </c>
      <c r="E442" s="547"/>
      <c r="F442" s="547"/>
      <c r="G442" s="547"/>
      <c r="H442" s="548"/>
      <c r="I442" s="1020">
        <f>SUM(J442:M442)</f>
        <v>0</v>
      </c>
      <c r="J442" s="138"/>
      <c r="K442" s="138"/>
      <c r="L442" s="138"/>
      <c r="M442" s="139"/>
      <c r="N442" s="140"/>
      <c r="O442" s="138"/>
      <c r="P442" s="138"/>
      <c r="Q442" s="139"/>
      <c r="R442" s="140"/>
      <c r="S442" s="139"/>
      <c r="T442" s="1021"/>
      <c r="U442" s="590"/>
      <c r="V442" s="590"/>
      <c r="W442" s="590"/>
      <c r="X442" s="590"/>
      <c r="Y442" s="1022"/>
      <c r="Z442" s="553"/>
      <c r="AA442" s="554"/>
      <c r="AB442" s="553"/>
      <c r="AC442" s="581">
        <f t="shared" si="93"/>
        <v>0</v>
      </c>
      <c r="AD442" s="582"/>
      <c r="AE442" s="582"/>
      <c r="AF442" s="582"/>
      <c r="AG442" s="582"/>
      <c r="AH442" s="582"/>
      <c r="AI442" s="582"/>
      <c r="AJ442" s="582"/>
      <c r="AK442" s="582"/>
      <c r="AL442" s="583"/>
      <c r="AM442" s="1"/>
      <c r="AN442" s="1"/>
      <c r="AO442" s="1"/>
      <c r="AP442" s="1"/>
      <c r="AQ442" s="1"/>
      <c r="AR442" s="1"/>
      <c r="AS442" s="1"/>
      <c r="AT442" s="1"/>
    </row>
    <row r="443" spans="1:46" ht="15.75" customHeight="1" x14ac:dyDescent="0.3">
      <c r="A443" s="1697"/>
      <c r="B443" s="1677"/>
      <c r="C443" s="198" t="s">
        <v>86</v>
      </c>
      <c r="D443" s="555">
        <f t="shared" si="92"/>
        <v>1</v>
      </c>
      <c r="E443" s="556">
        <v>1</v>
      </c>
      <c r="F443" s="556"/>
      <c r="G443" s="556"/>
      <c r="H443" s="557"/>
      <c r="I443" s="1023">
        <f>IF(AND(SUM(J443:M443)=SUM(R443:S443),SUM(N443:Q443)=SUM(R443:S443)),SUM(J443:M443),"ПЕРЕВІРТЕ ПРАВІЛЬНІСТЬ ВВЕДЕНИХ ДАНИХ")</f>
        <v>35</v>
      </c>
      <c r="J443" s="147"/>
      <c r="K443" s="147"/>
      <c r="L443" s="147"/>
      <c r="M443" s="148">
        <v>35</v>
      </c>
      <c r="N443" s="169">
        <v>4</v>
      </c>
      <c r="O443" s="147">
        <v>31</v>
      </c>
      <c r="P443" s="147"/>
      <c r="Q443" s="148"/>
      <c r="R443" s="169">
        <v>31</v>
      </c>
      <c r="S443" s="148">
        <v>4</v>
      </c>
      <c r="T443" s="558"/>
      <c r="U443" s="556">
        <v>7</v>
      </c>
      <c r="V443" s="556">
        <v>7</v>
      </c>
      <c r="W443" s="556"/>
      <c r="X443" s="556">
        <v>31</v>
      </c>
      <c r="Y443" s="559">
        <v>2</v>
      </c>
      <c r="Z443" s="560">
        <v>43</v>
      </c>
      <c r="AA443" s="557">
        <v>28</v>
      </c>
      <c r="AB443" s="560">
        <v>84</v>
      </c>
      <c r="AC443" s="584">
        <f t="shared" si="93"/>
        <v>0</v>
      </c>
      <c r="AD443" s="585"/>
      <c r="AE443" s="585"/>
      <c r="AF443" s="585"/>
      <c r="AG443" s="585"/>
      <c r="AH443" s="585"/>
      <c r="AI443" s="585"/>
      <c r="AJ443" s="585"/>
      <c r="AK443" s="585"/>
      <c r="AL443" s="586"/>
      <c r="AM443" s="1"/>
      <c r="AN443" s="1"/>
      <c r="AO443" s="1"/>
      <c r="AP443" s="1"/>
      <c r="AQ443" s="1"/>
      <c r="AR443" s="1"/>
      <c r="AS443" s="1"/>
      <c r="AT443" s="1"/>
    </row>
    <row r="444" spans="1:46" ht="15.75" customHeight="1" thickBot="1" x14ac:dyDescent="0.35">
      <c r="A444" s="1697"/>
      <c r="B444" s="1677"/>
      <c r="C444" s="200" t="s">
        <v>87</v>
      </c>
      <c r="D444" s="561">
        <f t="shared" si="92"/>
        <v>0</v>
      </c>
      <c r="E444" s="562"/>
      <c r="F444" s="562"/>
      <c r="G444" s="562"/>
      <c r="H444" s="563"/>
      <c r="I444" s="1024">
        <f>SUM(J444:M444)</f>
        <v>0</v>
      </c>
      <c r="J444" s="154"/>
      <c r="K444" s="154"/>
      <c r="L444" s="154"/>
      <c r="M444" s="155"/>
      <c r="N444" s="156"/>
      <c r="O444" s="154"/>
      <c r="P444" s="154"/>
      <c r="Q444" s="155"/>
      <c r="R444" s="156"/>
      <c r="S444" s="155"/>
      <c r="T444" s="565"/>
      <c r="U444" s="562"/>
      <c r="V444" s="562"/>
      <c r="W444" s="562"/>
      <c r="X444" s="562"/>
      <c r="Y444" s="566"/>
      <c r="Z444" s="567"/>
      <c r="AA444" s="563"/>
      <c r="AB444" s="568"/>
      <c r="AC444" s="587">
        <f t="shared" si="93"/>
        <v>0</v>
      </c>
      <c r="AD444" s="588"/>
      <c r="AE444" s="588"/>
      <c r="AF444" s="588"/>
      <c r="AG444" s="588"/>
      <c r="AH444" s="588"/>
      <c r="AI444" s="588"/>
      <c r="AJ444" s="588"/>
      <c r="AK444" s="588"/>
      <c r="AL444" s="589"/>
      <c r="AM444" s="1"/>
      <c r="AN444" s="1"/>
      <c r="AO444" s="1"/>
      <c r="AP444" s="1"/>
      <c r="AQ444" s="1"/>
      <c r="AR444" s="1"/>
      <c r="AS444" s="1"/>
      <c r="AT444" s="1"/>
    </row>
    <row r="445" spans="1:46" ht="15.75" customHeight="1" x14ac:dyDescent="0.3">
      <c r="A445" s="1697"/>
      <c r="B445" s="1678" t="s">
        <v>252</v>
      </c>
      <c r="C445" s="197" t="s">
        <v>85</v>
      </c>
      <c r="D445" s="546">
        <f t="shared" si="92"/>
        <v>0</v>
      </c>
      <c r="E445" s="547"/>
      <c r="F445" s="547"/>
      <c r="G445" s="547"/>
      <c r="H445" s="548"/>
      <c r="I445" s="1020">
        <f>SUM(J445:M445)</f>
        <v>0</v>
      </c>
      <c r="J445" s="138"/>
      <c r="K445" s="138"/>
      <c r="L445" s="138"/>
      <c r="M445" s="139"/>
      <c r="N445" s="140"/>
      <c r="O445" s="138"/>
      <c r="P445" s="138"/>
      <c r="Q445" s="139"/>
      <c r="R445" s="140"/>
      <c r="S445" s="139"/>
      <c r="T445" s="1021"/>
      <c r="U445" s="590"/>
      <c r="V445" s="590"/>
      <c r="W445" s="590"/>
      <c r="X445" s="590"/>
      <c r="Y445" s="1022"/>
      <c r="Z445" s="553"/>
      <c r="AA445" s="554"/>
      <c r="AB445" s="553"/>
      <c r="AC445" s="581">
        <f t="shared" si="93"/>
        <v>0</v>
      </c>
      <c r="AD445" s="582"/>
      <c r="AE445" s="582"/>
      <c r="AF445" s="582"/>
      <c r="AG445" s="582"/>
      <c r="AH445" s="582"/>
      <c r="AI445" s="582"/>
      <c r="AJ445" s="582"/>
      <c r="AK445" s="582"/>
      <c r="AL445" s="583"/>
      <c r="AM445" s="1"/>
      <c r="AN445" s="1"/>
      <c r="AO445" s="1"/>
      <c r="AP445" s="1"/>
      <c r="AQ445" s="1"/>
      <c r="AR445" s="1"/>
      <c r="AS445" s="1"/>
      <c r="AT445" s="1"/>
    </row>
    <row r="446" spans="1:46" ht="15.75" customHeight="1" x14ac:dyDescent="0.3">
      <c r="A446" s="1697"/>
      <c r="B446" s="1677"/>
      <c r="C446" s="198" t="s">
        <v>86</v>
      </c>
      <c r="D446" s="555">
        <f t="shared" si="92"/>
        <v>0</v>
      </c>
      <c r="E446" s="556"/>
      <c r="F446" s="556"/>
      <c r="G446" s="556"/>
      <c r="H446" s="557"/>
      <c r="I446" s="1023">
        <f>IF(AND(SUM(J446:M446)=SUM(R446:S446),SUM(N446:Q446)=SUM(R446:S446)),SUM(J446:M446),"ПЕРЕВІРТЕ ПРАВІЛЬНІСТЬ ВВЕДЕНИХ ДАНИХ")</f>
        <v>6</v>
      </c>
      <c r="J446" s="147"/>
      <c r="K446" s="147"/>
      <c r="L446" s="147"/>
      <c r="M446" s="148">
        <v>6</v>
      </c>
      <c r="N446" s="169"/>
      <c r="O446" s="147">
        <v>6</v>
      </c>
      <c r="P446" s="147"/>
      <c r="Q446" s="148"/>
      <c r="R446" s="169">
        <v>5</v>
      </c>
      <c r="S446" s="148">
        <v>1</v>
      </c>
      <c r="T446" s="558"/>
      <c r="U446" s="556">
        <v>2</v>
      </c>
      <c r="V446" s="556">
        <v>2</v>
      </c>
      <c r="W446" s="556">
        <v>2</v>
      </c>
      <c r="X446" s="556">
        <v>3</v>
      </c>
      <c r="Y446" s="559">
        <v>1</v>
      </c>
      <c r="Z446" s="560">
        <v>42</v>
      </c>
      <c r="AA446" s="557">
        <v>20</v>
      </c>
      <c r="AB446" s="560">
        <v>133</v>
      </c>
      <c r="AC446" s="584">
        <f t="shared" si="93"/>
        <v>0</v>
      </c>
      <c r="AD446" s="585"/>
      <c r="AE446" s="585"/>
      <c r="AF446" s="585"/>
      <c r="AG446" s="585"/>
      <c r="AH446" s="585"/>
      <c r="AI446" s="585"/>
      <c r="AJ446" s="585"/>
      <c r="AK446" s="585"/>
      <c r="AL446" s="586"/>
      <c r="AM446" s="1"/>
      <c r="AN446" s="1"/>
      <c r="AO446" s="1"/>
      <c r="AP446" s="1"/>
      <c r="AQ446" s="1"/>
      <c r="AR446" s="1"/>
      <c r="AS446" s="1"/>
      <c r="AT446" s="1"/>
    </row>
    <row r="447" spans="1:46" ht="15.75" customHeight="1" thickBot="1" x14ac:dyDescent="0.35">
      <c r="A447" s="1697"/>
      <c r="B447" s="1679"/>
      <c r="C447" s="199" t="s">
        <v>87</v>
      </c>
      <c r="D447" s="561">
        <f t="shared" si="92"/>
        <v>0</v>
      </c>
      <c r="E447" s="562"/>
      <c r="F447" s="562"/>
      <c r="G447" s="562"/>
      <c r="H447" s="563"/>
      <c r="I447" s="1024">
        <f>SUM(J447:M447)</f>
        <v>0</v>
      </c>
      <c r="J447" s="154"/>
      <c r="K447" s="154"/>
      <c r="L447" s="154"/>
      <c r="M447" s="155"/>
      <c r="N447" s="156"/>
      <c r="O447" s="154"/>
      <c r="P447" s="154"/>
      <c r="Q447" s="155"/>
      <c r="R447" s="156"/>
      <c r="S447" s="155"/>
      <c r="T447" s="565"/>
      <c r="U447" s="562"/>
      <c r="V447" s="562"/>
      <c r="W447" s="562"/>
      <c r="X447" s="562"/>
      <c r="Y447" s="566"/>
      <c r="Z447" s="567"/>
      <c r="AA447" s="563"/>
      <c r="AB447" s="568"/>
      <c r="AC447" s="587">
        <f t="shared" si="93"/>
        <v>0</v>
      </c>
      <c r="AD447" s="588"/>
      <c r="AE447" s="588"/>
      <c r="AF447" s="588"/>
      <c r="AG447" s="588"/>
      <c r="AH447" s="588"/>
      <c r="AI447" s="588"/>
      <c r="AJ447" s="588"/>
      <c r="AK447" s="588"/>
      <c r="AL447" s="589"/>
      <c r="AM447" s="1"/>
      <c r="AN447" s="1"/>
      <c r="AO447" s="1"/>
      <c r="AP447" s="1"/>
      <c r="AQ447" s="1"/>
      <c r="AR447" s="1"/>
      <c r="AS447" s="1"/>
      <c r="AT447" s="1"/>
    </row>
    <row r="448" spans="1:46" ht="15.75" customHeight="1" x14ac:dyDescent="0.3">
      <c r="A448" s="1697"/>
      <c r="B448" s="1676" t="s">
        <v>253</v>
      </c>
      <c r="C448" s="198" t="s">
        <v>85</v>
      </c>
      <c r="D448" s="546">
        <f t="shared" si="92"/>
        <v>0</v>
      </c>
      <c r="E448" s="547"/>
      <c r="F448" s="547"/>
      <c r="G448" s="547"/>
      <c r="H448" s="548"/>
      <c r="I448" s="1020">
        <f>SUM(J448:M448)</f>
        <v>0</v>
      </c>
      <c r="J448" s="138"/>
      <c r="K448" s="138"/>
      <c r="L448" s="138"/>
      <c r="M448" s="139"/>
      <c r="N448" s="140"/>
      <c r="O448" s="138"/>
      <c r="P448" s="138"/>
      <c r="Q448" s="139"/>
      <c r="R448" s="140"/>
      <c r="S448" s="139"/>
      <c r="T448" s="1021"/>
      <c r="U448" s="590"/>
      <c r="V448" s="590"/>
      <c r="W448" s="590"/>
      <c r="X448" s="590"/>
      <c r="Y448" s="1022"/>
      <c r="Z448" s="553"/>
      <c r="AA448" s="554"/>
      <c r="AB448" s="553"/>
      <c r="AC448" s="581">
        <f t="shared" si="93"/>
        <v>0</v>
      </c>
      <c r="AD448" s="582"/>
      <c r="AE448" s="582"/>
      <c r="AF448" s="582"/>
      <c r="AG448" s="582"/>
      <c r="AH448" s="582"/>
      <c r="AI448" s="582"/>
      <c r="AJ448" s="582"/>
      <c r="AK448" s="582"/>
      <c r="AL448" s="583"/>
      <c r="AM448" s="1"/>
      <c r="AN448" s="1"/>
      <c r="AO448" s="1"/>
      <c r="AP448" s="1"/>
      <c r="AQ448" s="1"/>
      <c r="AR448" s="1"/>
      <c r="AS448" s="1"/>
      <c r="AT448" s="1"/>
    </row>
    <row r="449" spans="1:46" ht="15.75" customHeight="1" x14ac:dyDescent="0.3">
      <c r="A449" s="1697"/>
      <c r="B449" s="1677"/>
      <c r="C449" s="198" t="s">
        <v>86</v>
      </c>
      <c r="D449" s="555">
        <f t="shared" si="92"/>
        <v>0</v>
      </c>
      <c r="E449" s="556"/>
      <c r="F449" s="556"/>
      <c r="G449" s="556"/>
      <c r="H449" s="557"/>
      <c r="I449" s="1023">
        <f>IF(AND(SUM(J449:M449)=SUM(R449:S449),SUM(N449:Q449)=SUM(R449:S449)),SUM(J449:M449),"ПЕРЕВІРТЕ ПРАВІЛЬНІСТЬ ВВЕДЕНИХ ДАНИХ")</f>
        <v>8</v>
      </c>
      <c r="J449" s="147"/>
      <c r="K449" s="147"/>
      <c r="L449" s="147"/>
      <c r="M449" s="148">
        <v>8</v>
      </c>
      <c r="N449" s="169"/>
      <c r="O449" s="147">
        <v>8</v>
      </c>
      <c r="P449" s="147"/>
      <c r="Q449" s="148"/>
      <c r="R449" s="169">
        <v>8</v>
      </c>
      <c r="S449" s="148"/>
      <c r="T449" s="558"/>
      <c r="U449" s="556">
        <v>6</v>
      </c>
      <c r="V449" s="556">
        <v>6</v>
      </c>
      <c r="W449" s="556">
        <v>3</v>
      </c>
      <c r="X449" s="556">
        <v>4</v>
      </c>
      <c r="Y449" s="559">
        <v>2</v>
      </c>
      <c r="Z449" s="560">
        <v>40</v>
      </c>
      <c r="AA449" s="557">
        <v>22</v>
      </c>
      <c r="AB449" s="560">
        <v>97</v>
      </c>
      <c r="AC449" s="584">
        <f t="shared" si="93"/>
        <v>1</v>
      </c>
      <c r="AD449" s="585">
        <v>1</v>
      </c>
      <c r="AE449" s="585"/>
      <c r="AF449" s="585"/>
      <c r="AG449" s="585"/>
      <c r="AH449" s="585"/>
      <c r="AI449" s="585"/>
      <c r="AJ449" s="585"/>
      <c r="AK449" s="585"/>
      <c r="AL449" s="586"/>
      <c r="AM449" s="1"/>
      <c r="AN449" s="1"/>
      <c r="AO449" s="1"/>
      <c r="AP449" s="1"/>
      <c r="AQ449" s="1"/>
      <c r="AR449" s="1"/>
      <c r="AS449" s="1"/>
      <c r="AT449" s="1"/>
    </row>
    <row r="450" spans="1:46" ht="15.75" customHeight="1" thickBot="1" x14ac:dyDescent="0.35">
      <c r="A450" s="1697"/>
      <c r="B450" s="1677"/>
      <c r="C450" s="200" t="s">
        <v>87</v>
      </c>
      <c r="D450" s="561">
        <f t="shared" si="92"/>
        <v>0</v>
      </c>
      <c r="E450" s="562"/>
      <c r="F450" s="562"/>
      <c r="G450" s="562"/>
      <c r="H450" s="563"/>
      <c r="I450" s="1024">
        <f>SUM(J450:M450)</f>
        <v>0</v>
      </c>
      <c r="J450" s="154"/>
      <c r="K450" s="154"/>
      <c r="L450" s="154"/>
      <c r="M450" s="155"/>
      <c r="N450" s="156"/>
      <c r="O450" s="154"/>
      <c r="P450" s="154"/>
      <c r="Q450" s="155"/>
      <c r="R450" s="156"/>
      <c r="S450" s="155"/>
      <c r="T450" s="565"/>
      <c r="U450" s="562"/>
      <c r="V450" s="562"/>
      <c r="W450" s="562"/>
      <c r="X450" s="562"/>
      <c r="Y450" s="566"/>
      <c r="Z450" s="567"/>
      <c r="AA450" s="563"/>
      <c r="AB450" s="568"/>
      <c r="AC450" s="587">
        <f t="shared" si="93"/>
        <v>0</v>
      </c>
      <c r="AD450" s="588"/>
      <c r="AE450" s="588"/>
      <c r="AF450" s="588"/>
      <c r="AG450" s="588"/>
      <c r="AH450" s="588"/>
      <c r="AI450" s="588"/>
      <c r="AJ450" s="588"/>
      <c r="AK450" s="588"/>
      <c r="AL450" s="589"/>
      <c r="AM450" s="1"/>
      <c r="AN450" s="1"/>
      <c r="AO450" s="1"/>
      <c r="AP450" s="1"/>
      <c r="AQ450" s="1"/>
      <c r="AR450" s="1"/>
      <c r="AS450" s="1"/>
      <c r="AT450" s="1"/>
    </row>
    <row r="451" spans="1:46" ht="15.75" customHeight="1" x14ac:dyDescent="0.3">
      <c r="A451" s="1697"/>
      <c r="B451" s="1678" t="s">
        <v>254</v>
      </c>
      <c r="C451" s="197" t="s">
        <v>85</v>
      </c>
      <c r="D451" s="546">
        <f t="shared" si="92"/>
        <v>0</v>
      </c>
      <c r="E451" s="547"/>
      <c r="F451" s="547"/>
      <c r="G451" s="547"/>
      <c r="H451" s="548"/>
      <c r="I451" s="1020">
        <f>SUM(J451:M451)</f>
        <v>0</v>
      </c>
      <c r="J451" s="138"/>
      <c r="K451" s="138"/>
      <c r="L451" s="138"/>
      <c r="M451" s="139"/>
      <c r="N451" s="140"/>
      <c r="O451" s="138"/>
      <c r="P451" s="138"/>
      <c r="Q451" s="139"/>
      <c r="R451" s="140"/>
      <c r="S451" s="139"/>
      <c r="T451" s="1021"/>
      <c r="U451" s="590"/>
      <c r="V451" s="590"/>
      <c r="W451" s="590"/>
      <c r="X451" s="590"/>
      <c r="Y451" s="1022"/>
      <c r="Z451" s="553"/>
      <c r="AA451" s="554"/>
      <c r="AB451" s="553"/>
      <c r="AC451" s="581">
        <f t="shared" si="93"/>
        <v>0</v>
      </c>
      <c r="AD451" s="582"/>
      <c r="AE451" s="582"/>
      <c r="AF451" s="582"/>
      <c r="AG451" s="582"/>
      <c r="AH451" s="582"/>
      <c r="AI451" s="582"/>
      <c r="AJ451" s="582"/>
      <c r="AK451" s="582"/>
      <c r="AL451" s="583"/>
      <c r="AM451" s="1"/>
      <c r="AN451" s="1"/>
      <c r="AO451" s="1"/>
      <c r="AP451" s="1"/>
      <c r="AQ451" s="1"/>
      <c r="AR451" s="1"/>
      <c r="AS451" s="1"/>
      <c r="AT451" s="1"/>
    </row>
    <row r="452" spans="1:46" ht="15.75" customHeight="1" x14ac:dyDescent="0.3">
      <c r="A452" s="1697"/>
      <c r="B452" s="1677"/>
      <c r="C452" s="198" t="s">
        <v>86</v>
      </c>
      <c r="D452" s="555">
        <f t="shared" si="92"/>
        <v>0</v>
      </c>
      <c r="E452" s="556"/>
      <c r="F452" s="556"/>
      <c r="G452" s="556"/>
      <c r="H452" s="557"/>
      <c r="I452" s="1023">
        <f>IF(AND(SUM(J452:M452)=SUM(R452:S452),SUM(N452:Q452)=SUM(R452:S452)),SUM(J452:M452),"ПЕРЕВІРТЕ ПРАВІЛЬНІСТЬ ВВЕДЕНИХ ДАНИХ")</f>
        <v>21</v>
      </c>
      <c r="J452" s="147"/>
      <c r="K452" s="147"/>
      <c r="L452" s="147"/>
      <c r="M452" s="148">
        <v>21</v>
      </c>
      <c r="N452" s="169">
        <v>2</v>
      </c>
      <c r="O452" s="147">
        <v>19</v>
      </c>
      <c r="P452" s="147"/>
      <c r="Q452" s="148"/>
      <c r="R452" s="169">
        <v>20</v>
      </c>
      <c r="S452" s="148">
        <v>1</v>
      </c>
      <c r="T452" s="558"/>
      <c r="U452" s="556">
        <v>5</v>
      </c>
      <c r="V452" s="556">
        <v>5</v>
      </c>
      <c r="W452" s="556">
        <v>3</v>
      </c>
      <c r="X452" s="556">
        <v>7</v>
      </c>
      <c r="Y452" s="559"/>
      <c r="Z452" s="560">
        <v>42</v>
      </c>
      <c r="AA452" s="557">
        <v>24</v>
      </c>
      <c r="AB452" s="560">
        <v>75.5</v>
      </c>
      <c r="AC452" s="584">
        <f t="shared" si="93"/>
        <v>2</v>
      </c>
      <c r="AD452" s="585"/>
      <c r="AE452" s="585"/>
      <c r="AF452" s="585"/>
      <c r="AG452" s="585"/>
      <c r="AH452" s="585">
        <v>1</v>
      </c>
      <c r="AI452" s="585"/>
      <c r="AJ452" s="585">
        <v>1</v>
      </c>
      <c r="AK452" s="585"/>
      <c r="AL452" s="586"/>
      <c r="AM452" s="1"/>
      <c r="AN452" s="1"/>
      <c r="AO452" s="1"/>
      <c r="AP452" s="1"/>
      <c r="AQ452" s="1"/>
      <c r="AR452" s="1"/>
      <c r="AS452" s="1"/>
      <c r="AT452" s="1"/>
    </row>
    <row r="453" spans="1:46" ht="15.75" customHeight="1" thickBot="1" x14ac:dyDescent="0.35">
      <c r="A453" s="1697"/>
      <c r="B453" s="1679"/>
      <c r="C453" s="199" t="s">
        <v>87</v>
      </c>
      <c r="D453" s="561">
        <f t="shared" si="92"/>
        <v>0</v>
      </c>
      <c r="E453" s="562"/>
      <c r="F453" s="562"/>
      <c r="G453" s="562"/>
      <c r="H453" s="563"/>
      <c r="I453" s="1024">
        <f>SUM(J453:M453)</f>
        <v>0</v>
      </c>
      <c r="J453" s="154"/>
      <c r="K453" s="154"/>
      <c r="L453" s="154"/>
      <c r="M453" s="155"/>
      <c r="N453" s="156"/>
      <c r="O453" s="154"/>
      <c r="P453" s="154"/>
      <c r="Q453" s="155"/>
      <c r="R453" s="156"/>
      <c r="S453" s="155"/>
      <c r="T453" s="565"/>
      <c r="U453" s="562"/>
      <c r="V453" s="562"/>
      <c r="W453" s="562"/>
      <c r="X453" s="562"/>
      <c r="Y453" s="566"/>
      <c r="Z453" s="567"/>
      <c r="AA453" s="563"/>
      <c r="AB453" s="568"/>
      <c r="AC453" s="587">
        <f t="shared" si="93"/>
        <v>0</v>
      </c>
      <c r="AD453" s="588"/>
      <c r="AE453" s="588"/>
      <c r="AF453" s="588"/>
      <c r="AG453" s="588"/>
      <c r="AH453" s="588"/>
      <c r="AI453" s="588"/>
      <c r="AJ453" s="588"/>
      <c r="AK453" s="588"/>
      <c r="AL453" s="589"/>
      <c r="AM453" s="1"/>
      <c r="AN453" s="1"/>
      <c r="AO453" s="1"/>
      <c r="AP453" s="1"/>
      <c r="AQ453" s="1"/>
      <c r="AR453" s="1"/>
      <c r="AS453" s="1"/>
      <c r="AT453" s="1"/>
    </row>
    <row r="454" spans="1:46" ht="15.75" customHeight="1" x14ac:dyDescent="0.3">
      <c r="A454" s="1697"/>
      <c r="B454" s="1676" t="s">
        <v>255</v>
      </c>
      <c r="C454" s="198" t="s">
        <v>85</v>
      </c>
      <c r="D454" s="546">
        <f t="shared" si="92"/>
        <v>0</v>
      </c>
      <c r="E454" s="547"/>
      <c r="F454" s="547"/>
      <c r="G454" s="547"/>
      <c r="H454" s="548"/>
      <c r="I454" s="1020">
        <f>SUM(J454:M454)</f>
        <v>0</v>
      </c>
      <c r="J454" s="138"/>
      <c r="K454" s="138"/>
      <c r="L454" s="138"/>
      <c r="M454" s="139"/>
      <c r="N454" s="140"/>
      <c r="O454" s="138"/>
      <c r="P454" s="138"/>
      <c r="Q454" s="139"/>
      <c r="R454" s="140"/>
      <c r="S454" s="139"/>
      <c r="T454" s="1021"/>
      <c r="U454" s="590"/>
      <c r="V454" s="590"/>
      <c r="W454" s="590"/>
      <c r="X454" s="590"/>
      <c r="Y454" s="1022"/>
      <c r="Z454" s="553"/>
      <c r="AA454" s="554"/>
      <c r="AB454" s="553"/>
      <c r="AC454" s="581">
        <f t="shared" si="93"/>
        <v>0</v>
      </c>
      <c r="AD454" s="582"/>
      <c r="AE454" s="582"/>
      <c r="AF454" s="582"/>
      <c r="AG454" s="582"/>
      <c r="AH454" s="582"/>
      <c r="AI454" s="582"/>
      <c r="AJ454" s="582"/>
      <c r="AK454" s="582"/>
      <c r="AL454" s="583"/>
      <c r="AM454" s="1"/>
      <c r="AN454" s="1"/>
      <c r="AO454" s="1"/>
      <c r="AP454" s="1"/>
      <c r="AQ454" s="1"/>
      <c r="AR454" s="1"/>
      <c r="AS454" s="1"/>
      <c r="AT454" s="1"/>
    </row>
    <row r="455" spans="1:46" ht="15.75" customHeight="1" x14ac:dyDescent="0.3">
      <c r="A455" s="1697"/>
      <c r="B455" s="1677"/>
      <c r="C455" s="198" t="s">
        <v>86</v>
      </c>
      <c r="D455" s="555">
        <f t="shared" si="92"/>
        <v>0</v>
      </c>
      <c r="E455" s="556"/>
      <c r="F455" s="556"/>
      <c r="G455" s="556"/>
      <c r="H455" s="557"/>
      <c r="I455" s="1023">
        <f>IF(AND(SUM(J455:M455)=SUM(R455:S455),SUM(N455:Q455)=SUM(R455:S455)),SUM(J455:M455),"ПЕРЕВІРТЕ ПРАВІЛЬНІСТЬ ВВЕДЕНИХ ДАНИХ")</f>
        <v>1</v>
      </c>
      <c r="J455" s="147"/>
      <c r="K455" s="147"/>
      <c r="L455" s="147"/>
      <c r="M455" s="148">
        <v>1</v>
      </c>
      <c r="N455" s="169">
        <v>1</v>
      </c>
      <c r="O455" s="147"/>
      <c r="P455" s="147"/>
      <c r="Q455" s="148"/>
      <c r="R455" s="169"/>
      <c r="S455" s="148">
        <v>1</v>
      </c>
      <c r="T455" s="558"/>
      <c r="U455" s="556"/>
      <c r="V455" s="556"/>
      <c r="W455" s="556"/>
      <c r="X455" s="556"/>
      <c r="Y455" s="559">
        <v>1</v>
      </c>
      <c r="Z455" s="560">
        <v>43.5</v>
      </c>
      <c r="AA455" s="557">
        <v>7.5</v>
      </c>
      <c r="AB455" s="560">
        <v>100</v>
      </c>
      <c r="AC455" s="584">
        <f t="shared" si="93"/>
        <v>1</v>
      </c>
      <c r="AD455" s="585"/>
      <c r="AE455" s="585"/>
      <c r="AF455" s="585"/>
      <c r="AG455" s="585"/>
      <c r="AH455" s="585"/>
      <c r="AI455" s="585"/>
      <c r="AJ455" s="585">
        <v>1</v>
      </c>
      <c r="AK455" s="585"/>
      <c r="AL455" s="586"/>
      <c r="AM455" s="1"/>
      <c r="AN455" s="1"/>
      <c r="AO455" s="1"/>
      <c r="AP455" s="1"/>
      <c r="AQ455" s="1"/>
      <c r="AR455" s="1"/>
      <c r="AS455" s="1"/>
      <c r="AT455" s="1"/>
    </row>
    <row r="456" spans="1:46" ht="15.75" customHeight="1" thickBot="1" x14ac:dyDescent="0.35">
      <c r="A456" s="1697"/>
      <c r="B456" s="1677"/>
      <c r="C456" s="200" t="s">
        <v>87</v>
      </c>
      <c r="D456" s="561">
        <f t="shared" si="92"/>
        <v>0</v>
      </c>
      <c r="E456" s="562"/>
      <c r="F456" s="562"/>
      <c r="G456" s="562"/>
      <c r="H456" s="563"/>
      <c r="I456" s="1024">
        <f>SUM(J456:M456)</f>
        <v>0</v>
      </c>
      <c r="J456" s="154"/>
      <c r="K456" s="154"/>
      <c r="L456" s="154"/>
      <c r="M456" s="155"/>
      <c r="N456" s="156"/>
      <c r="O456" s="154"/>
      <c r="P456" s="154"/>
      <c r="Q456" s="155"/>
      <c r="R456" s="156"/>
      <c r="S456" s="155"/>
      <c r="T456" s="565"/>
      <c r="U456" s="562"/>
      <c r="V456" s="562"/>
      <c r="W456" s="562"/>
      <c r="X456" s="562"/>
      <c r="Y456" s="566"/>
      <c r="Z456" s="567"/>
      <c r="AA456" s="563"/>
      <c r="AB456" s="568"/>
      <c r="AC456" s="587">
        <f t="shared" si="93"/>
        <v>0</v>
      </c>
      <c r="AD456" s="588"/>
      <c r="AE456" s="588"/>
      <c r="AF456" s="588"/>
      <c r="AG456" s="588"/>
      <c r="AH456" s="588"/>
      <c r="AI456" s="588"/>
      <c r="AJ456" s="588"/>
      <c r="AK456" s="588"/>
      <c r="AL456" s="589"/>
      <c r="AM456" s="1"/>
      <c r="AN456" s="1"/>
      <c r="AO456" s="1"/>
      <c r="AP456" s="1"/>
      <c r="AQ456" s="1"/>
      <c r="AR456" s="1"/>
      <c r="AS456" s="1"/>
      <c r="AT456" s="1"/>
    </row>
    <row r="457" spans="1:46" ht="15.75" customHeight="1" x14ac:dyDescent="0.3">
      <c r="A457" s="1697"/>
      <c r="B457" s="1678" t="s">
        <v>256</v>
      </c>
      <c r="C457" s="197" t="s">
        <v>85</v>
      </c>
      <c r="D457" s="546">
        <f t="shared" si="92"/>
        <v>0</v>
      </c>
      <c r="E457" s="547"/>
      <c r="F457" s="547"/>
      <c r="G457" s="547"/>
      <c r="H457" s="548"/>
      <c r="I457" s="1020">
        <f>SUM(J457:M457)</f>
        <v>0</v>
      </c>
      <c r="J457" s="138"/>
      <c r="K457" s="138"/>
      <c r="L457" s="138"/>
      <c r="M457" s="139"/>
      <c r="N457" s="140"/>
      <c r="O457" s="138"/>
      <c r="P457" s="138"/>
      <c r="Q457" s="139"/>
      <c r="R457" s="140"/>
      <c r="S457" s="139"/>
      <c r="T457" s="1021"/>
      <c r="U457" s="590"/>
      <c r="V457" s="590"/>
      <c r="W457" s="590"/>
      <c r="X457" s="590"/>
      <c r="Y457" s="1022"/>
      <c r="Z457" s="553"/>
      <c r="AA457" s="554"/>
      <c r="AB457" s="553"/>
      <c r="AC457" s="581">
        <f t="shared" si="93"/>
        <v>0</v>
      </c>
      <c r="AD457" s="582"/>
      <c r="AE457" s="582"/>
      <c r="AF457" s="582"/>
      <c r="AG457" s="582"/>
      <c r="AH457" s="582"/>
      <c r="AI457" s="582"/>
      <c r="AJ457" s="582"/>
      <c r="AK457" s="582"/>
      <c r="AL457" s="583"/>
      <c r="AM457" s="1"/>
      <c r="AN457" s="1"/>
      <c r="AO457" s="1"/>
      <c r="AP457" s="1"/>
      <c r="AQ457" s="1"/>
      <c r="AR457" s="1"/>
      <c r="AS457" s="1"/>
      <c r="AT457" s="1"/>
    </row>
    <row r="458" spans="1:46" ht="15.75" customHeight="1" x14ac:dyDescent="0.3">
      <c r="A458" s="1697"/>
      <c r="B458" s="1677"/>
      <c r="C458" s="198" t="s">
        <v>86</v>
      </c>
      <c r="D458" s="555">
        <f t="shared" si="92"/>
        <v>0</v>
      </c>
      <c r="E458" s="556"/>
      <c r="F458" s="556"/>
      <c r="G458" s="556"/>
      <c r="H458" s="557"/>
      <c r="I458" s="1023">
        <f>IF(AND(SUM(J458:M458)=SUM(R458:S458),SUM(N458:Q458)=SUM(R458:S458)),SUM(J458:M458),"ПЕРЕВІРТЕ ПРАВІЛЬНІСТЬ ВВЕДЕНИХ ДАНИХ")</f>
        <v>2</v>
      </c>
      <c r="J458" s="147"/>
      <c r="K458" s="147"/>
      <c r="L458" s="147"/>
      <c r="M458" s="148">
        <v>2</v>
      </c>
      <c r="N458" s="169">
        <v>2</v>
      </c>
      <c r="O458" s="147"/>
      <c r="P458" s="147"/>
      <c r="Q458" s="148"/>
      <c r="R458" s="169">
        <v>2</v>
      </c>
      <c r="S458" s="148"/>
      <c r="T458" s="558"/>
      <c r="U458" s="556"/>
      <c r="V458" s="556"/>
      <c r="W458" s="556"/>
      <c r="X458" s="556"/>
      <c r="Y458" s="559"/>
      <c r="Z458" s="560">
        <v>52</v>
      </c>
      <c r="AA458" s="557">
        <v>20</v>
      </c>
      <c r="AB458" s="560">
        <v>90</v>
      </c>
      <c r="AC458" s="584">
        <f t="shared" si="93"/>
        <v>0</v>
      </c>
      <c r="AD458" s="585"/>
      <c r="AE458" s="585"/>
      <c r="AF458" s="585"/>
      <c r="AG458" s="585"/>
      <c r="AH458" s="585"/>
      <c r="AI458" s="585"/>
      <c r="AJ458" s="585"/>
      <c r="AK458" s="585"/>
      <c r="AL458" s="586"/>
      <c r="AM458" s="1"/>
      <c r="AN458" s="1"/>
      <c r="AO458" s="1"/>
      <c r="AP458" s="1"/>
      <c r="AQ458" s="1"/>
      <c r="AR458" s="1"/>
      <c r="AS458" s="1"/>
      <c r="AT458" s="1"/>
    </row>
    <row r="459" spans="1:46" ht="15.75" customHeight="1" thickBot="1" x14ac:dyDescent="0.35">
      <c r="A459" s="1697"/>
      <c r="B459" s="1679"/>
      <c r="C459" s="199" t="s">
        <v>87</v>
      </c>
      <c r="D459" s="561">
        <f t="shared" si="92"/>
        <v>0</v>
      </c>
      <c r="E459" s="562"/>
      <c r="F459" s="562"/>
      <c r="G459" s="562"/>
      <c r="H459" s="563"/>
      <c r="I459" s="1024">
        <f>SUM(J459:M459)</f>
        <v>0</v>
      </c>
      <c r="J459" s="154"/>
      <c r="K459" s="154"/>
      <c r="L459" s="154"/>
      <c r="M459" s="155"/>
      <c r="N459" s="156"/>
      <c r="O459" s="154"/>
      <c r="P459" s="154"/>
      <c r="Q459" s="155"/>
      <c r="R459" s="156"/>
      <c r="S459" s="155"/>
      <c r="T459" s="565"/>
      <c r="U459" s="562"/>
      <c r="V459" s="562"/>
      <c r="W459" s="562"/>
      <c r="X459" s="562"/>
      <c r="Y459" s="566"/>
      <c r="Z459" s="567"/>
      <c r="AA459" s="563"/>
      <c r="AB459" s="568"/>
      <c r="AC459" s="587">
        <f t="shared" si="93"/>
        <v>0</v>
      </c>
      <c r="AD459" s="588"/>
      <c r="AE459" s="588"/>
      <c r="AF459" s="588"/>
      <c r="AG459" s="588"/>
      <c r="AH459" s="588"/>
      <c r="AI459" s="588"/>
      <c r="AJ459" s="588"/>
      <c r="AK459" s="588"/>
      <c r="AL459" s="589"/>
      <c r="AM459" s="1"/>
      <c r="AN459" s="1"/>
      <c r="AO459" s="1"/>
      <c r="AP459" s="1"/>
      <c r="AQ459" s="1"/>
      <c r="AR459" s="1"/>
      <c r="AS459" s="1"/>
      <c r="AT459" s="1"/>
    </row>
    <row r="460" spans="1:46" ht="15.75" customHeight="1" x14ac:dyDescent="0.3">
      <c r="A460" s="1697"/>
      <c r="B460" s="1676" t="s">
        <v>257</v>
      </c>
      <c r="C460" s="198" t="s">
        <v>85</v>
      </c>
      <c r="D460" s="546">
        <f t="shared" si="92"/>
        <v>0</v>
      </c>
      <c r="E460" s="547"/>
      <c r="F460" s="547"/>
      <c r="G460" s="547"/>
      <c r="H460" s="548"/>
      <c r="I460" s="1020">
        <f>SUM(J460:M460)</f>
        <v>0</v>
      </c>
      <c r="J460" s="138"/>
      <c r="K460" s="138"/>
      <c r="L460" s="138"/>
      <c r="M460" s="139"/>
      <c r="N460" s="140"/>
      <c r="O460" s="138"/>
      <c r="P460" s="138"/>
      <c r="Q460" s="139"/>
      <c r="R460" s="140"/>
      <c r="S460" s="139"/>
      <c r="T460" s="1021"/>
      <c r="U460" s="590"/>
      <c r="V460" s="590"/>
      <c r="W460" s="590"/>
      <c r="X460" s="590"/>
      <c r="Y460" s="1022"/>
      <c r="Z460" s="553"/>
      <c r="AA460" s="554"/>
      <c r="AB460" s="553"/>
      <c r="AC460" s="581">
        <f t="shared" si="93"/>
        <v>0</v>
      </c>
      <c r="AD460" s="582"/>
      <c r="AE460" s="582"/>
      <c r="AF460" s="582"/>
      <c r="AG460" s="582"/>
      <c r="AH460" s="582"/>
      <c r="AI460" s="582"/>
      <c r="AJ460" s="582"/>
      <c r="AK460" s="582"/>
      <c r="AL460" s="583"/>
      <c r="AM460" s="1"/>
      <c r="AN460" s="1"/>
      <c r="AO460" s="1"/>
      <c r="AP460" s="1"/>
      <c r="AQ460" s="1"/>
      <c r="AR460" s="1"/>
      <c r="AS460" s="1"/>
      <c r="AT460" s="1"/>
    </row>
    <row r="461" spans="1:46" ht="15.75" customHeight="1" x14ac:dyDescent="0.3">
      <c r="A461" s="1697"/>
      <c r="B461" s="1677"/>
      <c r="C461" s="198" t="s">
        <v>86</v>
      </c>
      <c r="D461" s="555">
        <f t="shared" si="92"/>
        <v>1</v>
      </c>
      <c r="E461" s="556">
        <v>1</v>
      </c>
      <c r="F461" s="556"/>
      <c r="G461" s="556"/>
      <c r="H461" s="557"/>
      <c r="I461" s="1023">
        <f>IF(AND(SUM(J461:M461)=SUM(R461:S461),SUM(N461:Q461)=SUM(R461:S461)),SUM(J461:M461),"ПЕРЕВІРТЕ ПРАВІЛЬНІСТЬ ВВЕДЕНИХ ДАНИХ")</f>
        <v>26</v>
      </c>
      <c r="J461" s="147"/>
      <c r="K461" s="147"/>
      <c r="L461" s="147"/>
      <c r="M461" s="148">
        <v>26</v>
      </c>
      <c r="N461" s="169">
        <v>2</v>
      </c>
      <c r="O461" s="147">
        <v>24</v>
      </c>
      <c r="P461" s="147"/>
      <c r="Q461" s="148"/>
      <c r="R461" s="169">
        <v>24</v>
      </c>
      <c r="S461" s="148">
        <v>2</v>
      </c>
      <c r="T461" s="558"/>
      <c r="U461" s="556">
        <v>4</v>
      </c>
      <c r="V461" s="556">
        <v>3</v>
      </c>
      <c r="W461" s="556">
        <v>3</v>
      </c>
      <c r="X461" s="556">
        <v>10</v>
      </c>
      <c r="Y461" s="559">
        <v>5</v>
      </c>
      <c r="Z461" s="560">
        <v>40.9</v>
      </c>
      <c r="AA461" s="557">
        <v>21.6</v>
      </c>
      <c r="AB461" s="560">
        <v>90.4</v>
      </c>
      <c r="AC461" s="584">
        <f t="shared" si="93"/>
        <v>0</v>
      </c>
      <c r="AD461" s="585"/>
      <c r="AE461" s="585"/>
      <c r="AF461" s="585"/>
      <c r="AG461" s="585"/>
      <c r="AH461" s="585"/>
      <c r="AI461" s="585"/>
      <c r="AJ461" s="585"/>
      <c r="AK461" s="585"/>
      <c r="AL461" s="586"/>
      <c r="AM461" s="1"/>
      <c r="AN461" s="1"/>
      <c r="AO461" s="1"/>
      <c r="AP461" s="1"/>
      <c r="AQ461" s="1"/>
      <c r="AR461" s="1"/>
      <c r="AS461" s="1"/>
      <c r="AT461" s="1"/>
    </row>
    <row r="462" spans="1:46" ht="15.75" customHeight="1" thickBot="1" x14ac:dyDescent="0.35">
      <c r="A462" s="1698"/>
      <c r="B462" s="1677"/>
      <c r="C462" s="200" t="s">
        <v>87</v>
      </c>
      <c r="D462" s="561">
        <f t="shared" si="92"/>
        <v>0</v>
      </c>
      <c r="E462" s="562"/>
      <c r="F462" s="562"/>
      <c r="G462" s="562"/>
      <c r="H462" s="563"/>
      <c r="I462" s="1024">
        <f>SUM(J462:M462)</f>
        <v>0</v>
      </c>
      <c r="J462" s="154"/>
      <c r="K462" s="154"/>
      <c r="L462" s="154"/>
      <c r="M462" s="155"/>
      <c r="N462" s="156"/>
      <c r="O462" s="154"/>
      <c r="P462" s="154"/>
      <c r="Q462" s="155"/>
      <c r="R462" s="156"/>
      <c r="S462" s="155"/>
      <c r="T462" s="565"/>
      <c r="U462" s="562"/>
      <c r="V462" s="562"/>
      <c r="W462" s="562"/>
      <c r="X462" s="562"/>
      <c r="Y462" s="566"/>
      <c r="Z462" s="567"/>
      <c r="AA462" s="563"/>
      <c r="AB462" s="568"/>
      <c r="AC462" s="587">
        <f t="shared" si="93"/>
        <v>0</v>
      </c>
      <c r="AD462" s="588"/>
      <c r="AE462" s="588"/>
      <c r="AF462" s="588"/>
      <c r="AG462" s="588"/>
      <c r="AH462" s="588"/>
      <c r="AI462" s="588"/>
      <c r="AJ462" s="588"/>
      <c r="AK462" s="588"/>
      <c r="AL462" s="589"/>
      <c r="AM462" s="1"/>
      <c r="AN462" s="1"/>
      <c r="AO462" s="1"/>
      <c r="AP462" s="1"/>
      <c r="AQ462" s="1"/>
      <c r="AR462" s="1"/>
      <c r="AS462" s="1"/>
      <c r="AT462" s="1"/>
    </row>
    <row r="463" spans="1:46" ht="15.75" customHeight="1" x14ac:dyDescent="0.3">
      <c r="A463" s="1702" t="s">
        <v>258</v>
      </c>
      <c r="B463" s="1678" t="s">
        <v>259</v>
      </c>
      <c r="C463" s="177" t="s">
        <v>85</v>
      </c>
      <c r="D463" s="134">
        <f>SUM(E463:H463)</f>
        <v>1</v>
      </c>
      <c r="E463" s="135">
        <v>1</v>
      </c>
      <c r="F463" s="135"/>
      <c r="G463" s="135"/>
      <c r="H463" s="136"/>
      <c r="I463" s="137">
        <f t="shared" ref="I463:I465" si="94">SUM(J463:M463)</f>
        <v>32</v>
      </c>
      <c r="J463" s="138"/>
      <c r="K463" s="138"/>
      <c r="L463" s="138"/>
      <c r="M463" s="139">
        <v>32</v>
      </c>
      <c r="N463" s="140">
        <v>4</v>
      </c>
      <c r="O463" s="138">
        <v>28</v>
      </c>
      <c r="P463" s="138"/>
      <c r="Q463" s="139"/>
      <c r="R463" s="140">
        <v>29</v>
      </c>
      <c r="S463" s="139">
        <v>3</v>
      </c>
      <c r="T463" s="492"/>
      <c r="U463" s="393">
        <v>14</v>
      </c>
      <c r="V463" s="393">
        <v>14</v>
      </c>
      <c r="W463" s="393"/>
      <c r="X463" s="393">
        <v>22</v>
      </c>
      <c r="Y463" s="493">
        <v>5</v>
      </c>
      <c r="Z463" s="141">
        <v>37</v>
      </c>
      <c r="AA463" s="142">
        <v>20</v>
      </c>
      <c r="AB463" s="141">
        <v>9.1</v>
      </c>
      <c r="AC463" s="159">
        <f t="shared" ref="AC463:AC526" si="95">SUM(AD463:AL463)</f>
        <v>2</v>
      </c>
      <c r="AD463" s="160"/>
      <c r="AE463" s="160"/>
      <c r="AF463" s="160"/>
      <c r="AG463" s="160"/>
      <c r="AH463" s="160">
        <v>1</v>
      </c>
      <c r="AI463" s="160"/>
      <c r="AJ463" s="160"/>
      <c r="AK463" s="160"/>
      <c r="AL463" s="161">
        <v>1</v>
      </c>
      <c r="AM463" s="1"/>
      <c r="AN463" s="1"/>
      <c r="AO463" s="1"/>
      <c r="AP463" s="1"/>
      <c r="AQ463" s="1"/>
      <c r="AR463" s="1"/>
      <c r="AS463" s="1"/>
      <c r="AT463" s="1"/>
    </row>
    <row r="464" spans="1:46" ht="15.75" customHeight="1" x14ac:dyDescent="0.3">
      <c r="A464" s="1697"/>
      <c r="B464" s="1677"/>
      <c r="C464" s="178" t="s">
        <v>86</v>
      </c>
      <c r="D464" s="143">
        <f t="shared" ref="D464:D525" si="96">SUM(E464:H464)</f>
        <v>6</v>
      </c>
      <c r="E464" s="144">
        <v>6</v>
      </c>
      <c r="F464" s="144"/>
      <c r="G464" s="144"/>
      <c r="H464" s="145"/>
      <c r="I464" s="146">
        <f>IF(AND(SUM(J464:M464)=SUM(R464:S464),SUM(N464:Q464)=SUM(R464:S464)),SUM(J464:M464),"ПЕРЕВІРТЕ ПРАВІЛЬНІСТЬ ВВЕДЕНИХ ДАНИХ")</f>
        <v>214</v>
      </c>
      <c r="J464" s="147"/>
      <c r="K464" s="147"/>
      <c r="L464" s="147"/>
      <c r="M464" s="148">
        <v>214</v>
      </c>
      <c r="N464" s="169">
        <v>41</v>
      </c>
      <c r="O464" s="147">
        <v>158</v>
      </c>
      <c r="P464" s="147">
        <v>15</v>
      </c>
      <c r="Q464" s="148"/>
      <c r="R464" s="169">
        <v>185</v>
      </c>
      <c r="S464" s="148">
        <v>29</v>
      </c>
      <c r="T464" s="494"/>
      <c r="U464" s="144">
        <v>104</v>
      </c>
      <c r="V464" s="144">
        <v>104</v>
      </c>
      <c r="W464" s="144">
        <v>5</v>
      </c>
      <c r="X464" s="144">
        <v>124</v>
      </c>
      <c r="Y464" s="478">
        <v>56</v>
      </c>
      <c r="Z464" s="149">
        <v>37</v>
      </c>
      <c r="AA464" s="145">
        <v>21</v>
      </c>
      <c r="AB464" s="149">
        <v>74.2</v>
      </c>
      <c r="AC464" s="162">
        <f>SUM(AD464:AL464)</f>
        <v>8</v>
      </c>
      <c r="AD464" s="163"/>
      <c r="AE464" s="163"/>
      <c r="AF464" s="163"/>
      <c r="AG464" s="163"/>
      <c r="AH464" s="163"/>
      <c r="AI464" s="163"/>
      <c r="AJ464" s="163">
        <v>1</v>
      </c>
      <c r="AK464" s="163">
        <v>2</v>
      </c>
      <c r="AL464" s="164">
        <v>5</v>
      </c>
      <c r="AM464" s="1"/>
      <c r="AN464" s="1"/>
      <c r="AO464" s="1"/>
      <c r="AP464" s="1"/>
      <c r="AQ464" s="1"/>
      <c r="AR464" s="1"/>
      <c r="AS464" s="1"/>
      <c r="AT464" s="1"/>
    </row>
    <row r="465" spans="1:46" ht="15.75" customHeight="1" thickBot="1" x14ac:dyDescent="0.35">
      <c r="A465" s="1697"/>
      <c r="B465" s="1679"/>
      <c r="C465" s="179" t="s">
        <v>87</v>
      </c>
      <c r="D465" s="150">
        <f t="shared" si="96"/>
        <v>0</v>
      </c>
      <c r="E465" s="151"/>
      <c r="F465" s="151"/>
      <c r="G465" s="151"/>
      <c r="H465" s="152"/>
      <c r="I465" s="153">
        <f t="shared" si="94"/>
        <v>0</v>
      </c>
      <c r="J465" s="154"/>
      <c r="K465" s="154"/>
      <c r="L465" s="154"/>
      <c r="M465" s="155"/>
      <c r="N465" s="156"/>
      <c r="O465" s="154"/>
      <c r="P465" s="154"/>
      <c r="Q465" s="155"/>
      <c r="R465" s="156"/>
      <c r="S465" s="155"/>
      <c r="T465" s="328"/>
      <c r="U465" s="151"/>
      <c r="V465" s="151"/>
      <c r="W465" s="151"/>
      <c r="X465" s="151"/>
      <c r="Y465" s="329"/>
      <c r="Z465" s="157"/>
      <c r="AA465" s="152"/>
      <c r="AB465" s="158"/>
      <c r="AC465" s="165">
        <f t="shared" si="95"/>
        <v>0</v>
      </c>
      <c r="AD465" s="166"/>
      <c r="AE465" s="166"/>
      <c r="AF465" s="166"/>
      <c r="AG465" s="166"/>
      <c r="AH465" s="166"/>
      <c r="AI465" s="166"/>
      <c r="AJ465" s="166"/>
      <c r="AK465" s="166"/>
      <c r="AL465" s="167"/>
      <c r="AM465" s="1"/>
      <c r="AN465" s="1"/>
      <c r="AO465" s="1"/>
      <c r="AP465" s="1"/>
      <c r="AQ465" s="1"/>
      <c r="AR465" s="1"/>
      <c r="AS465" s="1"/>
      <c r="AT465" s="1"/>
    </row>
    <row r="466" spans="1:46" ht="15.75" customHeight="1" x14ac:dyDescent="0.3">
      <c r="A466" s="1697"/>
      <c r="B466" s="1676" t="s">
        <v>260</v>
      </c>
      <c r="C466" s="178" t="s">
        <v>85</v>
      </c>
      <c r="D466" s="134">
        <f t="shared" si="96"/>
        <v>0</v>
      </c>
      <c r="E466" s="135"/>
      <c r="F466" s="135"/>
      <c r="G466" s="135"/>
      <c r="H466" s="136"/>
      <c r="I466" s="137">
        <f t="shared" ref="I466" si="97">SUM(J466:M466)</f>
        <v>0</v>
      </c>
      <c r="J466" s="138"/>
      <c r="K466" s="138"/>
      <c r="L466" s="138"/>
      <c r="M466" s="139"/>
      <c r="N466" s="140"/>
      <c r="O466" s="138"/>
      <c r="P466" s="138"/>
      <c r="Q466" s="139"/>
      <c r="R466" s="140"/>
      <c r="S466" s="139"/>
      <c r="T466" s="492"/>
      <c r="U466" s="393"/>
      <c r="V466" s="393"/>
      <c r="W466" s="393"/>
      <c r="X466" s="393"/>
      <c r="Y466" s="493"/>
      <c r="Z466" s="141"/>
      <c r="AA466" s="142"/>
      <c r="AB466" s="141"/>
      <c r="AC466" s="159">
        <f t="shared" si="95"/>
        <v>0</v>
      </c>
      <c r="AD466" s="160"/>
      <c r="AE466" s="160"/>
      <c r="AF466" s="160"/>
      <c r="AG466" s="160"/>
      <c r="AH466" s="160"/>
      <c r="AI466" s="160"/>
      <c r="AJ466" s="160"/>
      <c r="AK466" s="160"/>
      <c r="AL466" s="161"/>
      <c r="AM466" s="1"/>
      <c r="AN466" s="1"/>
      <c r="AO466" s="1"/>
      <c r="AP466" s="1"/>
      <c r="AQ466" s="1"/>
      <c r="AR466" s="1"/>
      <c r="AS466" s="1"/>
      <c r="AT466" s="1"/>
    </row>
    <row r="467" spans="1:46" ht="15.75" customHeight="1" x14ac:dyDescent="0.3">
      <c r="A467" s="1697"/>
      <c r="B467" s="1677"/>
      <c r="C467" s="178" t="s">
        <v>86</v>
      </c>
      <c r="D467" s="143">
        <f t="shared" si="96"/>
        <v>4</v>
      </c>
      <c r="E467" s="144">
        <v>2</v>
      </c>
      <c r="F467" s="144"/>
      <c r="G467" s="144">
        <v>2</v>
      </c>
      <c r="H467" s="145"/>
      <c r="I467" s="146">
        <f t="shared" ref="I467" si="98">IF(AND(SUM(J467:M467)=SUM(R467:S467),SUM(N467:Q467)=SUM(R467:S467)),SUM(J467:M467),"ПЕРЕВІРТЕ ПРАВІЛЬНІСТЬ ВВЕДЕНИХ ДАНИХ")</f>
        <v>6</v>
      </c>
      <c r="J467" s="147"/>
      <c r="K467" s="147"/>
      <c r="L467" s="147"/>
      <c r="M467" s="148">
        <v>6</v>
      </c>
      <c r="N467" s="169">
        <v>6</v>
      </c>
      <c r="O467" s="147"/>
      <c r="P467" s="147"/>
      <c r="Q467" s="148"/>
      <c r="R467" s="169">
        <v>5</v>
      </c>
      <c r="S467" s="148">
        <v>1</v>
      </c>
      <c r="T467" s="494"/>
      <c r="U467" s="144">
        <v>4</v>
      </c>
      <c r="V467" s="144">
        <v>4</v>
      </c>
      <c r="W467" s="144">
        <v>6</v>
      </c>
      <c r="X467" s="144">
        <v>6</v>
      </c>
      <c r="Y467" s="478">
        <v>6</v>
      </c>
      <c r="Z467" s="149">
        <v>40</v>
      </c>
      <c r="AA467" s="145">
        <v>15</v>
      </c>
      <c r="AB467" s="149">
        <v>94</v>
      </c>
      <c r="AC467" s="162">
        <f t="shared" si="95"/>
        <v>0</v>
      </c>
      <c r="AD467" s="163"/>
      <c r="AE467" s="163"/>
      <c r="AF467" s="163"/>
      <c r="AG467" s="163"/>
      <c r="AH467" s="163"/>
      <c r="AI467" s="163"/>
      <c r="AJ467" s="163"/>
      <c r="AK467" s="163"/>
      <c r="AL467" s="164"/>
      <c r="AM467" s="1"/>
      <c r="AN467" s="1"/>
      <c r="AO467" s="1"/>
      <c r="AP467" s="1"/>
      <c r="AQ467" s="1"/>
      <c r="AR467" s="1"/>
      <c r="AS467" s="1"/>
      <c r="AT467" s="1"/>
    </row>
    <row r="468" spans="1:46" ht="15.75" customHeight="1" thickBot="1" x14ac:dyDescent="0.35">
      <c r="A468" s="1697"/>
      <c r="B468" s="1677"/>
      <c r="C468" s="188" t="s">
        <v>87</v>
      </c>
      <c r="D468" s="150">
        <f t="shared" si="96"/>
        <v>0</v>
      </c>
      <c r="E468" s="151"/>
      <c r="F468" s="151"/>
      <c r="G468" s="151"/>
      <c r="H468" s="152"/>
      <c r="I468" s="153">
        <f t="shared" ref="I468:I469" si="99">SUM(J468:M468)</f>
        <v>0</v>
      </c>
      <c r="J468" s="154"/>
      <c r="K468" s="154"/>
      <c r="L468" s="154"/>
      <c r="M468" s="155"/>
      <c r="N468" s="156"/>
      <c r="O468" s="154"/>
      <c r="P468" s="154"/>
      <c r="Q468" s="155"/>
      <c r="R468" s="156"/>
      <c r="S468" s="155"/>
      <c r="T468" s="328"/>
      <c r="U468" s="151"/>
      <c r="V468" s="151"/>
      <c r="W468" s="151"/>
      <c r="X468" s="151"/>
      <c r="Y468" s="329"/>
      <c r="Z468" s="157"/>
      <c r="AA468" s="152"/>
      <c r="AB468" s="158"/>
      <c r="AC468" s="165">
        <f t="shared" si="95"/>
        <v>0</v>
      </c>
      <c r="AD468" s="166"/>
      <c r="AE468" s="166"/>
      <c r="AF468" s="166"/>
      <c r="AG468" s="166"/>
      <c r="AH468" s="166"/>
      <c r="AI468" s="166"/>
      <c r="AJ468" s="166"/>
      <c r="AK468" s="166"/>
      <c r="AL468" s="167"/>
      <c r="AM468" s="1"/>
      <c r="AN468" s="1"/>
      <c r="AO468" s="1"/>
      <c r="AP468" s="1"/>
      <c r="AQ468" s="1"/>
      <c r="AR468" s="1"/>
      <c r="AS468" s="1"/>
      <c r="AT468" s="1"/>
    </row>
    <row r="469" spans="1:46" ht="15.75" customHeight="1" x14ac:dyDescent="0.3">
      <c r="A469" s="1697"/>
      <c r="B469" s="1678" t="s">
        <v>261</v>
      </c>
      <c r="C469" s="177" t="s">
        <v>85</v>
      </c>
      <c r="D469" s="134">
        <f t="shared" si="96"/>
        <v>1</v>
      </c>
      <c r="E469" s="135">
        <v>1</v>
      </c>
      <c r="F469" s="135"/>
      <c r="G469" s="135"/>
      <c r="H469" s="136"/>
      <c r="I469" s="137">
        <f t="shared" si="99"/>
        <v>21</v>
      </c>
      <c r="J469" s="138"/>
      <c r="K469" s="138"/>
      <c r="L469" s="138"/>
      <c r="M469" s="139">
        <v>21</v>
      </c>
      <c r="N469" s="140"/>
      <c r="O469" s="138">
        <v>21</v>
      </c>
      <c r="P469" s="138"/>
      <c r="Q469" s="139"/>
      <c r="R469" s="140">
        <v>21</v>
      </c>
      <c r="S469" s="139"/>
      <c r="T469" s="492"/>
      <c r="U469" s="393">
        <v>5</v>
      </c>
      <c r="V469" s="393">
        <v>5</v>
      </c>
      <c r="W469" s="393">
        <v>1</v>
      </c>
      <c r="X469" s="393">
        <v>7</v>
      </c>
      <c r="Y469" s="493">
        <v>1</v>
      </c>
      <c r="Z469" s="141">
        <v>36</v>
      </c>
      <c r="AA469" s="142">
        <v>12</v>
      </c>
      <c r="AB469" s="141">
        <v>8</v>
      </c>
      <c r="AC469" s="159">
        <f t="shared" si="95"/>
        <v>0</v>
      </c>
      <c r="AD469" s="160"/>
      <c r="AE469" s="160"/>
      <c r="AF469" s="160"/>
      <c r="AG469" s="160"/>
      <c r="AH469" s="160"/>
      <c r="AI469" s="160"/>
      <c r="AJ469" s="160"/>
      <c r="AK469" s="160"/>
      <c r="AL469" s="161"/>
      <c r="AM469" s="1"/>
      <c r="AN469" s="1"/>
      <c r="AO469" s="1"/>
      <c r="AP469" s="1"/>
      <c r="AQ469" s="1"/>
      <c r="AR469" s="1"/>
      <c r="AS469" s="1"/>
      <c r="AT469" s="1"/>
    </row>
    <row r="470" spans="1:46" ht="15.75" customHeight="1" x14ac:dyDescent="0.3">
      <c r="A470" s="1697"/>
      <c r="B470" s="1677"/>
      <c r="C470" s="178" t="s">
        <v>86</v>
      </c>
      <c r="D470" s="143">
        <f t="shared" si="96"/>
        <v>1</v>
      </c>
      <c r="E470" s="144">
        <v>1</v>
      </c>
      <c r="F470" s="144"/>
      <c r="G470" s="144"/>
      <c r="H470" s="145"/>
      <c r="I470" s="146">
        <f t="shared" ref="I470" si="100">IF(AND(SUM(J470:M470)=SUM(R470:S470),SUM(N470:Q470)=SUM(R470:S470)),SUM(J470:M470),"ПЕРЕВІРТЕ ПРАВІЛЬНІСТЬ ВВЕДЕНИХ ДАНИХ")</f>
        <v>229</v>
      </c>
      <c r="J470" s="147"/>
      <c r="K470" s="147"/>
      <c r="L470" s="147"/>
      <c r="M470" s="148">
        <v>229</v>
      </c>
      <c r="N470" s="169"/>
      <c r="O470" s="147">
        <v>228</v>
      </c>
      <c r="P470" s="147">
        <v>1</v>
      </c>
      <c r="Q470" s="148"/>
      <c r="R470" s="169">
        <v>204</v>
      </c>
      <c r="S470" s="148">
        <v>25</v>
      </c>
      <c r="T470" s="494"/>
      <c r="U470" s="144">
        <v>41</v>
      </c>
      <c r="V470" s="144">
        <v>36</v>
      </c>
      <c r="W470" s="144">
        <v>4</v>
      </c>
      <c r="X470" s="144">
        <v>53</v>
      </c>
      <c r="Y470" s="478">
        <v>11</v>
      </c>
      <c r="Z470" s="149">
        <v>40</v>
      </c>
      <c r="AA470" s="145">
        <v>18</v>
      </c>
      <c r="AB470" s="149">
        <v>150</v>
      </c>
      <c r="AC470" s="162">
        <f t="shared" si="95"/>
        <v>2</v>
      </c>
      <c r="AD470" s="163"/>
      <c r="AE470" s="163"/>
      <c r="AF470" s="163"/>
      <c r="AG470" s="163"/>
      <c r="AH470" s="163">
        <v>1</v>
      </c>
      <c r="AI470" s="163"/>
      <c r="AJ470" s="163">
        <v>1</v>
      </c>
      <c r="AK470" s="163"/>
      <c r="AL470" s="164"/>
      <c r="AM470" s="1"/>
      <c r="AN470" s="1"/>
      <c r="AO470" s="1"/>
      <c r="AP470" s="1"/>
      <c r="AQ470" s="1"/>
      <c r="AR470" s="1"/>
      <c r="AS470" s="1"/>
      <c r="AT470" s="1"/>
    </row>
    <row r="471" spans="1:46" ht="15.75" customHeight="1" thickBot="1" x14ac:dyDescent="0.35">
      <c r="A471" s="1697"/>
      <c r="B471" s="1679"/>
      <c r="C471" s="179" t="s">
        <v>87</v>
      </c>
      <c r="D471" s="150">
        <f t="shared" si="96"/>
        <v>0</v>
      </c>
      <c r="E471" s="151"/>
      <c r="F471" s="151"/>
      <c r="G471" s="151"/>
      <c r="H471" s="152"/>
      <c r="I471" s="153">
        <f t="shared" ref="I471:I472" si="101">SUM(J471:M471)</f>
        <v>0</v>
      </c>
      <c r="J471" s="154"/>
      <c r="K471" s="154"/>
      <c r="L471" s="154"/>
      <c r="M471" s="155"/>
      <c r="N471" s="156"/>
      <c r="O471" s="154"/>
      <c r="P471" s="154"/>
      <c r="Q471" s="155"/>
      <c r="R471" s="156"/>
      <c r="S471" s="155"/>
      <c r="T471" s="328"/>
      <c r="U471" s="151"/>
      <c r="V471" s="151"/>
      <c r="W471" s="151"/>
      <c r="X471" s="151"/>
      <c r="Y471" s="329"/>
      <c r="Z471" s="157"/>
      <c r="AA471" s="152"/>
      <c r="AB471" s="158"/>
      <c r="AC471" s="165">
        <f t="shared" si="95"/>
        <v>0</v>
      </c>
      <c r="AD471" s="166"/>
      <c r="AE471" s="166"/>
      <c r="AF471" s="166"/>
      <c r="AG471" s="166"/>
      <c r="AH471" s="166"/>
      <c r="AI471" s="166"/>
      <c r="AJ471" s="166"/>
      <c r="AK471" s="166"/>
      <c r="AL471" s="167"/>
      <c r="AM471" s="1"/>
      <c r="AN471" s="1"/>
      <c r="AO471" s="1"/>
      <c r="AP471" s="1"/>
      <c r="AQ471" s="1"/>
      <c r="AR471" s="1"/>
      <c r="AS471" s="1"/>
      <c r="AT471" s="1"/>
    </row>
    <row r="472" spans="1:46" ht="15.75" customHeight="1" x14ac:dyDescent="0.3">
      <c r="A472" s="1697"/>
      <c r="B472" s="1676" t="s">
        <v>262</v>
      </c>
      <c r="C472" s="178" t="s">
        <v>85</v>
      </c>
      <c r="D472" s="134">
        <f t="shared" si="96"/>
        <v>0</v>
      </c>
      <c r="E472" s="135"/>
      <c r="F472" s="135"/>
      <c r="G472" s="135"/>
      <c r="H472" s="136"/>
      <c r="I472" s="137">
        <f t="shared" si="101"/>
        <v>0</v>
      </c>
      <c r="J472" s="138"/>
      <c r="K472" s="138"/>
      <c r="L472" s="138"/>
      <c r="M472" s="139"/>
      <c r="N472" s="140"/>
      <c r="O472" s="138"/>
      <c r="P472" s="138"/>
      <c r="Q472" s="139"/>
      <c r="R472" s="140"/>
      <c r="S472" s="139"/>
      <c r="T472" s="492"/>
      <c r="U472" s="393"/>
      <c r="V472" s="393"/>
      <c r="W472" s="393"/>
      <c r="X472" s="393"/>
      <c r="Y472" s="493"/>
      <c r="Z472" s="141"/>
      <c r="AA472" s="142"/>
      <c r="AB472" s="141"/>
      <c r="AC472" s="159">
        <f t="shared" si="95"/>
        <v>0</v>
      </c>
      <c r="AD472" s="160"/>
      <c r="AE472" s="160"/>
      <c r="AF472" s="160"/>
      <c r="AG472" s="160"/>
      <c r="AH472" s="160"/>
      <c r="AI472" s="160"/>
      <c r="AJ472" s="160"/>
      <c r="AK472" s="160"/>
      <c r="AL472" s="161"/>
      <c r="AM472" s="1"/>
      <c r="AN472" s="1"/>
      <c r="AO472" s="1"/>
      <c r="AP472" s="1"/>
      <c r="AQ472" s="1"/>
      <c r="AR472" s="1"/>
      <c r="AS472" s="1"/>
      <c r="AT472" s="1"/>
    </row>
    <row r="473" spans="1:46" ht="15.75" customHeight="1" x14ac:dyDescent="0.3">
      <c r="A473" s="1697"/>
      <c r="B473" s="1677"/>
      <c r="C473" s="178" t="s">
        <v>86</v>
      </c>
      <c r="D473" s="143">
        <f t="shared" si="96"/>
        <v>0</v>
      </c>
      <c r="E473" s="144"/>
      <c r="F473" s="144"/>
      <c r="G473" s="144"/>
      <c r="H473" s="145"/>
      <c r="I473" s="146">
        <f t="shared" ref="I473" si="102">IF(AND(SUM(J473:M473)=SUM(R473:S473),SUM(N473:Q473)=SUM(R473:S473)),SUM(J473:M473),"ПЕРЕВІРТЕ ПРАВІЛЬНІСТЬ ВВЕДЕНИХ ДАНИХ")</f>
        <v>65</v>
      </c>
      <c r="J473" s="147"/>
      <c r="K473" s="147"/>
      <c r="L473" s="147"/>
      <c r="M473" s="148">
        <v>65</v>
      </c>
      <c r="N473" s="169"/>
      <c r="O473" s="147">
        <v>61</v>
      </c>
      <c r="P473" s="147">
        <v>4</v>
      </c>
      <c r="Q473" s="148"/>
      <c r="R473" s="169">
        <v>57</v>
      </c>
      <c r="S473" s="148">
        <v>8</v>
      </c>
      <c r="T473" s="494"/>
      <c r="U473" s="144">
        <v>23</v>
      </c>
      <c r="V473" s="144">
        <v>23</v>
      </c>
      <c r="W473" s="144">
        <v>8</v>
      </c>
      <c r="X473" s="144">
        <v>50</v>
      </c>
      <c r="Y473" s="478"/>
      <c r="Z473" s="149">
        <v>37</v>
      </c>
      <c r="AA473" s="145">
        <v>15</v>
      </c>
      <c r="AB473" s="149">
        <v>87.3</v>
      </c>
      <c r="AC473" s="162">
        <f t="shared" si="95"/>
        <v>0</v>
      </c>
      <c r="AD473" s="163"/>
      <c r="AE473" s="163"/>
      <c r="AF473" s="163"/>
      <c r="AG473" s="163"/>
      <c r="AH473" s="163"/>
      <c r="AI473" s="163"/>
      <c r="AJ473" s="163"/>
      <c r="AK473" s="163"/>
      <c r="AL473" s="164"/>
      <c r="AM473" s="1"/>
      <c r="AN473" s="1"/>
      <c r="AO473" s="1"/>
      <c r="AP473" s="1"/>
      <c r="AQ473" s="1"/>
      <c r="AR473" s="1"/>
      <c r="AS473" s="1"/>
      <c r="AT473" s="1"/>
    </row>
    <row r="474" spans="1:46" ht="15.75" customHeight="1" thickBot="1" x14ac:dyDescent="0.35">
      <c r="A474" s="1697"/>
      <c r="B474" s="1677"/>
      <c r="C474" s="188" t="s">
        <v>87</v>
      </c>
      <c r="D474" s="150">
        <f t="shared" si="96"/>
        <v>0</v>
      </c>
      <c r="E474" s="151"/>
      <c r="F474" s="151"/>
      <c r="G474" s="151"/>
      <c r="H474" s="152"/>
      <c r="I474" s="153">
        <f t="shared" ref="I474:I475" si="103">SUM(J474:M474)</f>
        <v>0</v>
      </c>
      <c r="J474" s="154"/>
      <c r="K474" s="154"/>
      <c r="L474" s="154"/>
      <c r="M474" s="155"/>
      <c r="N474" s="156"/>
      <c r="O474" s="154"/>
      <c r="P474" s="154"/>
      <c r="Q474" s="155"/>
      <c r="R474" s="156"/>
      <c r="S474" s="155"/>
      <c r="T474" s="328"/>
      <c r="U474" s="151"/>
      <c r="V474" s="151"/>
      <c r="W474" s="151"/>
      <c r="X474" s="151"/>
      <c r="Y474" s="329"/>
      <c r="Z474" s="157"/>
      <c r="AA474" s="152"/>
      <c r="AB474" s="158"/>
      <c r="AC474" s="165">
        <f t="shared" si="95"/>
        <v>0</v>
      </c>
      <c r="AD474" s="166"/>
      <c r="AE474" s="166"/>
      <c r="AF474" s="166"/>
      <c r="AG474" s="166"/>
      <c r="AH474" s="166"/>
      <c r="AI474" s="166"/>
      <c r="AJ474" s="166"/>
      <c r="AK474" s="166"/>
      <c r="AL474" s="167"/>
      <c r="AM474" s="1"/>
      <c r="AN474" s="1"/>
      <c r="AO474" s="1"/>
      <c r="AP474" s="1"/>
      <c r="AQ474" s="1"/>
      <c r="AR474" s="1"/>
      <c r="AS474" s="1"/>
      <c r="AT474" s="1"/>
    </row>
    <row r="475" spans="1:46" ht="15.75" customHeight="1" x14ac:dyDescent="0.3">
      <c r="A475" s="1697"/>
      <c r="B475" s="1678" t="s">
        <v>263</v>
      </c>
      <c r="C475" s="177" t="s">
        <v>85</v>
      </c>
      <c r="D475" s="134">
        <f t="shared" si="96"/>
        <v>0</v>
      </c>
      <c r="E475" s="135"/>
      <c r="F475" s="135"/>
      <c r="G475" s="135"/>
      <c r="H475" s="136"/>
      <c r="I475" s="137">
        <f t="shared" si="103"/>
        <v>6</v>
      </c>
      <c r="J475" s="138"/>
      <c r="K475" s="138"/>
      <c r="L475" s="138"/>
      <c r="M475" s="139">
        <v>6</v>
      </c>
      <c r="N475" s="140"/>
      <c r="O475" s="138">
        <v>6</v>
      </c>
      <c r="P475" s="138"/>
      <c r="Q475" s="139"/>
      <c r="R475" s="140">
        <v>6</v>
      </c>
      <c r="S475" s="139"/>
      <c r="T475" s="492"/>
      <c r="U475" s="393">
        <v>1</v>
      </c>
      <c r="V475" s="393">
        <v>1</v>
      </c>
      <c r="W475" s="393"/>
      <c r="X475" s="393">
        <v>6</v>
      </c>
      <c r="Y475" s="493"/>
      <c r="Z475" s="141">
        <v>44</v>
      </c>
      <c r="AA475" s="142">
        <v>24</v>
      </c>
      <c r="AB475" s="141">
        <v>11</v>
      </c>
      <c r="AC475" s="159">
        <f t="shared" si="95"/>
        <v>0</v>
      </c>
      <c r="AD475" s="160"/>
      <c r="AE475" s="160"/>
      <c r="AF475" s="160"/>
      <c r="AG475" s="160"/>
      <c r="AH475" s="160"/>
      <c r="AI475" s="160"/>
      <c r="AJ475" s="160"/>
      <c r="AK475" s="160"/>
      <c r="AL475" s="161"/>
      <c r="AM475" s="1"/>
      <c r="AN475" s="1"/>
      <c r="AO475" s="1"/>
      <c r="AP475" s="1"/>
      <c r="AQ475" s="1"/>
      <c r="AR475" s="1"/>
      <c r="AS475" s="1"/>
      <c r="AT475" s="1"/>
    </row>
    <row r="476" spans="1:46" ht="15.75" customHeight="1" x14ac:dyDescent="0.3">
      <c r="A476" s="1697"/>
      <c r="B476" s="1677"/>
      <c r="C476" s="178" t="s">
        <v>86</v>
      </c>
      <c r="D476" s="143">
        <f t="shared" si="96"/>
        <v>1</v>
      </c>
      <c r="E476" s="144">
        <v>1</v>
      </c>
      <c r="F476" s="144"/>
      <c r="G476" s="144"/>
      <c r="H476" s="145"/>
      <c r="I476" s="146">
        <f t="shared" ref="I476" si="104">IF(AND(SUM(J476:M476)=SUM(R476:S476),SUM(N476:Q476)=SUM(R476:S476)),SUM(J476:M476),"ПЕРЕВІРТЕ ПРАВІЛЬНІСТЬ ВВЕДЕНИХ ДАНИХ")</f>
        <v>18</v>
      </c>
      <c r="J476" s="147"/>
      <c r="K476" s="147"/>
      <c r="L476" s="147"/>
      <c r="M476" s="148">
        <v>18</v>
      </c>
      <c r="N476" s="169"/>
      <c r="O476" s="147">
        <v>14</v>
      </c>
      <c r="P476" s="147">
        <v>4</v>
      </c>
      <c r="Q476" s="148"/>
      <c r="R476" s="169">
        <v>15</v>
      </c>
      <c r="S476" s="148">
        <v>3</v>
      </c>
      <c r="T476" s="494"/>
      <c r="U476" s="144">
        <v>12</v>
      </c>
      <c r="V476" s="144">
        <v>11</v>
      </c>
      <c r="W476" s="144"/>
      <c r="X476" s="144">
        <v>18</v>
      </c>
      <c r="Y476" s="478">
        <v>5</v>
      </c>
      <c r="Z476" s="149">
        <v>44</v>
      </c>
      <c r="AA476" s="145">
        <v>21</v>
      </c>
      <c r="AB476" s="149">
        <v>77</v>
      </c>
      <c r="AC476" s="162">
        <f t="shared" si="95"/>
        <v>0</v>
      </c>
      <c r="AD476" s="163"/>
      <c r="AE476" s="163"/>
      <c r="AF476" s="163"/>
      <c r="AG476" s="163"/>
      <c r="AH476" s="163"/>
      <c r="AI476" s="163"/>
      <c r="AJ476" s="163"/>
      <c r="AK476" s="163"/>
      <c r="AL476" s="164"/>
      <c r="AM476" s="1"/>
      <c r="AN476" s="1"/>
      <c r="AO476" s="1"/>
      <c r="AP476" s="1"/>
      <c r="AQ476" s="1"/>
      <c r="AR476" s="1"/>
      <c r="AS476" s="1"/>
      <c r="AT476" s="1"/>
    </row>
    <row r="477" spans="1:46" ht="15.75" customHeight="1" thickBot="1" x14ac:dyDescent="0.35">
      <c r="A477" s="1697"/>
      <c r="B477" s="1679"/>
      <c r="C477" s="179" t="s">
        <v>87</v>
      </c>
      <c r="D477" s="150">
        <f t="shared" si="96"/>
        <v>0</v>
      </c>
      <c r="E477" s="151"/>
      <c r="F477" s="151"/>
      <c r="G477" s="151"/>
      <c r="H477" s="152"/>
      <c r="I477" s="153">
        <f t="shared" ref="I477:I478" si="105">SUM(J477:M477)</f>
        <v>0</v>
      </c>
      <c r="J477" s="154"/>
      <c r="K477" s="154"/>
      <c r="L477" s="154"/>
      <c r="M477" s="155"/>
      <c r="N477" s="156"/>
      <c r="O477" s="154"/>
      <c r="P477" s="154"/>
      <c r="Q477" s="155"/>
      <c r="R477" s="156"/>
      <c r="S477" s="155"/>
      <c r="T477" s="328"/>
      <c r="U477" s="151"/>
      <c r="V477" s="151"/>
      <c r="W477" s="151"/>
      <c r="X477" s="151"/>
      <c r="Y477" s="329"/>
      <c r="Z477" s="157"/>
      <c r="AA477" s="152"/>
      <c r="AB477" s="158"/>
      <c r="AC477" s="165">
        <f t="shared" si="95"/>
        <v>0</v>
      </c>
      <c r="AD477" s="166"/>
      <c r="AE477" s="166"/>
      <c r="AF477" s="166"/>
      <c r="AG477" s="166"/>
      <c r="AH477" s="166"/>
      <c r="AI477" s="166"/>
      <c r="AJ477" s="166"/>
      <c r="AK477" s="166"/>
      <c r="AL477" s="167"/>
      <c r="AM477" s="1"/>
      <c r="AN477" s="1"/>
      <c r="AO477" s="1"/>
      <c r="AP477" s="1"/>
      <c r="AQ477" s="1"/>
      <c r="AR477" s="1"/>
      <c r="AS477" s="1"/>
      <c r="AT477" s="1"/>
    </row>
    <row r="478" spans="1:46" ht="15.75" customHeight="1" x14ac:dyDescent="0.3">
      <c r="A478" s="1697"/>
      <c r="B478" s="1676" t="s">
        <v>264</v>
      </c>
      <c r="C478" s="178" t="s">
        <v>85</v>
      </c>
      <c r="D478" s="134">
        <f t="shared" si="96"/>
        <v>0</v>
      </c>
      <c r="E478" s="135"/>
      <c r="F478" s="135"/>
      <c r="G478" s="135"/>
      <c r="H478" s="136"/>
      <c r="I478" s="137">
        <f t="shared" si="105"/>
        <v>0</v>
      </c>
      <c r="J478" s="138"/>
      <c r="K478" s="138"/>
      <c r="L478" s="138"/>
      <c r="M478" s="139"/>
      <c r="N478" s="140"/>
      <c r="O478" s="138"/>
      <c r="P478" s="138"/>
      <c r="Q478" s="139"/>
      <c r="R478" s="140"/>
      <c r="S478" s="139"/>
      <c r="T478" s="492"/>
      <c r="U478" s="393"/>
      <c r="V478" s="393"/>
      <c r="W478" s="393"/>
      <c r="X478" s="393"/>
      <c r="Y478" s="493"/>
      <c r="Z478" s="141"/>
      <c r="AA478" s="142"/>
      <c r="AB478" s="141"/>
      <c r="AC478" s="159">
        <f t="shared" si="95"/>
        <v>0</v>
      </c>
      <c r="AD478" s="160"/>
      <c r="AE478" s="160"/>
      <c r="AF478" s="160"/>
      <c r="AG478" s="160"/>
      <c r="AH478" s="160"/>
      <c r="AI478" s="160"/>
      <c r="AJ478" s="160"/>
      <c r="AK478" s="160"/>
      <c r="AL478" s="161"/>
      <c r="AM478" s="1"/>
      <c r="AN478" s="1"/>
      <c r="AO478" s="1"/>
      <c r="AP478" s="1"/>
      <c r="AQ478" s="1"/>
      <c r="AR478" s="1"/>
      <c r="AS478" s="1"/>
      <c r="AT478" s="1"/>
    </row>
    <row r="479" spans="1:46" ht="15.75" customHeight="1" x14ac:dyDescent="0.3">
      <c r="A479" s="1697"/>
      <c r="B479" s="1677"/>
      <c r="C479" s="178" t="s">
        <v>86</v>
      </c>
      <c r="D479" s="143">
        <f t="shared" si="96"/>
        <v>0</v>
      </c>
      <c r="E479" s="144"/>
      <c r="F479" s="144"/>
      <c r="G479" s="144"/>
      <c r="H479" s="145"/>
      <c r="I479" s="146">
        <f t="shared" ref="I479" si="106">IF(AND(SUM(J479:M479)=SUM(R479:S479),SUM(N479:Q479)=SUM(R479:S479)),SUM(J479:M479),"ПЕРЕВІРТЕ ПРАВІЛЬНІСТЬ ВВЕДЕНИХ ДАНИХ")</f>
        <v>17</v>
      </c>
      <c r="J479" s="147"/>
      <c r="K479" s="147"/>
      <c r="L479" s="147"/>
      <c r="M479" s="148">
        <v>17</v>
      </c>
      <c r="N479" s="169">
        <v>2</v>
      </c>
      <c r="O479" s="147">
        <v>15</v>
      </c>
      <c r="P479" s="147"/>
      <c r="Q479" s="148"/>
      <c r="R479" s="169">
        <v>16</v>
      </c>
      <c r="S479" s="148">
        <v>1</v>
      </c>
      <c r="T479" s="494"/>
      <c r="U479" s="144">
        <v>4</v>
      </c>
      <c r="V479" s="144">
        <v>4</v>
      </c>
      <c r="W479" s="144">
        <v>1</v>
      </c>
      <c r="X479" s="144">
        <v>5</v>
      </c>
      <c r="Y479" s="478"/>
      <c r="Z479" s="149">
        <v>41</v>
      </c>
      <c r="AA479" s="145">
        <v>18</v>
      </c>
      <c r="AB479" s="149">
        <v>88</v>
      </c>
      <c r="AC479" s="162">
        <f t="shared" si="95"/>
        <v>0</v>
      </c>
      <c r="AD479" s="163"/>
      <c r="AE479" s="163"/>
      <c r="AF479" s="163"/>
      <c r="AG479" s="163"/>
      <c r="AH479" s="163"/>
      <c r="AI479" s="163"/>
      <c r="AJ479" s="163"/>
      <c r="AK479" s="163"/>
      <c r="AL479" s="164"/>
      <c r="AM479" s="1"/>
      <c r="AN479" s="1"/>
      <c r="AO479" s="1"/>
      <c r="AP479" s="1"/>
      <c r="AQ479" s="1"/>
      <c r="AR479" s="1"/>
      <c r="AS479" s="1"/>
      <c r="AT479" s="1"/>
    </row>
    <row r="480" spans="1:46" ht="15.75" customHeight="1" thickBot="1" x14ac:dyDescent="0.35">
      <c r="A480" s="1697"/>
      <c r="B480" s="1677"/>
      <c r="C480" s="188" t="s">
        <v>87</v>
      </c>
      <c r="D480" s="150">
        <f t="shared" si="96"/>
        <v>0</v>
      </c>
      <c r="E480" s="151"/>
      <c r="F480" s="151"/>
      <c r="G480" s="151"/>
      <c r="H480" s="152"/>
      <c r="I480" s="153">
        <f t="shared" ref="I480:I481" si="107">SUM(J480:M480)</f>
        <v>0</v>
      </c>
      <c r="J480" s="154"/>
      <c r="K480" s="154"/>
      <c r="L480" s="154"/>
      <c r="M480" s="155"/>
      <c r="N480" s="156"/>
      <c r="O480" s="154"/>
      <c r="P480" s="154"/>
      <c r="Q480" s="155"/>
      <c r="R480" s="156"/>
      <c r="S480" s="155"/>
      <c r="T480" s="328"/>
      <c r="U480" s="151"/>
      <c r="V480" s="151"/>
      <c r="W480" s="151"/>
      <c r="X480" s="151"/>
      <c r="Y480" s="329"/>
      <c r="Z480" s="157"/>
      <c r="AA480" s="152"/>
      <c r="AB480" s="158"/>
      <c r="AC480" s="165">
        <f t="shared" si="95"/>
        <v>0</v>
      </c>
      <c r="AD480" s="166"/>
      <c r="AE480" s="166"/>
      <c r="AF480" s="166"/>
      <c r="AG480" s="166"/>
      <c r="AH480" s="166"/>
      <c r="AI480" s="166"/>
      <c r="AJ480" s="166"/>
      <c r="AK480" s="166"/>
      <c r="AL480" s="167"/>
      <c r="AM480" s="1"/>
      <c r="AN480" s="1"/>
      <c r="AO480" s="1"/>
      <c r="AP480" s="1"/>
      <c r="AQ480" s="1"/>
      <c r="AR480" s="1"/>
      <c r="AS480" s="1"/>
      <c r="AT480" s="1"/>
    </row>
    <row r="481" spans="1:46" ht="15.75" customHeight="1" x14ac:dyDescent="0.3">
      <c r="A481" s="1697"/>
      <c r="B481" s="1678" t="s">
        <v>265</v>
      </c>
      <c r="C481" s="177" t="s">
        <v>85</v>
      </c>
      <c r="D481" s="134">
        <f t="shared" si="96"/>
        <v>0</v>
      </c>
      <c r="E481" s="135"/>
      <c r="F481" s="135"/>
      <c r="G481" s="135"/>
      <c r="H481" s="136"/>
      <c r="I481" s="137">
        <f t="shared" si="107"/>
        <v>0</v>
      </c>
      <c r="J481" s="138"/>
      <c r="K481" s="138"/>
      <c r="L481" s="138"/>
      <c r="M481" s="139"/>
      <c r="N481" s="140"/>
      <c r="O481" s="138"/>
      <c r="P481" s="138"/>
      <c r="Q481" s="139"/>
      <c r="R481" s="140"/>
      <c r="S481" s="139"/>
      <c r="T481" s="492"/>
      <c r="U481" s="393"/>
      <c r="V481" s="393"/>
      <c r="W481" s="393"/>
      <c r="X481" s="393"/>
      <c r="Y481" s="493"/>
      <c r="Z481" s="141"/>
      <c r="AA481" s="142"/>
      <c r="AB481" s="141"/>
      <c r="AC481" s="159">
        <f t="shared" si="95"/>
        <v>0</v>
      </c>
      <c r="AD481" s="160"/>
      <c r="AE481" s="160"/>
      <c r="AF481" s="160"/>
      <c r="AG481" s="160"/>
      <c r="AH481" s="160"/>
      <c r="AI481" s="160"/>
      <c r="AJ481" s="160"/>
      <c r="AK481" s="160"/>
      <c r="AL481" s="161"/>
      <c r="AM481" s="1"/>
      <c r="AN481" s="1"/>
      <c r="AO481" s="1"/>
      <c r="AP481" s="1"/>
      <c r="AQ481" s="1"/>
      <c r="AR481" s="1"/>
      <c r="AS481" s="1"/>
      <c r="AT481" s="1"/>
    </row>
    <row r="482" spans="1:46" ht="15.75" customHeight="1" x14ac:dyDescent="0.3">
      <c r="A482" s="1697"/>
      <c r="B482" s="1677"/>
      <c r="C482" s="178" t="s">
        <v>86</v>
      </c>
      <c r="D482" s="143">
        <f t="shared" si="96"/>
        <v>2</v>
      </c>
      <c r="E482" s="144">
        <v>2</v>
      </c>
      <c r="F482" s="144"/>
      <c r="G482" s="144"/>
      <c r="H482" s="145"/>
      <c r="I482" s="146">
        <f t="shared" ref="I482" si="108">IF(AND(SUM(J482:M482)=SUM(R482:S482),SUM(N482:Q482)=SUM(R482:S482)),SUM(J482:M482),"ПЕРЕВІРТЕ ПРАВІЛЬНІСТЬ ВВЕДЕНИХ ДАНИХ")</f>
        <v>12</v>
      </c>
      <c r="J482" s="147"/>
      <c r="K482" s="147"/>
      <c r="L482" s="147"/>
      <c r="M482" s="148">
        <v>12</v>
      </c>
      <c r="N482" s="169">
        <v>3</v>
      </c>
      <c r="O482" s="147">
        <v>9</v>
      </c>
      <c r="P482" s="147"/>
      <c r="Q482" s="148"/>
      <c r="R482" s="169">
        <v>10</v>
      </c>
      <c r="S482" s="148">
        <v>2</v>
      </c>
      <c r="T482" s="494"/>
      <c r="U482" s="144">
        <v>3</v>
      </c>
      <c r="V482" s="144">
        <v>3</v>
      </c>
      <c r="W482" s="144"/>
      <c r="X482" s="144">
        <v>5</v>
      </c>
      <c r="Y482" s="478">
        <v>1</v>
      </c>
      <c r="Z482" s="149">
        <v>37</v>
      </c>
      <c r="AA482" s="145">
        <v>22</v>
      </c>
      <c r="AB482" s="149">
        <v>130</v>
      </c>
      <c r="AC482" s="162">
        <f t="shared" si="95"/>
        <v>1</v>
      </c>
      <c r="AD482" s="163"/>
      <c r="AE482" s="163">
        <v>1</v>
      </c>
      <c r="AF482" s="163"/>
      <c r="AG482" s="163"/>
      <c r="AH482" s="163"/>
      <c r="AI482" s="163"/>
      <c r="AJ482" s="163"/>
      <c r="AK482" s="163"/>
      <c r="AL482" s="164"/>
      <c r="AM482" s="1"/>
      <c r="AN482" s="1"/>
      <c r="AO482" s="1"/>
      <c r="AP482" s="1"/>
      <c r="AQ482" s="1"/>
      <c r="AR482" s="1"/>
      <c r="AS482" s="1"/>
      <c r="AT482" s="1"/>
    </row>
    <row r="483" spans="1:46" ht="15.75" customHeight="1" thickBot="1" x14ac:dyDescent="0.35">
      <c r="A483" s="1697"/>
      <c r="B483" s="1679"/>
      <c r="C483" s="179" t="s">
        <v>87</v>
      </c>
      <c r="D483" s="150">
        <f t="shared" si="96"/>
        <v>0</v>
      </c>
      <c r="E483" s="151"/>
      <c r="F483" s="151"/>
      <c r="G483" s="151"/>
      <c r="H483" s="152"/>
      <c r="I483" s="153">
        <f t="shared" ref="I483:I484" si="109">SUM(J483:M483)</f>
        <v>0</v>
      </c>
      <c r="J483" s="154"/>
      <c r="K483" s="154"/>
      <c r="L483" s="154"/>
      <c r="M483" s="155"/>
      <c r="N483" s="156"/>
      <c r="O483" s="154"/>
      <c r="P483" s="154"/>
      <c r="Q483" s="155"/>
      <c r="R483" s="156"/>
      <c r="S483" s="155"/>
      <c r="T483" s="328"/>
      <c r="U483" s="151"/>
      <c r="V483" s="151"/>
      <c r="W483" s="151"/>
      <c r="X483" s="151"/>
      <c r="Y483" s="329"/>
      <c r="Z483" s="157"/>
      <c r="AA483" s="152"/>
      <c r="AB483" s="158"/>
      <c r="AC483" s="165">
        <f t="shared" si="95"/>
        <v>0</v>
      </c>
      <c r="AD483" s="166"/>
      <c r="AE483" s="166"/>
      <c r="AF483" s="166"/>
      <c r="AG483" s="166"/>
      <c r="AH483" s="166"/>
      <c r="AI483" s="166"/>
      <c r="AJ483" s="166"/>
      <c r="AK483" s="166"/>
      <c r="AL483" s="167"/>
      <c r="AM483" s="1"/>
      <c r="AN483" s="1"/>
      <c r="AO483" s="1"/>
      <c r="AP483" s="1"/>
      <c r="AQ483" s="1"/>
      <c r="AR483" s="1"/>
      <c r="AS483" s="1"/>
      <c r="AT483" s="1"/>
    </row>
    <row r="484" spans="1:46" ht="15.75" customHeight="1" x14ac:dyDescent="0.3">
      <c r="A484" s="1697"/>
      <c r="B484" s="1676" t="s">
        <v>266</v>
      </c>
      <c r="C484" s="178" t="s">
        <v>85</v>
      </c>
      <c r="D484" s="134">
        <f t="shared" si="96"/>
        <v>0</v>
      </c>
      <c r="E484" s="135"/>
      <c r="F484" s="135"/>
      <c r="G484" s="135"/>
      <c r="H484" s="136"/>
      <c r="I484" s="137">
        <f t="shared" si="109"/>
        <v>0</v>
      </c>
      <c r="J484" s="138"/>
      <c r="K484" s="138"/>
      <c r="L484" s="138"/>
      <c r="M484" s="139"/>
      <c r="N484" s="140"/>
      <c r="O484" s="138"/>
      <c r="P484" s="138"/>
      <c r="Q484" s="139"/>
      <c r="R484" s="140"/>
      <c r="S484" s="139"/>
      <c r="T484" s="492"/>
      <c r="U484" s="393"/>
      <c r="V484" s="393"/>
      <c r="W484" s="393"/>
      <c r="X484" s="393"/>
      <c r="Y484" s="493"/>
      <c r="Z484" s="141"/>
      <c r="AA484" s="142"/>
      <c r="AB484" s="141"/>
      <c r="AC484" s="159">
        <f t="shared" si="95"/>
        <v>0</v>
      </c>
      <c r="AD484" s="160"/>
      <c r="AE484" s="160"/>
      <c r="AF484" s="160"/>
      <c r="AG484" s="160"/>
      <c r="AH484" s="160"/>
      <c r="AI484" s="160"/>
      <c r="AJ484" s="160"/>
      <c r="AK484" s="160"/>
      <c r="AL484" s="161"/>
      <c r="AM484" s="1"/>
      <c r="AN484" s="1"/>
      <c r="AO484" s="1"/>
      <c r="AP484" s="1"/>
      <c r="AQ484" s="1"/>
      <c r="AR484" s="1"/>
      <c r="AS484" s="1"/>
      <c r="AT484" s="1"/>
    </row>
    <row r="485" spans="1:46" ht="15.75" customHeight="1" x14ac:dyDescent="0.3">
      <c r="A485" s="1697"/>
      <c r="B485" s="1677"/>
      <c r="C485" s="178" t="s">
        <v>86</v>
      </c>
      <c r="D485" s="143">
        <f t="shared" si="96"/>
        <v>0</v>
      </c>
      <c r="E485" s="144"/>
      <c r="F485" s="144"/>
      <c r="G485" s="144"/>
      <c r="H485" s="145"/>
      <c r="I485" s="146">
        <f t="shared" ref="I485" si="110">IF(AND(SUM(J485:M485)=SUM(R485:S485),SUM(N485:Q485)=SUM(R485:S485)),SUM(J485:M485),"ПЕРЕВІРТЕ ПРАВІЛЬНІСТЬ ВВЕДЕНИХ ДАНИХ")</f>
        <v>16</v>
      </c>
      <c r="J485" s="147"/>
      <c r="K485" s="147"/>
      <c r="L485" s="147"/>
      <c r="M485" s="148">
        <v>16</v>
      </c>
      <c r="N485" s="169">
        <v>2</v>
      </c>
      <c r="O485" s="147">
        <v>14</v>
      </c>
      <c r="P485" s="147"/>
      <c r="Q485" s="148"/>
      <c r="R485" s="169">
        <v>16</v>
      </c>
      <c r="S485" s="148">
        <v>0</v>
      </c>
      <c r="T485" s="494"/>
      <c r="U485" s="144">
        <v>8</v>
      </c>
      <c r="V485" s="144">
        <v>8</v>
      </c>
      <c r="W485" s="144">
        <v>3</v>
      </c>
      <c r="X485" s="144">
        <v>7</v>
      </c>
      <c r="Y485" s="478"/>
      <c r="Z485" s="149">
        <v>40</v>
      </c>
      <c r="AA485" s="145">
        <v>15</v>
      </c>
      <c r="AB485" s="149">
        <v>98</v>
      </c>
      <c r="AC485" s="162">
        <f t="shared" si="95"/>
        <v>0</v>
      </c>
      <c r="AD485" s="163"/>
      <c r="AE485" s="163"/>
      <c r="AF485" s="163"/>
      <c r="AG485" s="163"/>
      <c r="AH485" s="163"/>
      <c r="AI485" s="163"/>
      <c r="AJ485" s="163"/>
      <c r="AK485" s="163"/>
      <c r="AL485" s="164"/>
      <c r="AM485" s="1"/>
      <c r="AN485" s="1"/>
      <c r="AO485" s="1"/>
      <c r="AP485" s="1"/>
      <c r="AQ485" s="1"/>
      <c r="AR485" s="1"/>
      <c r="AS485" s="1"/>
      <c r="AT485" s="1"/>
    </row>
    <row r="486" spans="1:46" ht="15.75" customHeight="1" thickBot="1" x14ac:dyDescent="0.35">
      <c r="A486" s="1697"/>
      <c r="B486" s="1677"/>
      <c r="C486" s="188" t="s">
        <v>87</v>
      </c>
      <c r="D486" s="150">
        <f t="shared" si="96"/>
        <v>0</v>
      </c>
      <c r="E486" s="151"/>
      <c r="F486" s="151"/>
      <c r="G486" s="151"/>
      <c r="H486" s="152"/>
      <c r="I486" s="153">
        <f t="shared" ref="I486:I487" si="111">SUM(J486:M486)</f>
        <v>0</v>
      </c>
      <c r="J486" s="154"/>
      <c r="K486" s="154"/>
      <c r="L486" s="154"/>
      <c r="M486" s="155"/>
      <c r="N486" s="156"/>
      <c r="O486" s="154"/>
      <c r="P486" s="154"/>
      <c r="Q486" s="155"/>
      <c r="R486" s="156"/>
      <c r="S486" s="155"/>
      <c r="T486" s="328"/>
      <c r="U486" s="151"/>
      <c r="V486" s="151"/>
      <c r="W486" s="151"/>
      <c r="X486" s="151"/>
      <c r="Y486" s="329"/>
      <c r="Z486" s="157"/>
      <c r="AA486" s="152"/>
      <c r="AB486" s="158"/>
      <c r="AC486" s="165">
        <f t="shared" si="95"/>
        <v>0</v>
      </c>
      <c r="AD486" s="166"/>
      <c r="AE486" s="166"/>
      <c r="AF486" s="166"/>
      <c r="AG486" s="166"/>
      <c r="AH486" s="166"/>
      <c r="AI486" s="166"/>
      <c r="AJ486" s="166"/>
      <c r="AK486" s="166"/>
      <c r="AL486" s="167"/>
      <c r="AM486" s="1"/>
      <c r="AN486" s="1"/>
      <c r="AO486" s="1"/>
      <c r="AP486" s="1"/>
      <c r="AQ486" s="1"/>
      <c r="AR486" s="1"/>
      <c r="AS486" s="1"/>
      <c r="AT486" s="1"/>
    </row>
    <row r="487" spans="1:46" ht="15.75" customHeight="1" x14ac:dyDescent="0.3">
      <c r="A487" s="1697"/>
      <c r="B487" s="1678" t="s">
        <v>267</v>
      </c>
      <c r="C487" s="177" t="s">
        <v>85</v>
      </c>
      <c r="D487" s="134">
        <f t="shared" si="96"/>
        <v>0</v>
      </c>
      <c r="E487" s="135"/>
      <c r="F487" s="135"/>
      <c r="G487" s="135"/>
      <c r="H487" s="136"/>
      <c r="I487" s="137">
        <f t="shared" si="111"/>
        <v>0</v>
      </c>
      <c r="J487" s="138"/>
      <c r="K487" s="138"/>
      <c r="L487" s="138"/>
      <c r="M487" s="139"/>
      <c r="N487" s="140"/>
      <c r="O487" s="138"/>
      <c r="P487" s="138"/>
      <c r="Q487" s="139"/>
      <c r="R487" s="140"/>
      <c r="S487" s="139"/>
      <c r="T487" s="492"/>
      <c r="U487" s="393"/>
      <c r="V487" s="393"/>
      <c r="W487" s="393"/>
      <c r="X487" s="393"/>
      <c r="Y487" s="493"/>
      <c r="Z487" s="141"/>
      <c r="AA487" s="142"/>
      <c r="AB487" s="141"/>
      <c r="AC487" s="159">
        <f t="shared" si="95"/>
        <v>0</v>
      </c>
      <c r="AD487" s="160"/>
      <c r="AE487" s="160"/>
      <c r="AF487" s="160"/>
      <c r="AG487" s="160"/>
      <c r="AH487" s="160"/>
      <c r="AI487" s="160"/>
      <c r="AJ487" s="160"/>
      <c r="AK487" s="160"/>
      <c r="AL487" s="161"/>
      <c r="AM487" s="1"/>
      <c r="AN487" s="1"/>
      <c r="AO487" s="1"/>
      <c r="AP487" s="1"/>
      <c r="AQ487" s="1"/>
      <c r="AR487" s="1"/>
      <c r="AS487" s="1"/>
      <c r="AT487" s="1"/>
    </row>
    <row r="488" spans="1:46" ht="15.75" customHeight="1" x14ac:dyDescent="0.3">
      <c r="A488" s="1697"/>
      <c r="B488" s="1677"/>
      <c r="C488" s="178" t="s">
        <v>86</v>
      </c>
      <c r="D488" s="143">
        <f t="shared" si="96"/>
        <v>2</v>
      </c>
      <c r="E488" s="144">
        <v>2</v>
      </c>
      <c r="F488" s="144"/>
      <c r="G488" s="144"/>
      <c r="H488" s="145"/>
      <c r="I488" s="146">
        <f t="shared" ref="I488" si="112">IF(AND(SUM(J488:M488)=SUM(R488:S488),SUM(N488:Q488)=SUM(R488:S488)),SUM(J488:M488),"ПЕРЕВІРТЕ ПРАВІЛЬНІСТЬ ВВЕДЕНИХ ДАНИХ")</f>
        <v>38</v>
      </c>
      <c r="J488" s="147"/>
      <c r="K488" s="147"/>
      <c r="L488" s="147"/>
      <c r="M488" s="148">
        <v>38</v>
      </c>
      <c r="N488" s="169"/>
      <c r="O488" s="147">
        <v>24</v>
      </c>
      <c r="P488" s="147">
        <v>14</v>
      </c>
      <c r="Q488" s="148"/>
      <c r="R488" s="169">
        <v>35</v>
      </c>
      <c r="S488" s="148">
        <v>3</v>
      </c>
      <c r="T488" s="494"/>
      <c r="U488" s="144">
        <v>17</v>
      </c>
      <c r="V488" s="144">
        <v>17</v>
      </c>
      <c r="W488" s="144">
        <v>3</v>
      </c>
      <c r="X488" s="144">
        <v>27</v>
      </c>
      <c r="Y488" s="478">
        <v>11</v>
      </c>
      <c r="Z488" s="149">
        <v>40</v>
      </c>
      <c r="AA488" s="145">
        <v>31</v>
      </c>
      <c r="AB488" s="149">
        <v>63</v>
      </c>
      <c r="AC488" s="162">
        <f t="shared" si="95"/>
        <v>1</v>
      </c>
      <c r="AD488" s="163"/>
      <c r="AE488" s="163"/>
      <c r="AF488" s="163">
        <v>1</v>
      </c>
      <c r="AG488" s="163"/>
      <c r="AH488" s="163"/>
      <c r="AI488" s="163"/>
      <c r="AJ488" s="163"/>
      <c r="AK488" s="163"/>
      <c r="AL488" s="164"/>
      <c r="AM488" s="1"/>
      <c r="AN488" s="1"/>
      <c r="AO488" s="1"/>
      <c r="AP488" s="1"/>
      <c r="AQ488" s="1"/>
      <c r="AR488" s="1"/>
      <c r="AS488" s="1"/>
      <c r="AT488" s="1"/>
    </row>
    <row r="489" spans="1:46" ht="15.75" customHeight="1" thickBot="1" x14ac:dyDescent="0.35">
      <c r="A489" s="1697"/>
      <c r="B489" s="1679"/>
      <c r="C489" s="179" t="s">
        <v>87</v>
      </c>
      <c r="D489" s="150">
        <f t="shared" si="96"/>
        <v>0</v>
      </c>
      <c r="E489" s="151"/>
      <c r="F489" s="151"/>
      <c r="G489" s="151"/>
      <c r="H489" s="152"/>
      <c r="I489" s="153">
        <f t="shared" ref="I489:I490" si="113">SUM(J489:M489)</f>
        <v>0</v>
      </c>
      <c r="J489" s="154"/>
      <c r="K489" s="154"/>
      <c r="L489" s="154"/>
      <c r="M489" s="155"/>
      <c r="N489" s="156"/>
      <c r="O489" s="154"/>
      <c r="P489" s="154"/>
      <c r="Q489" s="155"/>
      <c r="R489" s="156"/>
      <c r="S489" s="155"/>
      <c r="T489" s="328"/>
      <c r="U489" s="151"/>
      <c r="V489" s="151"/>
      <c r="W489" s="151"/>
      <c r="X489" s="151"/>
      <c r="Y489" s="329"/>
      <c r="Z489" s="157"/>
      <c r="AA489" s="152"/>
      <c r="AB489" s="158"/>
      <c r="AC489" s="165">
        <f t="shared" si="95"/>
        <v>0</v>
      </c>
      <c r="AD489" s="166"/>
      <c r="AE489" s="166"/>
      <c r="AF489" s="166"/>
      <c r="AG489" s="166"/>
      <c r="AH489" s="166"/>
      <c r="AI489" s="166"/>
      <c r="AJ489" s="166"/>
      <c r="AK489" s="166"/>
      <c r="AL489" s="167"/>
      <c r="AM489" s="1"/>
      <c r="AN489" s="1"/>
      <c r="AO489" s="1"/>
      <c r="AP489" s="1"/>
      <c r="AQ489" s="1"/>
      <c r="AR489" s="1"/>
      <c r="AS489" s="1"/>
      <c r="AT489" s="1"/>
    </row>
    <row r="490" spans="1:46" ht="15.75" customHeight="1" x14ac:dyDescent="0.3">
      <c r="A490" s="1697"/>
      <c r="B490" s="1676" t="s">
        <v>268</v>
      </c>
      <c r="C490" s="178" t="s">
        <v>85</v>
      </c>
      <c r="D490" s="134">
        <f t="shared" si="96"/>
        <v>0</v>
      </c>
      <c r="E490" s="135"/>
      <c r="F490" s="135"/>
      <c r="G490" s="135"/>
      <c r="H490" s="136"/>
      <c r="I490" s="137">
        <f t="shared" si="113"/>
        <v>6</v>
      </c>
      <c r="J490" s="138"/>
      <c r="K490" s="138"/>
      <c r="L490" s="138"/>
      <c r="M490" s="139">
        <v>6</v>
      </c>
      <c r="N490" s="140"/>
      <c r="O490" s="138">
        <v>6</v>
      </c>
      <c r="P490" s="138"/>
      <c r="Q490" s="139"/>
      <c r="R490" s="140">
        <v>6</v>
      </c>
      <c r="S490" s="139"/>
      <c r="T490" s="492"/>
      <c r="U490" s="393">
        <v>1</v>
      </c>
      <c r="V490" s="393"/>
      <c r="W490" s="393">
        <v>3</v>
      </c>
      <c r="X490" s="393">
        <v>2</v>
      </c>
      <c r="Y490" s="493"/>
      <c r="Z490" s="141">
        <v>40</v>
      </c>
      <c r="AA490" s="142">
        <v>11</v>
      </c>
      <c r="AB490" s="141">
        <v>7</v>
      </c>
      <c r="AC490" s="159">
        <f t="shared" si="95"/>
        <v>0</v>
      </c>
      <c r="AD490" s="160"/>
      <c r="AE490" s="160"/>
      <c r="AF490" s="160"/>
      <c r="AG490" s="160"/>
      <c r="AH490" s="160"/>
      <c r="AI490" s="160"/>
      <c r="AJ490" s="160"/>
      <c r="AK490" s="160"/>
      <c r="AL490" s="161"/>
      <c r="AM490" s="1"/>
      <c r="AN490" s="1"/>
      <c r="AO490" s="1"/>
      <c r="AP490" s="1"/>
      <c r="AQ490" s="1"/>
      <c r="AR490" s="1"/>
      <c r="AS490" s="1"/>
      <c r="AT490" s="1"/>
    </row>
    <row r="491" spans="1:46" ht="15.75" customHeight="1" x14ac:dyDescent="0.3">
      <c r="A491" s="1697"/>
      <c r="B491" s="1677"/>
      <c r="C491" s="178" t="s">
        <v>86</v>
      </c>
      <c r="D491" s="143">
        <f t="shared" si="96"/>
        <v>6</v>
      </c>
      <c r="E491" s="144">
        <v>6</v>
      </c>
      <c r="F491" s="144"/>
      <c r="G491" s="144"/>
      <c r="H491" s="145"/>
      <c r="I491" s="146">
        <f t="shared" ref="I491" si="114">IF(AND(SUM(J491:M491)=SUM(R491:S491),SUM(N491:Q491)=SUM(R491:S491)),SUM(J491:M491),"ПЕРЕВІРТЕ ПРАВІЛЬНІСТЬ ВВЕДЕНИХ ДАНИХ")</f>
        <v>47</v>
      </c>
      <c r="J491" s="147"/>
      <c r="K491" s="147"/>
      <c r="L491" s="147"/>
      <c r="M491" s="148">
        <v>47</v>
      </c>
      <c r="N491" s="169">
        <v>12</v>
      </c>
      <c r="O491" s="147">
        <v>35</v>
      </c>
      <c r="P491" s="147"/>
      <c r="Q491" s="148"/>
      <c r="R491" s="169">
        <v>40</v>
      </c>
      <c r="S491" s="148">
        <v>7</v>
      </c>
      <c r="T491" s="494"/>
      <c r="U491" s="144">
        <v>6</v>
      </c>
      <c r="V491" s="144">
        <v>3</v>
      </c>
      <c r="W491" s="144">
        <v>4</v>
      </c>
      <c r="X491" s="144">
        <v>26</v>
      </c>
      <c r="Y491" s="478">
        <v>5</v>
      </c>
      <c r="Z491" s="149">
        <v>39</v>
      </c>
      <c r="AA491" s="145">
        <v>14</v>
      </c>
      <c r="AB491" s="149">
        <v>90</v>
      </c>
      <c r="AC491" s="162">
        <f t="shared" si="95"/>
        <v>0</v>
      </c>
      <c r="AD491" s="163"/>
      <c r="AE491" s="163"/>
      <c r="AF491" s="163"/>
      <c r="AG491" s="163"/>
      <c r="AH491" s="163"/>
      <c r="AI491" s="163"/>
      <c r="AJ491" s="163"/>
      <c r="AK491" s="163"/>
      <c r="AL491" s="164"/>
      <c r="AM491" s="1"/>
      <c r="AN491" s="1"/>
      <c r="AO491" s="1"/>
      <c r="AP491" s="1"/>
      <c r="AQ491" s="1"/>
      <c r="AR491" s="1"/>
      <c r="AS491" s="1"/>
      <c r="AT491" s="1"/>
    </row>
    <row r="492" spans="1:46" ht="15.75" customHeight="1" thickBot="1" x14ac:dyDescent="0.35">
      <c r="A492" s="1697"/>
      <c r="B492" s="1677"/>
      <c r="C492" s="188" t="s">
        <v>87</v>
      </c>
      <c r="D492" s="150">
        <f t="shared" si="96"/>
        <v>0</v>
      </c>
      <c r="E492" s="151"/>
      <c r="F492" s="151"/>
      <c r="G492" s="151"/>
      <c r="H492" s="152"/>
      <c r="I492" s="153">
        <f t="shared" ref="I492:I493" si="115">SUM(J492:M492)</f>
        <v>0</v>
      </c>
      <c r="J492" s="154"/>
      <c r="K492" s="154"/>
      <c r="L492" s="154"/>
      <c r="M492" s="155"/>
      <c r="N492" s="156"/>
      <c r="O492" s="154"/>
      <c r="P492" s="154"/>
      <c r="Q492" s="155"/>
      <c r="R492" s="156"/>
      <c r="S492" s="155"/>
      <c r="T492" s="328"/>
      <c r="U492" s="151"/>
      <c r="V492" s="151"/>
      <c r="W492" s="151"/>
      <c r="X492" s="151"/>
      <c r="Y492" s="329"/>
      <c r="Z492" s="157"/>
      <c r="AA492" s="152"/>
      <c r="AB492" s="158"/>
      <c r="AC492" s="165">
        <f t="shared" si="95"/>
        <v>0</v>
      </c>
      <c r="AD492" s="166"/>
      <c r="AE492" s="166"/>
      <c r="AF492" s="166"/>
      <c r="AG492" s="166"/>
      <c r="AH492" s="166"/>
      <c r="AI492" s="166"/>
      <c r="AJ492" s="166"/>
      <c r="AK492" s="166"/>
      <c r="AL492" s="167"/>
      <c r="AM492" s="1"/>
      <c r="AN492" s="1"/>
      <c r="AO492" s="1"/>
      <c r="AP492" s="1"/>
      <c r="AQ492" s="1"/>
      <c r="AR492" s="1"/>
      <c r="AS492" s="1"/>
      <c r="AT492" s="1"/>
    </row>
    <row r="493" spans="1:46" ht="15.75" customHeight="1" x14ac:dyDescent="0.3">
      <c r="A493" s="1697"/>
      <c r="B493" s="1678" t="s">
        <v>269</v>
      </c>
      <c r="C493" s="177" t="s">
        <v>85</v>
      </c>
      <c r="D493" s="134">
        <f t="shared" si="96"/>
        <v>0</v>
      </c>
      <c r="E493" s="135"/>
      <c r="F493" s="135"/>
      <c r="G493" s="135"/>
      <c r="H493" s="136"/>
      <c r="I493" s="137">
        <f t="shared" si="115"/>
        <v>0</v>
      </c>
      <c r="J493" s="138"/>
      <c r="K493" s="138"/>
      <c r="L493" s="138"/>
      <c r="M493" s="139"/>
      <c r="N493" s="140"/>
      <c r="O493" s="138"/>
      <c r="P493" s="138"/>
      <c r="Q493" s="139"/>
      <c r="R493" s="140"/>
      <c r="S493" s="139"/>
      <c r="T493" s="492"/>
      <c r="U493" s="393"/>
      <c r="V493" s="393"/>
      <c r="W493" s="393"/>
      <c r="X493" s="393"/>
      <c r="Y493" s="493"/>
      <c r="Z493" s="141"/>
      <c r="AA493" s="142"/>
      <c r="AB493" s="141"/>
      <c r="AC493" s="159">
        <f t="shared" si="95"/>
        <v>0</v>
      </c>
      <c r="AD493" s="160"/>
      <c r="AE493" s="160"/>
      <c r="AF493" s="160"/>
      <c r="AG493" s="160"/>
      <c r="AH493" s="160"/>
      <c r="AI493" s="160"/>
      <c r="AJ493" s="160"/>
      <c r="AK493" s="160"/>
      <c r="AL493" s="161"/>
      <c r="AM493" s="1"/>
      <c r="AN493" s="1"/>
      <c r="AO493" s="1"/>
      <c r="AP493" s="1"/>
      <c r="AQ493" s="1"/>
      <c r="AR493" s="1"/>
      <c r="AS493" s="1"/>
      <c r="AT493" s="1"/>
    </row>
    <row r="494" spans="1:46" ht="15.75" customHeight="1" x14ac:dyDescent="0.3">
      <c r="A494" s="1697"/>
      <c r="B494" s="1677"/>
      <c r="C494" s="178" t="s">
        <v>86</v>
      </c>
      <c r="D494" s="143">
        <f t="shared" si="96"/>
        <v>7</v>
      </c>
      <c r="E494" s="144">
        <v>7</v>
      </c>
      <c r="F494" s="144"/>
      <c r="G494" s="144"/>
      <c r="H494" s="145"/>
      <c r="I494" s="146">
        <f t="shared" ref="I494" si="116">IF(AND(SUM(J494:M494)=SUM(R494:S494),SUM(N494:Q494)=SUM(R494:S494)),SUM(J494:M494),"ПЕРЕВІРТЕ ПРАВІЛЬНІСТЬ ВВЕДЕНИХ ДАНИХ")</f>
        <v>7</v>
      </c>
      <c r="J494" s="147"/>
      <c r="K494" s="147"/>
      <c r="L494" s="147"/>
      <c r="M494" s="148">
        <v>7</v>
      </c>
      <c r="N494" s="169"/>
      <c r="O494" s="147">
        <v>7</v>
      </c>
      <c r="P494" s="147"/>
      <c r="Q494" s="148"/>
      <c r="R494" s="169">
        <v>7</v>
      </c>
      <c r="S494" s="148"/>
      <c r="T494" s="494"/>
      <c r="U494" s="144"/>
      <c r="V494" s="144"/>
      <c r="W494" s="144"/>
      <c r="X494" s="144"/>
      <c r="Y494" s="478"/>
      <c r="Z494" s="149">
        <v>40</v>
      </c>
      <c r="AA494" s="145">
        <v>7</v>
      </c>
      <c r="AB494" s="149">
        <v>179.5</v>
      </c>
      <c r="AC494" s="162">
        <f t="shared" si="95"/>
        <v>1</v>
      </c>
      <c r="AD494" s="163"/>
      <c r="AE494" s="163"/>
      <c r="AF494" s="163"/>
      <c r="AG494" s="163"/>
      <c r="AH494" s="163"/>
      <c r="AI494" s="163"/>
      <c r="AJ494" s="163"/>
      <c r="AK494" s="163"/>
      <c r="AL494" s="164">
        <v>1</v>
      </c>
      <c r="AM494" s="1"/>
      <c r="AN494" s="1"/>
      <c r="AO494" s="1"/>
      <c r="AP494" s="1"/>
      <c r="AQ494" s="1"/>
      <c r="AR494" s="1"/>
      <c r="AS494" s="1"/>
      <c r="AT494" s="1"/>
    </row>
    <row r="495" spans="1:46" ht="15.75" customHeight="1" thickBot="1" x14ac:dyDescent="0.35">
      <c r="A495" s="1697"/>
      <c r="B495" s="1679"/>
      <c r="C495" s="179" t="s">
        <v>87</v>
      </c>
      <c r="D495" s="150">
        <f t="shared" si="96"/>
        <v>0</v>
      </c>
      <c r="E495" s="151"/>
      <c r="F495" s="151"/>
      <c r="G495" s="151"/>
      <c r="H495" s="152"/>
      <c r="I495" s="153">
        <f t="shared" ref="I495:I496" si="117">SUM(J495:M495)</f>
        <v>0</v>
      </c>
      <c r="J495" s="154"/>
      <c r="K495" s="154"/>
      <c r="L495" s="154"/>
      <c r="M495" s="155"/>
      <c r="N495" s="156"/>
      <c r="O495" s="154"/>
      <c r="P495" s="154"/>
      <c r="Q495" s="155"/>
      <c r="R495" s="156"/>
      <c r="S495" s="155"/>
      <c r="T495" s="328"/>
      <c r="U495" s="151"/>
      <c r="V495" s="151"/>
      <c r="W495" s="151"/>
      <c r="X495" s="151"/>
      <c r="Y495" s="329"/>
      <c r="Z495" s="157"/>
      <c r="AA495" s="152"/>
      <c r="AB495" s="158"/>
      <c r="AC495" s="165">
        <f t="shared" si="95"/>
        <v>0</v>
      </c>
      <c r="AD495" s="166"/>
      <c r="AE495" s="166"/>
      <c r="AF495" s="166"/>
      <c r="AG495" s="166"/>
      <c r="AH495" s="166"/>
      <c r="AI495" s="166"/>
      <c r="AJ495" s="166"/>
      <c r="AK495" s="166"/>
      <c r="AL495" s="167"/>
      <c r="AM495" s="1"/>
      <c r="AN495" s="1"/>
      <c r="AO495" s="1"/>
      <c r="AP495" s="1"/>
      <c r="AQ495" s="1"/>
      <c r="AR495" s="1"/>
      <c r="AS495" s="1"/>
      <c r="AT495" s="1"/>
    </row>
    <row r="496" spans="1:46" ht="15.75" customHeight="1" x14ac:dyDescent="0.3">
      <c r="A496" s="1697"/>
      <c r="B496" s="1676" t="s">
        <v>270</v>
      </c>
      <c r="C496" s="178" t="s">
        <v>85</v>
      </c>
      <c r="D496" s="134">
        <f t="shared" si="96"/>
        <v>0</v>
      </c>
      <c r="E496" s="135"/>
      <c r="F496" s="135"/>
      <c r="G496" s="135"/>
      <c r="H496" s="136"/>
      <c r="I496" s="137">
        <f t="shared" si="117"/>
        <v>1</v>
      </c>
      <c r="J496" s="138"/>
      <c r="K496" s="138"/>
      <c r="L496" s="138"/>
      <c r="M496" s="139">
        <v>1</v>
      </c>
      <c r="N496" s="140"/>
      <c r="O496" s="138">
        <v>1</v>
      </c>
      <c r="P496" s="138"/>
      <c r="Q496" s="139"/>
      <c r="R496" s="140"/>
      <c r="S496" s="139">
        <v>1</v>
      </c>
      <c r="T496" s="492"/>
      <c r="U496" s="393"/>
      <c r="V496" s="393"/>
      <c r="W496" s="393"/>
      <c r="X496" s="393"/>
      <c r="Y496" s="493"/>
      <c r="Z496" s="141"/>
      <c r="AA496" s="142"/>
      <c r="AB496" s="141"/>
      <c r="AC496" s="159">
        <f t="shared" si="95"/>
        <v>0</v>
      </c>
      <c r="AD496" s="160"/>
      <c r="AE496" s="160"/>
      <c r="AF496" s="160"/>
      <c r="AG496" s="160"/>
      <c r="AH496" s="160"/>
      <c r="AI496" s="160"/>
      <c r="AJ496" s="160"/>
      <c r="AK496" s="160"/>
      <c r="AL496" s="161"/>
      <c r="AM496" s="1"/>
      <c r="AN496" s="1"/>
      <c r="AO496" s="1"/>
      <c r="AP496" s="1"/>
      <c r="AQ496" s="1"/>
      <c r="AR496" s="1"/>
      <c r="AS496" s="1"/>
      <c r="AT496" s="1"/>
    </row>
    <row r="497" spans="1:46" ht="15.75" customHeight="1" x14ac:dyDescent="0.3">
      <c r="A497" s="1697"/>
      <c r="B497" s="1677"/>
      <c r="C497" s="178" t="s">
        <v>86</v>
      </c>
      <c r="D497" s="143">
        <f t="shared" si="96"/>
        <v>0</v>
      </c>
      <c r="E497" s="144"/>
      <c r="F497" s="144"/>
      <c r="G497" s="144"/>
      <c r="H497" s="145"/>
      <c r="I497" s="146">
        <f t="shared" ref="I497" si="118">IF(AND(SUM(J497:M497)=SUM(R497:S497),SUM(N497:Q497)=SUM(R497:S497)),SUM(J497:M497),"ПЕРЕВІРТЕ ПРАВІЛЬНІСТЬ ВВЕДЕНИХ ДАНИХ")</f>
        <v>37</v>
      </c>
      <c r="J497" s="147"/>
      <c r="K497" s="147"/>
      <c r="L497" s="147"/>
      <c r="M497" s="148">
        <v>37</v>
      </c>
      <c r="N497" s="169">
        <v>6</v>
      </c>
      <c r="O497" s="147">
        <v>21</v>
      </c>
      <c r="P497" s="147">
        <v>10</v>
      </c>
      <c r="Q497" s="148"/>
      <c r="R497" s="169">
        <v>31</v>
      </c>
      <c r="S497" s="148">
        <v>6</v>
      </c>
      <c r="T497" s="494"/>
      <c r="U497" s="144">
        <v>21</v>
      </c>
      <c r="V497" s="144">
        <v>21</v>
      </c>
      <c r="W497" s="144"/>
      <c r="X497" s="144">
        <v>22</v>
      </c>
      <c r="Y497" s="478">
        <v>8</v>
      </c>
      <c r="Z497" s="149">
        <v>40</v>
      </c>
      <c r="AA497" s="145">
        <v>17</v>
      </c>
      <c r="AB497" s="149">
        <v>99</v>
      </c>
      <c r="AC497" s="162">
        <f t="shared" si="95"/>
        <v>0</v>
      </c>
      <c r="AD497" s="163"/>
      <c r="AE497" s="163"/>
      <c r="AF497" s="163"/>
      <c r="AG497" s="163"/>
      <c r="AH497" s="163"/>
      <c r="AI497" s="163"/>
      <c r="AJ497" s="163"/>
      <c r="AK497" s="163"/>
      <c r="AL497" s="164"/>
      <c r="AM497" s="1"/>
      <c r="AN497" s="1"/>
      <c r="AO497" s="1"/>
      <c r="AP497" s="1"/>
      <c r="AQ497" s="1"/>
      <c r="AR497" s="1"/>
      <c r="AS497" s="1"/>
      <c r="AT497" s="1"/>
    </row>
    <row r="498" spans="1:46" ht="15.75" customHeight="1" thickBot="1" x14ac:dyDescent="0.35">
      <c r="A498" s="1697"/>
      <c r="B498" s="1677"/>
      <c r="C498" s="188" t="s">
        <v>87</v>
      </c>
      <c r="D498" s="150">
        <f t="shared" si="96"/>
        <v>0</v>
      </c>
      <c r="E498" s="151"/>
      <c r="F498" s="151"/>
      <c r="G498" s="151"/>
      <c r="H498" s="152"/>
      <c r="I498" s="153">
        <f t="shared" ref="I498:I499" si="119">SUM(J498:M498)</f>
        <v>0</v>
      </c>
      <c r="J498" s="154"/>
      <c r="K498" s="154"/>
      <c r="L498" s="154"/>
      <c r="M498" s="155"/>
      <c r="N498" s="156"/>
      <c r="O498" s="154"/>
      <c r="P498" s="154"/>
      <c r="Q498" s="155"/>
      <c r="R498" s="156"/>
      <c r="S498" s="155"/>
      <c r="T498" s="328"/>
      <c r="U498" s="151"/>
      <c r="V498" s="151"/>
      <c r="W498" s="151"/>
      <c r="X498" s="151"/>
      <c r="Y498" s="329"/>
      <c r="Z498" s="157"/>
      <c r="AA498" s="152"/>
      <c r="AB498" s="158"/>
      <c r="AC498" s="165">
        <f t="shared" si="95"/>
        <v>0</v>
      </c>
      <c r="AD498" s="166"/>
      <c r="AE498" s="166"/>
      <c r="AF498" s="166"/>
      <c r="AG498" s="166"/>
      <c r="AH498" s="166"/>
      <c r="AI498" s="166"/>
      <c r="AJ498" s="166"/>
      <c r="AK498" s="166"/>
      <c r="AL498" s="167"/>
      <c r="AM498" s="1"/>
      <c r="AN498" s="1"/>
      <c r="AO498" s="1"/>
      <c r="AP498" s="1"/>
      <c r="AQ498" s="1"/>
      <c r="AR498" s="1"/>
      <c r="AS498" s="1"/>
      <c r="AT498" s="1"/>
    </row>
    <row r="499" spans="1:46" ht="15.75" customHeight="1" x14ac:dyDescent="0.3">
      <c r="A499" s="1697"/>
      <c r="B499" s="1678" t="s">
        <v>271</v>
      </c>
      <c r="C499" s="177" t="s">
        <v>85</v>
      </c>
      <c r="D499" s="134">
        <f t="shared" si="96"/>
        <v>0</v>
      </c>
      <c r="E499" s="135"/>
      <c r="F499" s="135"/>
      <c r="G499" s="135"/>
      <c r="H499" s="136"/>
      <c r="I499" s="137">
        <f t="shared" si="119"/>
        <v>0</v>
      </c>
      <c r="J499" s="138"/>
      <c r="K499" s="138"/>
      <c r="L499" s="138"/>
      <c r="M499" s="139"/>
      <c r="N499" s="140"/>
      <c r="O499" s="138"/>
      <c r="P499" s="138"/>
      <c r="Q499" s="139"/>
      <c r="R499" s="140"/>
      <c r="S499" s="139"/>
      <c r="T499" s="492"/>
      <c r="U499" s="393"/>
      <c r="V499" s="393"/>
      <c r="W499" s="393"/>
      <c r="X499" s="393"/>
      <c r="Y499" s="493"/>
      <c r="Z499" s="141"/>
      <c r="AA499" s="142"/>
      <c r="AB499" s="141"/>
      <c r="AC499" s="159">
        <f t="shared" si="95"/>
        <v>0</v>
      </c>
      <c r="AD499" s="160"/>
      <c r="AE499" s="160"/>
      <c r="AF499" s="160"/>
      <c r="AG499" s="160"/>
      <c r="AH499" s="160"/>
      <c r="AI499" s="160"/>
      <c r="AJ499" s="160"/>
      <c r="AK499" s="160"/>
      <c r="AL499" s="161"/>
      <c r="AM499" s="1"/>
      <c r="AN499" s="1"/>
      <c r="AO499" s="1"/>
      <c r="AP499" s="1"/>
      <c r="AQ499" s="1"/>
      <c r="AR499" s="1"/>
      <c r="AS499" s="1"/>
      <c r="AT499" s="1"/>
    </row>
    <row r="500" spans="1:46" ht="15.75" customHeight="1" x14ac:dyDescent="0.3">
      <c r="A500" s="1697"/>
      <c r="B500" s="1677"/>
      <c r="C500" s="178" t="s">
        <v>86</v>
      </c>
      <c r="D500" s="143">
        <f t="shared" si="96"/>
        <v>0</v>
      </c>
      <c r="E500" s="144"/>
      <c r="F500" s="144"/>
      <c r="G500" s="144"/>
      <c r="H500" s="145"/>
      <c r="I500" s="146">
        <f t="shared" ref="I500" si="120">IF(AND(SUM(J500:M500)=SUM(R500:S500),SUM(N500:Q500)=SUM(R500:S500)),SUM(J500:M500),"ПЕРЕВІРТЕ ПРАВІЛЬНІСТЬ ВВЕДЕНИХ ДАНИХ")</f>
        <v>10</v>
      </c>
      <c r="J500" s="147"/>
      <c r="K500" s="147"/>
      <c r="L500" s="147"/>
      <c r="M500" s="148">
        <v>10</v>
      </c>
      <c r="N500" s="169"/>
      <c r="O500" s="147">
        <v>10</v>
      </c>
      <c r="P500" s="147"/>
      <c r="Q500" s="148"/>
      <c r="R500" s="169">
        <v>8</v>
      </c>
      <c r="S500" s="148">
        <v>2</v>
      </c>
      <c r="T500" s="494">
        <v>1</v>
      </c>
      <c r="U500" s="144">
        <v>4</v>
      </c>
      <c r="V500" s="144">
        <v>4</v>
      </c>
      <c r="W500" s="144">
        <v>1</v>
      </c>
      <c r="X500" s="144">
        <v>8</v>
      </c>
      <c r="Y500" s="478"/>
      <c r="Z500" s="149">
        <v>42.3</v>
      </c>
      <c r="AA500" s="145">
        <v>21.5</v>
      </c>
      <c r="AB500" s="149">
        <v>91.5</v>
      </c>
      <c r="AC500" s="162">
        <f t="shared" si="95"/>
        <v>0</v>
      </c>
      <c r="AD500" s="163"/>
      <c r="AE500" s="163"/>
      <c r="AF500" s="163"/>
      <c r="AG500" s="163"/>
      <c r="AH500" s="163"/>
      <c r="AI500" s="163"/>
      <c r="AJ500" s="163"/>
      <c r="AK500" s="163"/>
      <c r="AL500" s="164"/>
      <c r="AM500" s="1"/>
      <c r="AN500" s="1"/>
      <c r="AO500" s="1"/>
      <c r="AP500" s="1"/>
      <c r="AQ500" s="1"/>
      <c r="AR500" s="1"/>
      <c r="AS500" s="1"/>
      <c r="AT500" s="1"/>
    </row>
    <row r="501" spans="1:46" ht="15.75" customHeight="1" thickBot="1" x14ac:dyDescent="0.35">
      <c r="A501" s="1697"/>
      <c r="B501" s="1679"/>
      <c r="C501" s="179" t="s">
        <v>87</v>
      </c>
      <c r="D501" s="150">
        <f t="shared" si="96"/>
        <v>0</v>
      </c>
      <c r="E501" s="151"/>
      <c r="F501" s="151"/>
      <c r="G501" s="151"/>
      <c r="H501" s="152"/>
      <c r="I501" s="153">
        <f t="shared" ref="I501:I502" si="121">SUM(J501:M501)</f>
        <v>0</v>
      </c>
      <c r="J501" s="154"/>
      <c r="K501" s="154"/>
      <c r="L501" s="154"/>
      <c r="M501" s="155"/>
      <c r="N501" s="156"/>
      <c r="O501" s="154"/>
      <c r="P501" s="154"/>
      <c r="Q501" s="155"/>
      <c r="R501" s="156"/>
      <c r="S501" s="155"/>
      <c r="T501" s="328"/>
      <c r="U501" s="151"/>
      <c r="V501" s="151"/>
      <c r="W501" s="151"/>
      <c r="X501" s="151"/>
      <c r="Y501" s="329"/>
      <c r="Z501" s="157"/>
      <c r="AA501" s="152"/>
      <c r="AB501" s="158"/>
      <c r="AC501" s="165">
        <f t="shared" si="95"/>
        <v>0</v>
      </c>
      <c r="AD501" s="166"/>
      <c r="AE501" s="166"/>
      <c r="AF501" s="166"/>
      <c r="AG501" s="166"/>
      <c r="AH501" s="166"/>
      <c r="AI501" s="166"/>
      <c r="AJ501" s="166"/>
      <c r="AK501" s="166"/>
      <c r="AL501" s="167"/>
      <c r="AM501" s="1"/>
      <c r="AN501" s="1"/>
      <c r="AO501" s="1"/>
      <c r="AP501" s="1"/>
      <c r="AQ501" s="1"/>
      <c r="AR501" s="1"/>
      <c r="AS501" s="1"/>
      <c r="AT501" s="1"/>
    </row>
    <row r="502" spans="1:46" ht="15.75" customHeight="1" x14ac:dyDescent="0.3">
      <c r="A502" s="1697"/>
      <c r="B502" s="1676" t="s">
        <v>272</v>
      </c>
      <c r="C502" s="178" t="s">
        <v>85</v>
      </c>
      <c r="D502" s="134">
        <f t="shared" si="96"/>
        <v>0</v>
      </c>
      <c r="E502" s="135"/>
      <c r="F502" s="135"/>
      <c r="G502" s="135"/>
      <c r="H502" s="136"/>
      <c r="I502" s="137">
        <f t="shared" si="121"/>
        <v>0</v>
      </c>
      <c r="J502" s="138"/>
      <c r="K502" s="138"/>
      <c r="L502" s="138"/>
      <c r="M502" s="139"/>
      <c r="N502" s="140"/>
      <c r="O502" s="138"/>
      <c r="P502" s="138"/>
      <c r="Q502" s="139"/>
      <c r="R502" s="140"/>
      <c r="S502" s="139"/>
      <c r="T502" s="492"/>
      <c r="U502" s="393"/>
      <c r="V502" s="393"/>
      <c r="W502" s="393"/>
      <c r="X502" s="393"/>
      <c r="Y502" s="493"/>
      <c r="Z502" s="141"/>
      <c r="AA502" s="142"/>
      <c r="AB502" s="141"/>
      <c r="AC502" s="159">
        <f t="shared" si="95"/>
        <v>0</v>
      </c>
      <c r="AD502" s="160"/>
      <c r="AE502" s="160"/>
      <c r="AF502" s="160"/>
      <c r="AG502" s="160"/>
      <c r="AH502" s="160"/>
      <c r="AI502" s="160"/>
      <c r="AJ502" s="160"/>
      <c r="AK502" s="160"/>
      <c r="AL502" s="161"/>
      <c r="AM502" s="1"/>
      <c r="AN502" s="1"/>
      <c r="AO502" s="1"/>
      <c r="AP502" s="1"/>
      <c r="AQ502" s="1"/>
      <c r="AR502" s="1"/>
      <c r="AS502" s="1"/>
      <c r="AT502" s="1"/>
    </row>
    <row r="503" spans="1:46" ht="15.75" customHeight="1" x14ac:dyDescent="0.3">
      <c r="A503" s="1697"/>
      <c r="B503" s="1677"/>
      <c r="C503" s="178" t="s">
        <v>86</v>
      </c>
      <c r="D503" s="143">
        <f t="shared" si="96"/>
        <v>1</v>
      </c>
      <c r="E503" s="144">
        <v>1</v>
      </c>
      <c r="F503" s="144"/>
      <c r="G503" s="144"/>
      <c r="H503" s="145"/>
      <c r="I503" s="146">
        <f t="shared" ref="I503" si="122">IF(AND(SUM(J503:M503)=SUM(R503:S503),SUM(N503:Q503)=SUM(R503:S503)),SUM(J503:M503),"ПЕРЕВІРТЕ ПРАВІЛЬНІСТЬ ВВЕДЕНИХ ДАНИХ")</f>
        <v>29</v>
      </c>
      <c r="J503" s="147"/>
      <c r="K503" s="147"/>
      <c r="L503" s="147"/>
      <c r="M503" s="148">
        <v>29</v>
      </c>
      <c r="N503" s="169">
        <v>8</v>
      </c>
      <c r="O503" s="147">
        <v>21</v>
      </c>
      <c r="P503" s="147"/>
      <c r="Q503" s="148"/>
      <c r="R503" s="169">
        <v>28</v>
      </c>
      <c r="S503" s="148">
        <v>1</v>
      </c>
      <c r="T503" s="494"/>
      <c r="U503" s="144">
        <v>9</v>
      </c>
      <c r="V503" s="144">
        <v>9</v>
      </c>
      <c r="W503" s="144">
        <v>1</v>
      </c>
      <c r="X503" s="144">
        <v>25</v>
      </c>
      <c r="Y503" s="478">
        <v>4</v>
      </c>
      <c r="Z503" s="149">
        <v>40</v>
      </c>
      <c r="AA503" s="145">
        <v>11</v>
      </c>
      <c r="AB503" s="149">
        <v>110</v>
      </c>
      <c r="AC503" s="162">
        <f t="shared" si="95"/>
        <v>2</v>
      </c>
      <c r="AD503" s="163">
        <v>1</v>
      </c>
      <c r="AE503" s="163"/>
      <c r="AF503" s="163"/>
      <c r="AG503" s="163"/>
      <c r="AH503" s="163"/>
      <c r="AI503" s="163"/>
      <c r="AJ503" s="163">
        <v>1</v>
      </c>
      <c r="AK503" s="163"/>
      <c r="AL503" s="164"/>
      <c r="AM503" s="1"/>
      <c r="AN503" s="1"/>
      <c r="AO503" s="1"/>
      <c r="AP503" s="1"/>
      <c r="AQ503" s="1"/>
      <c r="AR503" s="1"/>
      <c r="AS503" s="1"/>
      <c r="AT503" s="1"/>
    </row>
    <row r="504" spans="1:46" ht="15.75" customHeight="1" thickBot="1" x14ac:dyDescent="0.35">
      <c r="A504" s="1697"/>
      <c r="B504" s="1677"/>
      <c r="C504" s="188" t="s">
        <v>87</v>
      </c>
      <c r="D504" s="150">
        <f t="shared" si="96"/>
        <v>0</v>
      </c>
      <c r="E504" s="151"/>
      <c r="F504" s="151"/>
      <c r="G504" s="151"/>
      <c r="H504" s="152"/>
      <c r="I504" s="153">
        <f t="shared" ref="I504:I505" si="123">SUM(J504:M504)</f>
        <v>0</v>
      </c>
      <c r="J504" s="154"/>
      <c r="K504" s="154"/>
      <c r="L504" s="154"/>
      <c r="M504" s="155"/>
      <c r="N504" s="156"/>
      <c r="O504" s="154"/>
      <c r="P504" s="154"/>
      <c r="Q504" s="155"/>
      <c r="R504" s="156"/>
      <c r="S504" s="155"/>
      <c r="T504" s="328"/>
      <c r="U504" s="151"/>
      <c r="V504" s="151"/>
      <c r="W504" s="151"/>
      <c r="X504" s="151"/>
      <c r="Y504" s="329"/>
      <c r="Z504" s="157"/>
      <c r="AA504" s="152"/>
      <c r="AB504" s="158"/>
      <c r="AC504" s="165">
        <f t="shared" si="95"/>
        <v>0</v>
      </c>
      <c r="AD504" s="166"/>
      <c r="AE504" s="166"/>
      <c r="AF504" s="166"/>
      <c r="AG504" s="166"/>
      <c r="AH504" s="166"/>
      <c r="AI504" s="166"/>
      <c r="AJ504" s="166"/>
      <c r="AK504" s="166"/>
      <c r="AL504" s="167"/>
      <c r="AM504" s="1"/>
      <c r="AN504" s="1"/>
      <c r="AO504" s="1"/>
      <c r="AP504" s="1"/>
      <c r="AQ504" s="1"/>
      <c r="AR504" s="1"/>
      <c r="AS504" s="1"/>
      <c r="AT504" s="1"/>
    </row>
    <row r="505" spans="1:46" ht="15.75" customHeight="1" x14ac:dyDescent="0.3">
      <c r="A505" s="1697"/>
      <c r="B505" s="1678" t="s">
        <v>273</v>
      </c>
      <c r="C505" s="177" t="s">
        <v>85</v>
      </c>
      <c r="D505" s="134">
        <f t="shared" si="96"/>
        <v>0</v>
      </c>
      <c r="E505" s="135"/>
      <c r="F505" s="135"/>
      <c r="G505" s="135"/>
      <c r="H505" s="136"/>
      <c r="I505" s="137">
        <f t="shared" si="123"/>
        <v>0</v>
      </c>
      <c r="J505" s="138"/>
      <c r="K505" s="138"/>
      <c r="L505" s="138"/>
      <c r="M505" s="139"/>
      <c r="N505" s="140"/>
      <c r="O505" s="138"/>
      <c r="P505" s="138"/>
      <c r="Q505" s="139"/>
      <c r="R505" s="140"/>
      <c r="S505" s="139"/>
      <c r="T505" s="492"/>
      <c r="U505" s="393"/>
      <c r="V505" s="393"/>
      <c r="W505" s="393"/>
      <c r="X505" s="393"/>
      <c r="Y505" s="493"/>
      <c r="Z505" s="141"/>
      <c r="AA505" s="142"/>
      <c r="AB505" s="141"/>
      <c r="AC505" s="159">
        <f t="shared" si="95"/>
        <v>0</v>
      </c>
      <c r="AD505" s="160"/>
      <c r="AE505" s="160"/>
      <c r="AF505" s="160"/>
      <c r="AG505" s="160"/>
      <c r="AH505" s="160"/>
      <c r="AI505" s="160"/>
      <c r="AJ505" s="160"/>
      <c r="AK505" s="160"/>
      <c r="AL505" s="161"/>
      <c r="AM505" s="1"/>
      <c r="AN505" s="1"/>
      <c r="AO505" s="1"/>
      <c r="AP505" s="1"/>
      <c r="AQ505" s="1"/>
      <c r="AR505" s="1"/>
      <c r="AS505" s="1"/>
      <c r="AT505" s="1"/>
    </row>
    <row r="506" spans="1:46" ht="15.75" customHeight="1" x14ac:dyDescent="0.3">
      <c r="A506" s="1697"/>
      <c r="B506" s="1677"/>
      <c r="C506" s="178" t="s">
        <v>86</v>
      </c>
      <c r="D506" s="143">
        <f t="shared" si="96"/>
        <v>0</v>
      </c>
      <c r="E506" s="144"/>
      <c r="F506" s="144"/>
      <c r="G506" s="144"/>
      <c r="H506" s="145"/>
      <c r="I506" s="146">
        <f t="shared" ref="I506" si="124">IF(AND(SUM(J506:M506)=SUM(R506:S506),SUM(N506:Q506)=SUM(R506:S506)),SUM(J506:M506),"ПЕРЕВІРТЕ ПРАВІЛЬНІСТЬ ВВЕДЕНИХ ДАНИХ")</f>
        <v>6</v>
      </c>
      <c r="J506" s="147"/>
      <c r="K506" s="147"/>
      <c r="L506" s="147"/>
      <c r="M506" s="148">
        <v>6</v>
      </c>
      <c r="N506" s="169"/>
      <c r="O506" s="147">
        <v>6</v>
      </c>
      <c r="P506" s="147"/>
      <c r="Q506" s="148"/>
      <c r="R506" s="169">
        <v>5</v>
      </c>
      <c r="S506" s="148">
        <v>1</v>
      </c>
      <c r="T506" s="494"/>
      <c r="U506" s="144">
        <v>1</v>
      </c>
      <c r="V506" s="144">
        <v>1</v>
      </c>
      <c r="W506" s="144"/>
      <c r="X506" s="144">
        <v>2</v>
      </c>
      <c r="Y506" s="478">
        <v>3</v>
      </c>
      <c r="Z506" s="149">
        <v>47</v>
      </c>
      <c r="AA506" s="145">
        <v>29</v>
      </c>
      <c r="AB506" s="149">
        <v>94</v>
      </c>
      <c r="AC506" s="162">
        <f t="shared" si="95"/>
        <v>0</v>
      </c>
      <c r="AD506" s="163"/>
      <c r="AE506" s="163"/>
      <c r="AF506" s="163"/>
      <c r="AG506" s="163"/>
      <c r="AH506" s="163"/>
      <c r="AI506" s="163"/>
      <c r="AJ506" s="163"/>
      <c r="AK506" s="163"/>
      <c r="AL506" s="164"/>
      <c r="AM506" s="1"/>
      <c r="AN506" s="1"/>
      <c r="AO506" s="1"/>
      <c r="AP506" s="1"/>
      <c r="AQ506" s="1"/>
      <c r="AR506" s="1"/>
      <c r="AS506" s="1"/>
      <c r="AT506" s="1"/>
    </row>
    <row r="507" spans="1:46" ht="15.75" customHeight="1" thickBot="1" x14ac:dyDescent="0.35">
      <c r="A507" s="1697"/>
      <c r="B507" s="1679"/>
      <c r="C507" s="179" t="s">
        <v>87</v>
      </c>
      <c r="D507" s="150">
        <f t="shared" si="96"/>
        <v>0</v>
      </c>
      <c r="E507" s="151"/>
      <c r="F507" s="151"/>
      <c r="G507" s="151"/>
      <c r="H507" s="152"/>
      <c r="I507" s="153">
        <f t="shared" ref="I507:I508" si="125">SUM(J507:M507)</f>
        <v>0</v>
      </c>
      <c r="J507" s="154"/>
      <c r="K507" s="154"/>
      <c r="L507" s="154"/>
      <c r="M507" s="155"/>
      <c r="N507" s="156"/>
      <c r="O507" s="154"/>
      <c r="P507" s="154"/>
      <c r="Q507" s="155"/>
      <c r="R507" s="156"/>
      <c r="S507" s="155"/>
      <c r="T507" s="328"/>
      <c r="U507" s="151"/>
      <c r="V507" s="151"/>
      <c r="W507" s="151"/>
      <c r="X507" s="151"/>
      <c r="Y507" s="329"/>
      <c r="Z507" s="157"/>
      <c r="AA507" s="152"/>
      <c r="AB507" s="158"/>
      <c r="AC507" s="165">
        <f t="shared" si="95"/>
        <v>0</v>
      </c>
      <c r="AD507" s="166"/>
      <c r="AE507" s="166"/>
      <c r="AF507" s="166"/>
      <c r="AG507" s="166"/>
      <c r="AH507" s="166"/>
      <c r="AI507" s="166"/>
      <c r="AJ507" s="166"/>
      <c r="AK507" s="166"/>
      <c r="AL507" s="167"/>
      <c r="AM507" s="1"/>
      <c r="AN507" s="1"/>
      <c r="AO507" s="1"/>
      <c r="AP507" s="1"/>
      <c r="AQ507" s="1"/>
      <c r="AR507" s="1"/>
      <c r="AS507" s="1"/>
      <c r="AT507" s="1"/>
    </row>
    <row r="508" spans="1:46" ht="15.75" customHeight="1" x14ac:dyDescent="0.3">
      <c r="A508" s="1697"/>
      <c r="B508" s="1676" t="s">
        <v>274</v>
      </c>
      <c r="C508" s="178" t="s">
        <v>85</v>
      </c>
      <c r="D508" s="134">
        <f t="shared" si="96"/>
        <v>0</v>
      </c>
      <c r="E508" s="135"/>
      <c r="F508" s="135"/>
      <c r="G508" s="135"/>
      <c r="H508" s="136"/>
      <c r="I508" s="137">
        <f t="shared" si="125"/>
        <v>0</v>
      </c>
      <c r="J508" s="138"/>
      <c r="K508" s="138"/>
      <c r="L508" s="138"/>
      <c r="M508" s="139"/>
      <c r="N508" s="140"/>
      <c r="O508" s="138"/>
      <c r="P508" s="138"/>
      <c r="Q508" s="139"/>
      <c r="R508" s="140"/>
      <c r="S508" s="139"/>
      <c r="T508" s="492"/>
      <c r="U508" s="393"/>
      <c r="V508" s="393"/>
      <c r="W508" s="393"/>
      <c r="X508" s="393"/>
      <c r="Y508" s="493"/>
      <c r="Z508" s="141"/>
      <c r="AA508" s="142"/>
      <c r="AB508" s="141"/>
      <c r="AC508" s="159">
        <f t="shared" si="95"/>
        <v>0</v>
      </c>
      <c r="AD508" s="160"/>
      <c r="AE508" s="160"/>
      <c r="AF508" s="160"/>
      <c r="AG508" s="160"/>
      <c r="AH508" s="160"/>
      <c r="AI508" s="160"/>
      <c r="AJ508" s="160"/>
      <c r="AK508" s="160"/>
      <c r="AL508" s="161"/>
      <c r="AM508" s="1"/>
      <c r="AN508" s="1"/>
      <c r="AO508" s="1"/>
      <c r="AP508" s="1"/>
      <c r="AQ508" s="1"/>
      <c r="AR508" s="1"/>
      <c r="AS508" s="1"/>
      <c r="AT508" s="1"/>
    </row>
    <row r="509" spans="1:46" ht="15.75" customHeight="1" x14ac:dyDescent="0.3">
      <c r="A509" s="1697"/>
      <c r="B509" s="1677"/>
      <c r="C509" s="178" t="s">
        <v>86</v>
      </c>
      <c r="D509" s="143">
        <f t="shared" si="96"/>
        <v>1</v>
      </c>
      <c r="E509" s="144">
        <v>1</v>
      </c>
      <c r="F509" s="144"/>
      <c r="G509" s="144"/>
      <c r="H509" s="145"/>
      <c r="I509" s="146">
        <f t="shared" ref="I509" si="126">IF(AND(SUM(J509:M509)=SUM(R509:S509),SUM(N509:Q509)=SUM(R509:S509)),SUM(J509:M509),"ПЕРЕВІРТЕ ПРАВІЛЬНІСТЬ ВВЕДЕНИХ ДАНИХ")</f>
        <v>10</v>
      </c>
      <c r="J509" s="147"/>
      <c r="K509" s="147"/>
      <c r="L509" s="147"/>
      <c r="M509" s="148">
        <v>10</v>
      </c>
      <c r="N509" s="169">
        <v>3</v>
      </c>
      <c r="O509" s="147">
        <v>7</v>
      </c>
      <c r="P509" s="147"/>
      <c r="Q509" s="148"/>
      <c r="R509" s="169">
        <v>10</v>
      </c>
      <c r="S509" s="148"/>
      <c r="T509" s="494"/>
      <c r="U509" s="144">
        <v>8</v>
      </c>
      <c r="V509" s="144">
        <v>8</v>
      </c>
      <c r="W509" s="144"/>
      <c r="X509" s="144">
        <v>8</v>
      </c>
      <c r="Y509" s="478">
        <v>1</v>
      </c>
      <c r="Z509" s="149">
        <v>44</v>
      </c>
      <c r="AA509" s="145">
        <v>23</v>
      </c>
      <c r="AB509" s="149">
        <v>120</v>
      </c>
      <c r="AC509" s="162">
        <f t="shared" si="95"/>
        <v>0</v>
      </c>
      <c r="AD509" s="163"/>
      <c r="AE509" s="163"/>
      <c r="AF509" s="163"/>
      <c r="AG509" s="163"/>
      <c r="AH509" s="163"/>
      <c r="AI509" s="163"/>
      <c r="AJ509" s="163"/>
      <c r="AK509" s="163"/>
      <c r="AL509" s="164"/>
      <c r="AM509" s="1"/>
      <c r="AN509" s="1"/>
      <c r="AO509" s="1"/>
      <c r="AP509" s="1"/>
      <c r="AQ509" s="1"/>
      <c r="AR509" s="1"/>
      <c r="AS509" s="1"/>
      <c r="AT509" s="1"/>
    </row>
    <row r="510" spans="1:46" ht="15.75" customHeight="1" thickBot="1" x14ac:dyDescent="0.35">
      <c r="A510" s="1697"/>
      <c r="B510" s="1677"/>
      <c r="C510" s="188" t="s">
        <v>87</v>
      </c>
      <c r="D510" s="150">
        <f t="shared" si="96"/>
        <v>0</v>
      </c>
      <c r="E510" s="151"/>
      <c r="F510" s="151"/>
      <c r="G510" s="151"/>
      <c r="H510" s="152"/>
      <c r="I510" s="153">
        <f t="shared" ref="I510:I511" si="127">SUM(J510:M510)</f>
        <v>0</v>
      </c>
      <c r="J510" s="154"/>
      <c r="K510" s="154"/>
      <c r="L510" s="154"/>
      <c r="M510" s="155"/>
      <c r="N510" s="156"/>
      <c r="O510" s="154"/>
      <c r="P510" s="154"/>
      <c r="Q510" s="155"/>
      <c r="R510" s="156"/>
      <c r="S510" s="155"/>
      <c r="T510" s="328"/>
      <c r="U510" s="151"/>
      <c r="V510" s="151"/>
      <c r="W510" s="151"/>
      <c r="X510" s="151"/>
      <c r="Y510" s="329"/>
      <c r="Z510" s="157"/>
      <c r="AA510" s="152"/>
      <c r="AB510" s="158"/>
      <c r="AC510" s="165">
        <f t="shared" si="95"/>
        <v>0</v>
      </c>
      <c r="AD510" s="166"/>
      <c r="AE510" s="166"/>
      <c r="AF510" s="166"/>
      <c r="AG510" s="166"/>
      <c r="AH510" s="166"/>
      <c r="AI510" s="166"/>
      <c r="AJ510" s="166"/>
      <c r="AK510" s="166"/>
      <c r="AL510" s="167"/>
      <c r="AM510" s="1"/>
      <c r="AN510" s="1"/>
      <c r="AO510" s="1"/>
      <c r="AP510" s="1"/>
      <c r="AQ510" s="1"/>
      <c r="AR510" s="1"/>
      <c r="AS510" s="1"/>
      <c r="AT510" s="1"/>
    </row>
    <row r="511" spans="1:46" ht="15.75" customHeight="1" x14ac:dyDescent="0.3">
      <c r="A511" s="1697"/>
      <c r="B511" s="1678" t="s">
        <v>275</v>
      </c>
      <c r="C511" s="177" t="s">
        <v>85</v>
      </c>
      <c r="D511" s="134">
        <f t="shared" si="96"/>
        <v>0</v>
      </c>
      <c r="E511" s="135"/>
      <c r="F511" s="135"/>
      <c r="G511" s="135"/>
      <c r="H511" s="136"/>
      <c r="I511" s="137">
        <f t="shared" si="127"/>
        <v>0</v>
      </c>
      <c r="J511" s="138"/>
      <c r="K511" s="138"/>
      <c r="L511" s="138"/>
      <c r="M511" s="139"/>
      <c r="N511" s="140"/>
      <c r="O511" s="138"/>
      <c r="P511" s="138"/>
      <c r="Q511" s="139"/>
      <c r="R511" s="140"/>
      <c r="S511" s="139"/>
      <c r="T511" s="492"/>
      <c r="U511" s="393"/>
      <c r="V511" s="393"/>
      <c r="W511" s="393"/>
      <c r="X511" s="393"/>
      <c r="Y511" s="493"/>
      <c r="Z511" s="141"/>
      <c r="AA511" s="142"/>
      <c r="AB511" s="141"/>
      <c r="AC511" s="159">
        <f t="shared" si="95"/>
        <v>0</v>
      </c>
      <c r="AD511" s="160"/>
      <c r="AE511" s="160"/>
      <c r="AF511" s="160"/>
      <c r="AG511" s="160"/>
      <c r="AH511" s="160"/>
      <c r="AI511" s="160"/>
      <c r="AJ511" s="160"/>
      <c r="AK511" s="160"/>
      <c r="AL511" s="161"/>
      <c r="AM511" s="1"/>
      <c r="AN511" s="1"/>
      <c r="AO511" s="1"/>
      <c r="AP511" s="1"/>
      <c r="AQ511" s="1"/>
      <c r="AR511" s="1"/>
      <c r="AS511" s="1"/>
      <c r="AT511" s="1"/>
    </row>
    <row r="512" spans="1:46" ht="15.75" customHeight="1" x14ac:dyDescent="0.3">
      <c r="A512" s="1697"/>
      <c r="B512" s="1677"/>
      <c r="C512" s="178" t="s">
        <v>86</v>
      </c>
      <c r="D512" s="143">
        <f t="shared" si="96"/>
        <v>2</v>
      </c>
      <c r="E512" s="144">
        <v>2</v>
      </c>
      <c r="F512" s="144"/>
      <c r="G512" s="144"/>
      <c r="H512" s="145"/>
      <c r="I512" s="146">
        <f t="shared" ref="I512" si="128">IF(AND(SUM(J512:M512)=SUM(R512:S512),SUM(N512:Q512)=SUM(R512:S512)),SUM(J512:M512),"ПЕРЕВІРТЕ ПРАВІЛЬНІСТЬ ВВЕДЕНИХ ДАНИХ")</f>
        <v>8</v>
      </c>
      <c r="J512" s="147"/>
      <c r="K512" s="147"/>
      <c r="L512" s="147"/>
      <c r="M512" s="148">
        <v>8</v>
      </c>
      <c r="N512" s="169">
        <v>8</v>
      </c>
      <c r="O512" s="147"/>
      <c r="P512" s="147"/>
      <c r="Q512" s="148"/>
      <c r="R512" s="169">
        <v>7</v>
      </c>
      <c r="S512" s="148">
        <v>1</v>
      </c>
      <c r="T512" s="494"/>
      <c r="U512" s="144">
        <v>4</v>
      </c>
      <c r="V512" s="144">
        <v>4</v>
      </c>
      <c r="W512" s="144">
        <v>4</v>
      </c>
      <c r="X512" s="144">
        <v>8</v>
      </c>
      <c r="Y512" s="478">
        <v>3</v>
      </c>
      <c r="Z512" s="149">
        <v>45</v>
      </c>
      <c r="AA512" s="145">
        <v>20</v>
      </c>
      <c r="AB512" s="149">
        <v>92</v>
      </c>
      <c r="AC512" s="162">
        <f t="shared" si="95"/>
        <v>0</v>
      </c>
      <c r="AD512" s="163"/>
      <c r="AE512" s="163"/>
      <c r="AF512" s="163"/>
      <c r="AG512" s="163"/>
      <c r="AH512" s="163"/>
      <c r="AI512" s="163"/>
      <c r="AJ512" s="163"/>
      <c r="AK512" s="163"/>
      <c r="AL512" s="164"/>
      <c r="AM512" s="1"/>
      <c r="AN512" s="1"/>
      <c r="AO512" s="1"/>
      <c r="AP512" s="1"/>
      <c r="AQ512" s="1"/>
      <c r="AR512" s="1"/>
      <c r="AS512" s="1"/>
      <c r="AT512" s="1"/>
    </row>
    <row r="513" spans="1:46" ht="15.75" customHeight="1" thickBot="1" x14ac:dyDescent="0.35">
      <c r="A513" s="1697"/>
      <c r="B513" s="1679"/>
      <c r="C513" s="179" t="s">
        <v>87</v>
      </c>
      <c r="D513" s="150">
        <f t="shared" si="96"/>
        <v>0</v>
      </c>
      <c r="E513" s="151"/>
      <c r="F513" s="151"/>
      <c r="G513" s="151"/>
      <c r="H513" s="152"/>
      <c r="I513" s="153">
        <f t="shared" ref="I513:I514" si="129">SUM(J513:M513)</f>
        <v>0</v>
      </c>
      <c r="J513" s="154"/>
      <c r="K513" s="154"/>
      <c r="L513" s="154"/>
      <c r="M513" s="155"/>
      <c r="N513" s="156"/>
      <c r="O513" s="154"/>
      <c r="P513" s="154"/>
      <c r="Q513" s="155"/>
      <c r="R513" s="156"/>
      <c r="S513" s="155"/>
      <c r="T513" s="328"/>
      <c r="U513" s="151"/>
      <c r="V513" s="151"/>
      <c r="W513" s="151"/>
      <c r="X513" s="151"/>
      <c r="Y513" s="329"/>
      <c r="Z513" s="157"/>
      <c r="AA513" s="152"/>
      <c r="AB513" s="158"/>
      <c r="AC513" s="165">
        <f t="shared" si="95"/>
        <v>0</v>
      </c>
      <c r="AD513" s="166"/>
      <c r="AE513" s="166"/>
      <c r="AF513" s="166"/>
      <c r="AG513" s="166"/>
      <c r="AH513" s="166"/>
      <c r="AI513" s="166"/>
      <c r="AJ513" s="166"/>
      <c r="AK513" s="166"/>
      <c r="AL513" s="167"/>
      <c r="AM513" s="1"/>
      <c r="AN513" s="1"/>
      <c r="AO513" s="1"/>
      <c r="AP513" s="1"/>
      <c r="AQ513" s="1"/>
      <c r="AR513" s="1"/>
      <c r="AS513" s="1"/>
      <c r="AT513" s="1"/>
    </row>
    <row r="514" spans="1:46" ht="15.75" customHeight="1" x14ac:dyDescent="0.3">
      <c r="A514" s="1697"/>
      <c r="B514" s="1676" t="s">
        <v>276</v>
      </c>
      <c r="C514" s="178" t="s">
        <v>85</v>
      </c>
      <c r="D514" s="134">
        <f t="shared" si="96"/>
        <v>0</v>
      </c>
      <c r="E514" s="135"/>
      <c r="F514" s="135"/>
      <c r="G514" s="135"/>
      <c r="H514" s="136"/>
      <c r="I514" s="137">
        <f t="shared" si="129"/>
        <v>2</v>
      </c>
      <c r="J514" s="138"/>
      <c r="K514" s="138"/>
      <c r="L514" s="138"/>
      <c r="M514" s="139">
        <v>2</v>
      </c>
      <c r="N514" s="140"/>
      <c r="O514" s="138">
        <v>2</v>
      </c>
      <c r="P514" s="138"/>
      <c r="Q514" s="139"/>
      <c r="R514" s="140">
        <v>1</v>
      </c>
      <c r="S514" s="139">
        <v>1</v>
      </c>
      <c r="T514" s="492"/>
      <c r="U514" s="393">
        <v>2</v>
      </c>
      <c r="V514" s="393">
        <v>2</v>
      </c>
      <c r="W514" s="393"/>
      <c r="X514" s="393">
        <v>4</v>
      </c>
      <c r="Y514" s="493"/>
      <c r="Z514" s="141">
        <v>33</v>
      </c>
      <c r="AA514" s="142">
        <v>10</v>
      </c>
      <c r="AB514" s="141">
        <v>16</v>
      </c>
      <c r="AC514" s="159">
        <f t="shared" si="95"/>
        <v>0</v>
      </c>
      <c r="AD514" s="160"/>
      <c r="AE514" s="160"/>
      <c r="AF514" s="160"/>
      <c r="AG514" s="160"/>
      <c r="AH514" s="160"/>
      <c r="AI514" s="160"/>
      <c r="AJ514" s="160"/>
      <c r="AK514" s="160"/>
      <c r="AL514" s="161"/>
      <c r="AM514" s="1"/>
      <c r="AN514" s="1"/>
      <c r="AO514" s="1"/>
      <c r="AP514" s="1"/>
      <c r="AQ514" s="1"/>
      <c r="AR514" s="1"/>
      <c r="AS514" s="1"/>
      <c r="AT514" s="1"/>
    </row>
    <row r="515" spans="1:46" ht="15.75" customHeight="1" x14ac:dyDescent="0.3">
      <c r="A515" s="1697"/>
      <c r="B515" s="1677"/>
      <c r="C515" s="178" t="s">
        <v>86</v>
      </c>
      <c r="D515" s="143">
        <f t="shared" si="96"/>
        <v>3</v>
      </c>
      <c r="E515" s="144">
        <v>3</v>
      </c>
      <c r="F515" s="144"/>
      <c r="G515" s="144"/>
      <c r="H515" s="145"/>
      <c r="I515" s="146">
        <f t="shared" ref="I515" si="130">IF(AND(SUM(J515:M515)=SUM(R515:S515),SUM(N515:Q515)=SUM(R515:S515)),SUM(J515:M515),"ПЕРЕВІРТЕ ПРАВІЛЬНІСТЬ ВВЕДЕНИХ ДАНИХ")</f>
        <v>23</v>
      </c>
      <c r="J515" s="147"/>
      <c r="K515" s="147"/>
      <c r="L515" s="147"/>
      <c r="M515" s="148">
        <v>23</v>
      </c>
      <c r="N515" s="169">
        <v>9</v>
      </c>
      <c r="O515" s="147">
        <v>14</v>
      </c>
      <c r="P515" s="147"/>
      <c r="Q515" s="148"/>
      <c r="R515" s="169">
        <v>22</v>
      </c>
      <c r="S515" s="148">
        <v>1</v>
      </c>
      <c r="T515" s="494"/>
      <c r="U515" s="144">
        <v>2</v>
      </c>
      <c r="V515" s="144">
        <v>2</v>
      </c>
      <c r="W515" s="144"/>
      <c r="X515" s="144">
        <v>5</v>
      </c>
      <c r="Y515" s="478"/>
      <c r="Z515" s="149">
        <v>38</v>
      </c>
      <c r="AA515" s="145">
        <v>20</v>
      </c>
      <c r="AB515" s="149">
        <v>100</v>
      </c>
      <c r="AC515" s="162">
        <f t="shared" si="95"/>
        <v>2</v>
      </c>
      <c r="AD515" s="163"/>
      <c r="AE515" s="163"/>
      <c r="AF515" s="163"/>
      <c r="AG515" s="163"/>
      <c r="AH515" s="163">
        <v>1</v>
      </c>
      <c r="AI515" s="163"/>
      <c r="AJ515" s="163">
        <v>1</v>
      </c>
      <c r="AK515" s="163"/>
      <c r="AL515" s="164"/>
      <c r="AM515" s="1"/>
      <c r="AN515" s="1"/>
      <c r="AO515" s="1"/>
      <c r="AP515" s="1"/>
      <c r="AQ515" s="1"/>
      <c r="AR515" s="1"/>
      <c r="AS515" s="1"/>
      <c r="AT515" s="1"/>
    </row>
    <row r="516" spans="1:46" ht="15.75" customHeight="1" thickBot="1" x14ac:dyDescent="0.35">
      <c r="A516" s="1697"/>
      <c r="B516" s="1677"/>
      <c r="C516" s="188" t="s">
        <v>87</v>
      </c>
      <c r="D516" s="150">
        <f t="shared" si="96"/>
        <v>0</v>
      </c>
      <c r="E516" s="151"/>
      <c r="F516" s="151"/>
      <c r="G516" s="151"/>
      <c r="H516" s="152"/>
      <c r="I516" s="153">
        <f t="shared" ref="I516:I517" si="131">SUM(J516:M516)</f>
        <v>0</v>
      </c>
      <c r="J516" s="154"/>
      <c r="K516" s="154"/>
      <c r="L516" s="154"/>
      <c r="M516" s="155"/>
      <c r="N516" s="156"/>
      <c r="O516" s="154"/>
      <c r="P516" s="154"/>
      <c r="Q516" s="155"/>
      <c r="R516" s="156"/>
      <c r="S516" s="155"/>
      <c r="T516" s="328"/>
      <c r="U516" s="151"/>
      <c r="V516" s="151"/>
      <c r="W516" s="151"/>
      <c r="X516" s="151"/>
      <c r="Y516" s="329"/>
      <c r="Z516" s="157"/>
      <c r="AA516" s="152"/>
      <c r="AB516" s="158"/>
      <c r="AC516" s="165">
        <f t="shared" si="95"/>
        <v>0</v>
      </c>
      <c r="AD516" s="166"/>
      <c r="AE516" s="166"/>
      <c r="AF516" s="166"/>
      <c r="AG516" s="166"/>
      <c r="AH516" s="166"/>
      <c r="AI516" s="166"/>
      <c r="AJ516" s="166"/>
      <c r="AK516" s="166"/>
      <c r="AL516" s="167"/>
      <c r="AM516" s="1"/>
      <c r="AN516" s="1"/>
      <c r="AO516" s="1"/>
      <c r="AP516" s="1"/>
      <c r="AQ516" s="1"/>
      <c r="AR516" s="1"/>
      <c r="AS516" s="1"/>
      <c r="AT516" s="1"/>
    </row>
    <row r="517" spans="1:46" ht="15.75" customHeight="1" x14ac:dyDescent="0.3">
      <c r="A517" s="1697"/>
      <c r="B517" s="1678" t="s">
        <v>277</v>
      </c>
      <c r="C517" s="177" t="s">
        <v>85</v>
      </c>
      <c r="D517" s="134">
        <f t="shared" si="96"/>
        <v>0</v>
      </c>
      <c r="E517" s="135"/>
      <c r="F517" s="135"/>
      <c r="G517" s="135"/>
      <c r="H517" s="136"/>
      <c r="I517" s="137">
        <f t="shared" si="131"/>
        <v>0</v>
      </c>
      <c r="J517" s="138"/>
      <c r="K517" s="138"/>
      <c r="L517" s="138"/>
      <c r="M517" s="139"/>
      <c r="N517" s="140"/>
      <c r="O517" s="138"/>
      <c r="P517" s="138"/>
      <c r="Q517" s="139"/>
      <c r="R517" s="140"/>
      <c r="S517" s="139"/>
      <c r="T517" s="492"/>
      <c r="U517" s="393"/>
      <c r="V517" s="393"/>
      <c r="W517" s="393"/>
      <c r="X517" s="393"/>
      <c r="Y517" s="493"/>
      <c r="Z517" s="141"/>
      <c r="AA517" s="142"/>
      <c r="AB517" s="141"/>
      <c r="AC517" s="159">
        <f t="shared" si="95"/>
        <v>0</v>
      </c>
      <c r="AD517" s="160"/>
      <c r="AE517" s="160"/>
      <c r="AF517" s="160"/>
      <c r="AG517" s="160"/>
      <c r="AH517" s="160"/>
      <c r="AI517" s="160"/>
      <c r="AJ517" s="160"/>
      <c r="AK517" s="160"/>
      <c r="AL517" s="161"/>
      <c r="AM517" s="1"/>
      <c r="AN517" s="1"/>
      <c r="AO517" s="1"/>
      <c r="AP517" s="1"/>
      <c r="AQ517" s="1"/>
      <c r="AR517" s="1"/>
      <c r="AS517" s="1"/>
      <c r="AT517" s="1"/>
    </row>
    <row r="518" spans="1:46" ht="15.75" customHeight="1" x14ac:dyDescent="0.3">
      <c r="A518" s="1697"/>
      <c r="B518" s="1677"/>
      <c r="C518" s="178" t="s">
        <v>86</v>
      </c>
      <c r="D518" s="143">
        <f t="shared" si="96"/>
        <v>0</v>
      </c>
      <c r="E518" s="144"/>
      <c r="F518" s="144"/>
      <c r="G518" s="144"/>
      <c r="H518" s="145"/>
      <c r="I518" s="146">
        <f t="shared" ref="I518" si="132">IF(AND(SUM(J518:M518)=SUM(R518:S518),SUM(N518:Q518)=SUM(R518:S518)),SUM(J518:M518),"ПЕРЕВІРТЕ ПРАВІЛЬНІСТЬ ВВЕДЕНИХ ДАНИХ")</f>
        <v>20</v>
      </c>
      <c r="J518" s="147"/>
      <c r="K518" s="147"/>
      <c r="L518" s="147"/>
      <c r="M518" s="148">
        <v>20</v>
      </c>
      <c r="N518" s="169">
        <v>2</v>
      </c>
      <c r="O518" s="147">
        <v>18</v>
      </c>
      <c r="P518" s="147"/>
      <c r="Q518" s="148"/>
      <c r="R518" s="169">
        <v>18</v>
      </c>
      <c r="S518" s="148">
        <v>2</v>
      </c>
      <c r="T518" s="494"/>
      <c r="U518" s="144">
        <v>10</v>
      </c>
      <c r="V518" s="144">
        <v>9</v>
      </c>
      <c r="W518" s="144">
        <v>1</v>
      </c>
      <c r="X518" s="144">
        <v>10</v>
      </c>
      <c r="Y518" s="478">
        <v>2</v>
      </c>
      <c r="Z518" s="149">
        <v>41</v>
      </c>
      <c r="AA518" s="145">
        <v>17</v>
      </c>
      <c r="AB518" s="149">
        <v>94</v>
      </c>
      <c r="AC518" s="162">
        <f t="shared" si="95"/>
        <v>0</v>
      </c>
      <c r="AD518" s="163"/>
      <c r="AE518" s="163"/>
      <c r="AF518" s="163"/>
      <c r="AG518" s="163"/>
      <c r="AH518" s="163"/>
      <c r="AI518" s="163"/>
      <c r="AJ518" s="163"/>
      <c r="AK518" s="163"/>
      <c r="AL518" s="164"/>
      <c r="AM518" s="1"/>
      <c r="AN518" s="1"/>
      <c r="AO518" s="1"/>
      <c r="AP518" s="1"/>
      <c r="AQ518" s="1"/>
      <c r="AR518" s="1"/>
      <c r="AS518" s="1"/>
      <c r="AT518" s="1"/>
    </row>
    <row r="519" spans="1:46" ht="15.75" customHeight="1" thickBot="1" x14ac:dyDescent="0.35">
      <c r="A519" s="1697"/>
      <c r="B519" s="1679"/>
      <c r="C519" s="179" t="s">
        <v>87</v>
      </c>
      <c r="D519" s="150">
        <f t="shared" si="96"/>
        <v>0</v>
      </c>
      <c r="E519" s="151"/>
      <c r="F519" s="151"/>
      <c r="G519" s="151"/>
      <c r="H519" s="152"/>
      <c r="I519" s="153">
        <f t="shared" ref="I519:I520" si="133">SUM(J519:M519)</f>
        <v>0</v>
      </c>
      <c r="J519" s="154"/>
      <c r="K519" s="154"/>
      <c r="L519" s="154"/>
      <c r="M519" s="155"/>
      <c r="N519" s="156"/>
      <c r="O519" s="154"/>
      <c r="P519" s="154"/>
      <c r="Q519" s="155"/>
      <c r="R519" s="156"/>
      <c r="S519" s="155"/>
      <c r="T519" s="328"/>
      <c r="U519" s="151"/>
      <c r="V519" s="151"/>
      <c r="W519" s="151"/>
      <c r="X519" s="151"/>
      <c r="Y519" s="329"/>
      <c r="Z519" s="157"/>
      <c r="AA519" s="152"/>
      <c r="AB519" s="158"/>
      <c r="AC519" s="165">
        <f t="shared" si="95"/>
        <v>0</v>
      </c>
      <c r="AD519" s="166"/>
      <c r="AE519" s="166"/>
      <c r="AF519" s="166"/>
      <c r="AG519" s="166"/>
      <c r="AH519" s="166"/>
      <c r="AI519" s="166"/>
      <c r="AJ519" s="166"/>
      <c r="AK519" s="166"/>
      <c r="AL519" s="167"/>
      <c r="AM519" s="1"/>
      <c r="AN519" s="1"/>
      <c r="AO519" s="1"/>
      <c r="AP519" s="1"/>
      <c r="AQ519" s="1"/>
      <c r="AR519" s="1"/>
      <c r="AS519" s="1"/>
      <c r="AT519" s="1"/>
    </row>
    <row r="520" spans="1:46" ht="15.75" customHeight="1" x14ac:dyDescent="0.3">
      <c r="A520" s="1697"/>
      <c r="B520" s="1676" t="s">
        <v>278</v>
      </c>
      <c r="C520" s="178" t="s">
        <v>85</v>
      </c>
      <c r="D520" s="134">
        <f t="shared" si="96"/>
        <v>0</v>
      </c>
      <c r="E520" s="135"/>
      <c r="F520" s="135"/>
      <c r="G520" s="135"/>
      <c r="H520" s="136"/>
      <c r="I520" s="137">
        <f t="shared" si="133"/>
        <v>0</v>
      </c>
      <c r="J520" s="138"/>
      <c r="K520" s="138"/>
      <c r="L520" s="138"/>
      <c r="M520" s="139"/>
      <c r="N520" s="140"/>
      <c r="O520" s="138"/>
      <c r="P520" s="138"/>
      <c r="Q520" s="139"/>
      <c r="R520" s="140"/>
      <c r="S520" s="139"/>
      <c r="T520" s="492"/>
      <c r="U520" s="393"/>
      <c r="V520" s="393"/>
      <c r="W520" s="393"/>
      <c r="X520" s="393"/>
      <c r="Y520" s="493"/>
      <c r="Z520" s="141"/>
      <c r="AA520" s="142"/>
      <c r="AB520" s="141"/>
      <c r="AC520" s="159">
        <f t="shared" si="95"/>
        <v>0</v>
      </c>
      <c r="AD520" s="160"/>
      <c r="AE520" s="160"/>
      <c r="AF520" s="160"/>
      <c r="AG520" s="160"/>
      <c r="AH520" s="160"/>
      <c r="AI520" s="160"/>
      <c r="AJ520" s="160"/>
      <c r="AK520" s="160"/>
      <c r="AL520" s="161"/>
      <c r="AM520" s="1"/>
      <c r="AN520" s="1"/>
      <c r="AO520" s="1"/>
      <c r="AP520" s="1"/>
      <c r="AQ520" s="1"/>
      <c r="AR520" s="1"/>
      <c r="AS520" s="1"/>
      <c r="AT520" s="1"/>
    </row>
    <row r="521" spans="1:46" ht="15.75" customHeight="1" x14ac:dyDescent="0.3">
      <c r="A521" s="1697"/>
      <c r="B521" s="1677"/>
      <c r="C521" s="178" t="s">
        <v>86</v>
      </c>
      <c r="D521" s="143">
        <f t="shared" si="96"/>
        <v>0</v>
      </c>
      <c r="E521" s="144"/>
      <c r="F521" s="144"/>
      <c r="G521" s="144"/>
      <c r="H521" s="145"/>
      <c r="I521" s="146">
        <f t="shared" ref="I521" si="134">IF(AND(SUM(J521:M521)=SUM(R521:S521),SUM(N521:Q521)=SUM(R521:S521)),SUM(J521:M521),"ПЕРЕВІРТЕ ПРАВІЛЬНІСТЬ ВВЕДЕНИХ ДАНИХ")</f>
        <v>6</v>
      </c>
      <c r="J521" s="147"/>
      <c r="K521" s="147"/>
      <c r="L521" s="147"/>
      <c r="M521" s="148">
        <v>6</v>
      </c>
      <c r="N521" s="169"/>
      <c r="O521" s="147">
        <v>5</v>
      </c>
      <c r="P521" s="147">
        <v>1</v>
      </c>
      <c r="Q521" s="148"/>
      <c r="R521" s="169">
        <v>6</v>
      </c>
      <c r="S521" s="148"/>
      <c r="T521" s="494"/>
      <c r="U521" s="144">
        <v>3</v>
      </c>
      <c r="V521" s="144">
        <v>3</v>
      </c>
      <c r="W521" s="144"/>
      <c r="X521" s="144">
        <v>6</v>
      </c>
      <c r="Y521" s="478"/>
      <c r="Z521" s="149">
        <v>45</v>
      </c>
      <c r="AA521" s="145">
        <v>22</v>
      </c>
      <c r="AB521" s="149">
        <v>106</v>
      </c>
      <c r="AC521" s="162">
        <f t="shared" si="95"/>
        <v>0</v>
      </c>
      <c r="AD521" s="163"/>
      <c r="AE521" s="163"/>
      <c r="AF521" s="163"/>
      <c r="AG521" s="163"/>
      <c r="AH521" s="163"/>
      <c r="AI521" s="163"/>
      <c r="AJ521" s="163"/>
      <c r="AK521" s="163"/>
      <c r="AL521" s="164"/>
      <c r="AM521" s="1"/>
      <c r="AN521" s="1"/>
      <c r="AO521" s="1"/>
      <c r="AP521" s="1"/>
      <c r="AQ521" s="1"/>
      <c r="AR521" s="1"/>
      <c r="AS521" s="1"/>
      <c r="AT521" s="1"/>
    </row>
    <row r="522" spans="1:46" ht="15.75" customHeight="1" thickBot="1" x14ac:dyDescent="0.35">
      <c r="A522" s="1697"/>
      <c r="B522" s="1677"/>
      <c r="C522" s="188" t="s">
        <v>87</v>
      </c>
      <c r="D522" s="150">
        <f t="shared" si="96"/>
        <v>0</v>
      </c>
      <c r="E522" s="151"/>
      <c r="F522" s="151"/>
      <c r="G522" s="151"/>
      <c r="H522" s="152"/>
      <c r="I522" s="153">
        <f t="shared" ref="I522:I523" si="135">SUM(J522:M522)</f>
        <v>0</v>
      </c>
      <c r="J522" s="154"/>
      <c r="K522" s="154"/>
      <c r="L522" s="154"/>
      <c r="M522" s="155"/>
      <c r="N522" s="156"/>
      <c r="O522" s="154"/>
      <c r="P522" s="154"/>
      <c r="Q522" s="155"/>
      <c r="R522" s="156"/>
      <c r="S522" s="155"/>
      <c r="T522" s="328"/>
      <c r="U522" s="151"/>
      <c r="V522" s="151"/>
      <c r="W522" s="151"/>
      <c r="X522" s="151"/>
      <c r="Y522" s="329"/>
      <c r="Z522" s="157"/>
      <c r="AA522" s="152"/>
      <c r="AB522" s="158"/>
      <c r="AC522" s="165">
        <f t="shared" si="95"/>
        <v>0</v>
      </c>
      <c r="AD522" s="166"/>
      <c r="AE522" s="166"/>
      <c r="AF522" s="166"/>
      <c r="AG522" s="166"/>
      <c r="AH522" s="166"/>
      <c r="AI522" s="166"/>
      <c r="AJ522" s="166"/>
      <c r="AK522" s="166"/>
      <c r="AL522" s="167"/>
      <c r="AM522" s="1"/>
      <c r="AN522" s="1"/>
      <c r="AO522" s="1"/>
      <c r="AP522" s="1"/>
      <c r="AQ522" s="1"/>
      <c r="AR522" s="1"/>
      <c r="AS522" s="1"/>
      <c r="AT522" s="1"/>
    </row>
    <row r="523" spans="1:46" ht="15.75" customHeight="1" x14ac:dyDescent="0.3">
      <c r="A523" s="1697"/>
      <c r="B523" s="1678" t="s">
        <v>279</v>
      </c>
      <c r="C523" s="177" t="s">
        <v>85</v>
      </c>
      <c r="D523" s="134">
        <f t="shared" si="96"/>
        <v>0</v>
      </c>
      <c r="E523" s="135"/>
      <c r="F523" s="135"/>
      <c r="G523" s="135"/>
      <c r="H523" s="136"/>
      <c r="I523" s="137">
        <f t="shared" si="135"/>
        <v>0</v>
      </c>
      <c r="J523" s="138"/>
      <c r="K523" s="138"/>
      <c r="L523" s="138"/>
      <c r="M523" s="139"/>
      <c r="N523" s="140"/>
      <c r="O523" s="138"/>
      <c r="P523" s="138"/>
      <c r="Q523" s="139"/>
      <c r="R523" s="140"/>
      <c r="S523" s="139"/>
      <c r="T523" s="492"/>
      <c r="U523" s="393"/>
      <c r="V523" s="393"/>
      <c r="W523" s="393"/>
      <c r="X523" s="393"/>
      <c r="Y523" s="493"/>
      <c r="Z523" s="141"/>
      <c r="AA523" s="142"/>
      <c r="AB523" s="141"/>
      <c r="AC523" s="159">
        <f t="shared" si="95"/>
        <v>0</v>
      </c>
      <c r="AD523" s="160"/>
      <c r="AE523" s="160"/>
      <c r="AF523" s="160"/>
      <c r="AG523" s="160"/>
      <c r="AH523" s="160"/>
      <c r="AI523" s="160"/>
      <c r="AJ523" s="160"/>
      <c r="AK523" s="160"/>
      <c r="AL523" s="161"/>
      <c r="AM523" s="1"/>
      <c r="AN523" s="1"/>
      <c r="AO523" s="1"/>
      <c r="AP523" s="1"/>
      <c r="AQ523" s="1"/>
      <c r="AR523" s="1"/>
      <c r="AS523" s="1"/>
      <c r="AT523" s="1"/>
    </row>
    <row r="524" spans="1:46" ht="15.75" customHeight="1" x14ac:dyDescent="0.3">
      <c r="A524" s="1697"/>
      <c r="B524" s="1677"/>
      <c r="C524" s="178" t="s">
        <v>86</v>
      </c>
      <c r="D524" s="143">
        <f t="shared" si="96"/>
        <v>1</v>
      </c>
      <c r="E524" s="144">
        <v>1</v>
      </c>
      <c r="F524" s="144"/>
      <c r="G524" s="144"/>
      <c r="H524" s="145"/>
      <c r="I524" s="146">
        <f t="shared" ref="I524" si="136">IF(AND(SUM(J524:M524)=SUM(R524:S524),SUM(N524:Q524)=SUM(R524:S524)),SUM(J524:M524),"ПЕРЕВІРТЕ ПРАВІЛЬНІСТЬ ВВЕДЕНИХ ДАНИХ")</f>
        <v>17</v>
      </c>
      <c r="J524" s="147"/>
      <c r="K524" s="147"/>
      <c r="L524" s="147"/>
      <c r="M524" s="148">
        <v>17</v>
      </c>
      <c r="N524" s="169">
        <v>2</v>
      </c>
      <c r="O524" s="147">
        <v>15</v>
      </c>
      <c r="P524" s="147"/>
      <c r="Q524" s="148"/>
      <c r="R524" s="169">
        <v>17</v>
      </c>
      <c r="S524" s="148"/>
      <c r="T524" s="494"/>
      <c r="U524" s="144">
        <v>3</v>
      </c>
      <c r="V524" s="144"/>
      <c r="W524" s="144"/>
      <c r="X524" s="144">
        <v>12</v>
      </c>
      <c r="Y524" s="478">
        <v>1</v>
      </c>
      <c r="Z524" s="149">
        <v>35</v>
      </c>
      <c r="AA524" s="145">
        <v>18</v>
      </c>
      <c r="AB524" s="149">
        <v>90</v>
      </c>
      <c r="AC524" s="162">
        <f t="shared" si="95"/>
        <v>0</v>
      </c>
      <c r="AD524" s="163"/>
      <c r="AE524" s="163"/>
      <c r="AF524" s="163"/>
      <c r="AG524" s="163"/>
      <c r="AH524" s="163"/>
      <c r="AI524" s="163"/>
      <c r="AJ524" s="163"/>
      <c r="AK524" s="163"/>
      <c r="AL524" s="164"/>
      <c r="AM524" s="1"/>
      <c r="AN524" s="1"/>
      <c r="AO524" s="1"/>
      <c r="AP524" s="1"/>
      <c r="AQ524" s="1"/>
      <c r="AR524" s="1"/>
      <c r="AS524" s="1"/>
      <c r="AT524" s="1"/>
    </row>
    <row r="525" spans="1:46" ht="15.75" customHeight="1" thickBot="1" x14ac:dyDescent="0.35">
      <c r="A525" s="1697"/>
      <c r="B525" s="1679"/>
      <c r="C525" s="179" t="s">
        <v>87</v>
      </c>
      <c r="D525" s="150">
        <f t="shared" si="96"/>
        <v>0</v>
      </c>
      <c r="E525" s="151"/>
      <c r="F525" s="151"/>
      <c r="G525" s="151"/>
      <c r="H525" s="152"/>
      <c r="I525" s="153">
        <f t="shared" ref="I525:I526" si="137">SUM(J525:M525)</f>
        <v>0</v>
      </c>
      <c r="J525" s="154"/>
      <c r="K525" s="154"/>
      <c r="L525" s="154"/>
      <c r="M525" s="155"/>
      <c r="N525" s="156"/>
      <c r="O525" s="154"/>
      <c r="P525" s="154"/>
      <c r="Q525" s="155"/>
      <c r="R525" s="156"/>
      <c r="S525" s="155"/>
      <c r="T525" s="328"/>
      <c r="U525" s="151"/>
      <c r="V525" s="151"/>
      <c r="W525" s="151"/>
      <c r="X525" s="151"/>
      <c r="Y525" s="329"/>
      <c r="Z525" s="157"/>
      <c r="AA525" s="152"/>
      <c r="AB525" s="158"/>
      <c r="AC525" s="165">
        <f t="shared" si="95"/>
        <v>0</v>
      </c>
      <c r="AD525" s="166"/>
      <c r="AE525" s="166"/>
      <c r="AF525" s="166"/>
      <c r="AG525" s="166"/>
      <c r="AH525" s="166"/>
      <c r="AI525" s="166"/>
      <c r="AJ525" s="166"/>
      <c r="AK525" s="166"/>
      <c r="AL525" s="167"/>
      <c r="AM525" s="1"/>
      <c r="AN525" s="1"/>
      <c r="AO525" s="1"/>
      <c r="AP525" s="1"/>
      <c r="AQ525" s="1"/>
      <c r="AR525" s="1"/>
      <c r="AS525" s="1"/>
      <c r="AT525" s="1"/>
    </row>
    <row r="526" spans="1:46" ht="15.75" customHeight="1" x14ac:dyDescent="0.3">
      <c r="A526" s="1697"/>
      <c r="B526" s="1676" t="s">
        <v>280</v>
      </c>
      <c r="C526" s="178" t="s">
        <v>85</v>
      </c>
      <c r="D526" s="134">
        <f t="shared" ref="D526:D528" si="138">SUM(E526:H526)</f>
        <v>1</v>
      </c>
      <c r="E526" s="135"/>
      <c r="F526" s="135"/>
      <c r="G526" s="135">
        <v>1</v>
      </c>
      <c r="H526" s="136"/>
      <c r="I526" s="137">
        <f t="shared" si="137"/>
        <v>1</v>
      </c>
      <c r="J526" s="138"/>
      <c r="K526" s="138"/>
      <c r="L526" s="138"/>
      <c r="M526" s="139">
        <v>1</v>
      </c>
      <c r="N526" s="140"/>
      <c r="O526" s="138">
        <v>1</v>
      </c>
      <c r="P526" s="138"/>
      <c r="Q526" s="139"/>
      <c r="R526" s="140">
        <v>1</v>
      </c>
      <c r="S526" s="139"/>
      <c r="T526" s="492"/>
      <c r="U526" s="393">
        <v>1</v>
      </c>
      <c r="V526" s="393">
        <v>1</v>
      </c>
      <c r="W526" s="393">
        <v>1</v>
      </c>
      <c r="X526" s="393">
        <v>1</v>
      </c>
      <c r="Y526" s="493"/>
      <c r="Z526" s="141">
        <v>50</v>
      </c>
      <c r="AA526" s="142">
        <v>20</v>
      </c>
      <c r="AB526" s="141">
        <v>16</v>
      </c>
      <c r="AC526" s="159">
        <f t="shared" si="95"/>
        <v>0</v>
      </c>
      <c r="AD526" s="160"/>
      <c r="AE526" s="160"/>
      <c r="AF526" s="160"/>
      <c r="AG526" s="160"/>
      <c r="AH526" s="160"/>
      <c r="AI526" s="160"/>
      <c r="AJ526" s="160"/>
      <c r="AK526" s="160"/>
      <c r="AL526" s="161"/>
      <c r="AM526" s="1"/>
      <c r="AN526" s="1"/>
      <c r="AO526" s="1"/>
      <c r="AP526" s="1"/>
      <c r="AQ526" s="1"/>
      <c r="AR526" s="1"/>
      <c r="AS526" s="1"/>
      <c r="AT526" s="1"/>
    </row>
    <row r="527" spans="1:46" ht="15.75" customHeight="1" x14ac:dyDescent="0.3">
      <c r="A527" s="1697"/>
      <c r="B527" s="1677"/>
      <c r="C527" s="178" t="s">
        <v>86</v>
      </c>
      <c r="D527" s="143">
        <f t="shared" si="138"/>
        <v>1</v>
      </c>
      <c r="E527" s="144"/>
      <c r="F527" s="144"/>
      <c r="G527" s="144">
        <v>1</v>
      </c>
      <c r="H527" s="145"/>
      <c r="I527" s="146">
        <f t="shared" ref="I527" si="139">IF(AND(SUM(J527:M527)=SUM(R527:S527),SUM(N527:Q527)=SUM(R527:S527)),SUM(J527:M527),"ПЕРЕВІРТЕ ПРАВІЛЬНІСТЬ ВВЕДЕНИХ ДАНИХ")</f>
        <v>8</v>
      </c>
      <c r="J527" s="147"/>
      <c r="K527" s="147"/>
      <c r="L527" s="147"/>
      <c r="M527" s="148">
        <v>8</v>
      </c>
      <c r="N527" s="169">
        <v>1</v>
      </c>
      <c r="O527" s="147">
        <v>6</v>
      </c>
      <c r="P527" s="147">
        <v>1</v>
      </c>
      <c r="Q527" s="148"/>
      <c r="R527" s="169">
        <v>8</v>
      </c>
      <c r="S527" s="148"/>
      <c r="T527" s="494"/>
      <c r="U527" s="144">
        <v>4</v>
      </c>
      <c r="V527" s="144">
        <v>4</v>
      </c>
      <c r="W527" s="144"/>
      <c r="X527" s="144">
        <v>3</v>
      </c>
      <c r="Y527" s="478"/>
      <c r="Z527" s="149">
        <v>42</v>
      </c>
      <c r="AA527" s="145">
        <v>20</v>
      </c>
      <c r="AB527" s="149">
        <v>81</v>
      </c>
      <c r="AC527" s="162">
        <f t="shared" ref="AC527:AC528" si="140">SUM(AD527:AL527)</f>
        <v>0</v>
      </c>
      <c r="AD527" s="163"/>
      <c r="AE527" s="163"/>
      <c r="AF527" s="163"/>
      <c r="AG527" s="163"/>
      <c r="AH527" s="163"/>
      <c r="AI527" s="163"/>
      <c r="AJ527" s="163"/>
      <c r="AK527" s="163"/>
      <c r="AL527" s="164"/>
      <c r="AM527" s="1"/>
      <c r="AN527" s="1"/>
      <c r="AO527" s="1"/>
      <c r="AP527" s="1"/>
      <c r="AQ527" s="1"/>
      <c r="AR527" s="1"/>
      <c r="AS527" s="1"/>
      <c r="AT527" s="1"/>
    </row>
    <row r="528" spans="1:46" ht="15.75" customHeight="1" thickBot="1" x14ac:dyDescent="0.35">
      <c r="A528" s="1698"/>
      <c r="B528" s="1677"/>
      <c r="C528" s="188" t="s">
        <v>87</v>
      </c>
      <c r="D528" s="150">
        <f t="shared" si="138"/>
        <v>0</v>
      </c>
      <c r="E528" s="151"/>
      <c r="F528" s="151"/>
      <c r="G528" s="151"/>
      <c r="H528" s="152"/>
      <c r="I528" s="153">
        <f t="shared" ref="I528" si="141">SUM(J528:M528)</f>
        <v>0</v>
      </c>
      <c r="J528" s="154"/>
      <c r="K528" s="154"/>
      <c r="L528" s="154"/>
      <c r="M528" s="155"/>
      <c r="N528" s="156"/>
      <c r="O528" s="154"/>
      <c r="P528" s="154"/>
      <c r="Q528" s="155"/>
      <c r="R528" s="156"/>
      <c r="S528" s="155"/>
      <c r="T528" s="328"/>
      <c r="U528" s="151"/>
      <c r="V528" s="151"/>
      <c r="W528" s="151"/>
      <c r="X528" s="151"/>
      <c r="Y528" s="329"/>
      <c r="Z528" s="157"/>
      <c r="AA528" s="152"/>
      <c r="AB528" s="158"/>
      <c r="AC528" s="165">
        <f t="shared" si="140"/>
        <v>0</v>
      </c>
      <c r="AD528" s="166"/>
      <c r="AE528" s="166"/>
      <c r="AF528" s="166"/>
      <c r="AG528" s="166"/>
      <c r="AH528" s="166"/>
      <c r="AI528" s="166"/>
      <c r="AJ528" s="166"/>
      <c r="AK528" s="166"/>
      <c r="AL528" s="167"/>
      <c r="AM528" s="1"/>
      <c r="AN528" s="1"/>
      <c r="AO528" s="1"/>
      <c r="AP528" s="1"/>
      <c r="AQ528" s="1"/>
      <c r="AR528" s="1"/>
      <c r="AS528" s="1"/>
      <c r="AT528" s="1"/>
    </row>
    <row r="529" spans="1:46" ht="15.75" customHeight="1" x14ac:dyDescent="0.3">
      <c r="A529" s="1702" t="s">
        <v>281</v>
      </c>
      <c r="B529" s="1680" t="s">
        <v>282</v>
      </c>
      <c r="C529" s="217" t="s">
        <v>85</v>
      </c>
      <c r="D529" s="1338">
        <v>0</v>
      </c>
      <c r="E529" s="1339"/>
      <c r="F529" s="1339"/>
      <c r="G529" s="1339"/>
      <c r="H529" s="1340"/>
      <c r="I529" s="1341">
        <v>53</v>
      </c>
      <c r="J529" s="1342"/>
      <c r="K529" s="1342"/>
      <c r="L529" s="1342"/>
      <c r="M529" s="1343">
        <v>53</v>
      </c>
      <c r="N529" s="1344">
        <v>0</v>
      </c>
      <c r="O529" s="1342">
        <v>53</v>
      </c>
      <c r="P529" s="1342"/>
      <c r="Q529" s="1343"/>
      <c r="R529" s="1344">
        <v>47</v>
      </c>
      <c r="S529" s="1343">
        <v>6</v>
      </c>
      <c r="T529" s="1345"/>
      <c r="U529" s="1346">
        <v>16</v>
      </c>
      <c r="V529" s="1346">
        <v>16</v>
      </c>
      <c r="W529" s="1346">
        <v>9</v>
      </c>
      <c r="X529" s="1346">
        <v>38</v>
      </c>
      <c r="Y529" s="1347">
        <v>7</v>
      </c>
      <c r="Z529" s="1348">
        <v>41</v>
      </c>
      <c r="AA529" s="1349">
        <v>21</v>
      </c>
      <c r="AB529" s="1348">
        <v>10.8</v>
      </c>
      <c r="AC529" s="1350">
        <v>0</v>
      </c>
      <c r="AD529" s="1351"/>
      <c r="AE529" s="1351"/>
      <c r="AF529" s="1351"/>
      <c r="AG529" s="1351"/>
      <c r="AH529" s="1351"/>
      <c r="AI529" s="1351"/>
      <c r="AJ529" s="1351"/>
      <c r="AK529" s="1351"/>
      <c r="AL529" s="1352"/>
      <c r="AM529" s="1"/>
      <c r="AN529" s="1"/>
      <c r="AO529" s="1"/>
      <c r="AP529" s="1"/>
      <c r="AQ529" s="1"/>
      <c r="AR529" s="1"/>
      <c r="AS529" s="1"/>
      <c r="AT529" s="1"/>
    </row>
    <row r="530" spans="1:46" ht="15.75" customHeight="1" x14ac:dyDescent="0.3">
      <c r="A530" s="1697"/>
      <c r="B530" s="1677"/>
      <c r="C530" s="178" t="s">
        <v>86</v>
      </c>
      <c r="D530" s="1353">
        <v>3</v>
      </c>
      <c r="E530" s="1354"/>
      <c r="F530" s="1354"/>
      <c r="G530" s="1354"/>
      <c r="H530" s="1355"/>
      <c r="I530" s="1356">
        <v>155</v>
      </c>
      <c r="J530" s="1357"/>
      <c r="K530" s="1357"/>
      <c r="L530" s="1357"/>
      <c r="M530" s="1358">
        <v>155</v>
      </c>
      <c r="N530" s="1359">
        <v>8</v>
      </c>
      <c r="O530" s="1357">
        <v>147</v>
      </c>
      <c r="P530" s="1357"/>
      <c r="Q530" s="1358"/>
      <c r="R530" s="1359">
        <v>139</v>
      </c>
      <c r="S530" s="1358">
        <v>16</v>
      </c>
      <c r="T530" s="1360"/>
      <c r="U530" s="1354">
        <v>26</v>
      </c>
      <c r="V530" s="1354">
        <v>25</v>
      </c>
      <c r="W530" s="1354">
        <v>18</v>
      </c>
      <c r="X530" s="1354">
        <v>113</v>
      </c>
      <c r="Y530" s="1361">
        <v>20</v>
      </c>
      <c r="Z530" s="1362">
        <v>41</v>
      </c>
      <c r="AA530" s="1355">
        <v>22</v>
      </c>
      <c r="AB530" s="1362">
        <v>103.1</v>
      </c>
      <c r="AC530" s="1336">
        <v>2</v>
      </c>
      <c r="AD530" s="1363"/>
      <c r="AE530" s="1363"/>
      <c r="AF530" s="1363">
        <v>1</v>
      </c>
      <c r="AG530" s="1363"/>
      <c r="AH530" s="1363">
        <v>1</v>
      </c>
      <c r="AI530" s="1363"/>
      <c r="AJ530" s="1363"/>
      <c r="AK530" s="1363"/>
      <c r="AL530" s="1364"/>
      <c r="AM530" s="1"/>
      <c r="AN530" s="1"/>
      <c r="AO530" s="1"/>
      <c r="AP530" s="1"/>
      <c r="AQ530" s="1"/>
      <c r="AR530" s="1"/>
      <c r="AS530" s="1"/>
      <c r="AT530" s="1"/>
    </row>
    <row r="531" spans="1:46" ht="15.75" customHeight="1" thickBot="1" x14ac:dyDescent="0.35">
      <c r="A531" s="1698"/>
      <c r="B531" s="1679"/>
      <c r="C531" s="179" t="s">
        <v>87</v>
      </c>
      <c r="D531" s="1365">
        <f t="shared" ref="D531" si="142">SUM(E531:H531)</f>
        <v>0</v>
      </c>
      <c r="E531" s="1366"/>
      <c r="F531" s="1366"/>
      <c r="G531" s="1366"/>
      <c r="H531" s="1367"/>
      <c r="I531" s="1368">
        <f t="shared" ref="I531" si="143">SUM(J531:M531)</f>
        <v>0</v>
      </c>
      <c r="J531" s="1369"/>
      <c r="K531" s="1369"/>
      <c r="L531" s="1369"/>
      <c r="M531" s="1370"/>
      <c r="N531" s="1371"/>
      <c r="O531" s="1369"/>
      <c r="P531" s="1369"/>
      <c r="Q531" s="1370"/>
      <c r="R531" s="1371"/>
      <c r="S531" s="1370"/>
      <c r="T531" s="1372"/>
      <c r="U531" s="1366"/>
      <c r="V531" s="1366"/>
      <c r="W531" s="1366"/>
      <c r="X531" s="1366"/>
      <c r="Y531" s="1373"/>
      <c r="Z531" s="1374"/>
      <c r="AA531" s="1367"/>
      <c r="AB531" s="1375"/>
      <c r="AC531" s="1337">
        <f t="shared" ref="AC531" si="144">SUM(AD531:AL531)</f>
        <v>0</v>
      </c>
      <c r="AD531" s="1376"/>
      <c r="AE531" s="1376"/>
      <c r="AF531" s="1376"/>
      <c r="AG531" s="1376"/>
      <c r="AH531" s="1376"/>
      <c r="AI531" s="1376"/>
      <c r="AJ531" s="1376"/>
      <c r="AK531" s="1376"/>
      <c r="AL531" s="1377"/>
      <c r="AM531" s="1"/>
      <c r="AN531" s="1"/>
      <c r="AO531" s="1"/>
      <c r="AP531" s="1"/>
      <c r="AQ531" s="1"/>
      <c r="AR531" s="1"/>
      <c r="AS531" s="1"/>
      <c r="AT531" s="1"/>
    </row>
    <row r="532" spans="1:46" ht="15.75" customHeight="1" x14ac:dyDescent="0.3">
      <c r="A532" s="1702" t="s">
        <v>283</v>
      </c>
      <c r="B532" s="1681" t="s">
        <v>284</v>
      </c>
      <c r="C532" s="178" t="s">
        <v>85</v>
      </c>
      <c r="D532" s="1335">
        <f>[4]Звіт!G9+[4]Звіт!G12+[4]Звіт!G15</f>
        <v>0</v>
      </c>
      <c r="E532" s="1311">
        <f>[4]Звіт!H9+[4]Звіт!H12+[4]Звіт!H15</f>
        <v>0</v>
      </c>
      <c r="F532" s="1311">
        <f>[4]Звіт!I9+[4]Звіт!I12+[4]Звіт!I15</f>
        <v>0</v>
      </c>
      <c r="G532" s="1311">
        <f>[4]Звіт!J9+[4]Звіт!J12+[4]Звіт!J15</f>
        <v>0</v>
      </c>
      <c r="H532" s="1311">
        <f>[4]Звіт!K9+[4]Звіт!K12+[4]Звіт!K15</f>
        <v>0</v>
      </c>
      <c r="I532" s="1335">
        <f>[4]Звіт!L9+[4]Звіт!L12+[4]Звіт!L15</f>
        <v>39</v>
      </c>
      <c r="J532" s="1311">
        <f>[4]Звіт!M9+[4]Звіт!M12+[4]Звіт!M15</f>
        <v>0</v>
      </c>
      <c r="K532" s="1311">
        <f>[4]Звіт!N9+[4]Звіт!N12+[4]Звіт!N15</f>
        <v>0</v>
      </c>
      <c r="L532" s="1311">
        <f>[4]Звіт!O9+[4]Звіт!O12+[4]Звіт!O15</f>
        <v>0</v>
      </c>
      <c r="M532" s="1311">
        <f>[4]Звіт!P9+[4]Звіт!P12+[4]Звіт!P15</f>
        <v>39</v>
      </c>
      <c r="N532" s="1311">
        <f>[4]Звіт!Q9+[4]Звіт!Q12+[4]Звіт!Q15</f>
        <v>3</v>
      </c>
      <c r="O532" s="1311">
        <f>[4]Звіт!R9+[4]Звіт!R12+[4]Звіт!R15</f>
        <v>25</v>
      </c>
      <c r="P532" s="1311">
        <f>[4]Звіт!S9+[4]Звіт!S12+[4]Звіт!S15</f>
        <v>11</v>
      </c>
      <c r="Q532" s="1311">
        <f>[4]Звіт!T9+[4]Звіт!T12+[4]Звіт!T15</f>
        <v>0</v>
      </c>
      <c r="R532" s="1311">
        <f>[4]Звіт!U9+[4]Звіт!U12+[4]Звіт!U15</f>
        <v>30</v>
      </c>
      <c r="S532" s="1311">
        <f>[4]Звіт!V9+[4]Звіт!V12+[4]Звіт!V15</f>
        <v>9</v>
      </c>
      <c r="T532" s="1311">
        <f>[4]Звіт!W9+[4]Звіт!W12+[4]Звіт!W15</f>
        <v>0</v>
      </c>
      <c r="U532" s="1311">
        <f>[4]Звіт!X9+[4]Звіт!X12+[4]Звіт!X15</f>
        <v>21</v>
      </c>
      <c r="V532" s="1311">
        <f>[4]Звіт!Y9+[4]Звіт!Y12+[4]Звіт!Y15</f>
        <v>19</v>
      </c>
      <c r="W532" s="1311">
        <f>[4]Звіт!Z9+[4]Звіт!Z12+[4]Звіт!Z15</f>
        <v>5</v>
      </c>
      <c r="X532" s="1311">
        <f>[4]Звіт!AA9+[4]Звіт!AA12+[4]Звіт!AA15</f>
        <v>30</v>
      </c>
      <c r="Y532" s="1311">
        <f>[4]Звіт!AB9+[4]Звіт!AB12+[4]Звіт!AB15</f>
        <v>1</v>
      </c>
      <c r="Z532" s="1311">
        <v>38</v>
      </c>
      <c r="AA532" s="1311">
        <v>14</v>
      </c>
      <c r="AB532" s="1311">
        <v>9</v>
      </c>
      <c r="AC532" s="1335">
        <f>[4]Звіт!AO9+[4]Звіт!AO12+[4]Звіт!AO15</f>
        <v>0</v>
      </c>
      <c r="AD532" s="1311">
        <f>[4]Звіт!AP9+[4]Звіт!AP12+[4]Звіт!AP15</f>
        <v>0</v>
      </c>
      <c r="AE532" s="1311">
        <f>[4]Звіт!AQ9+[4]Звіт!AQ12+[4]Звіт!AQ15</f>
        <v>0</v>
      </c>
      <c r="AF532" s="1311">
        <f>[4]Звіт!AR9+[4]Звіт!AR12+[4]Звіт!AR15</f>
        <v>0</v>
      </c>
      <c r="AG532" s="1311">
        <f>[4]Звіт!AS9+[4]Звіт!AS12+[4]Звіт!AS15</f>
        <v>0</v>
      </c>
      <c r="AH532" s="1311">
        <f>[4]Звіт!AT9+[4]Звіт!AT12+[4]Звіт!AT15</f>
        <v>0</v>
      </c>
      <c r="AI532" s="1311">
        <f>[4]Звіт!AU9+[4]Звіт!AU12+[4]Звіт!AU15</f>
        <v>0</v>
      </c>
      <c r="AJ532" s="1311">
        <f>[4]Звіт!AV9+[4]Звіт!AV12+[4]Звіт!AV15</f>
        <v>0</v>
      </c>
      <c r="AK532" s="1311">
        <f>[4]Звіт!AW9+[4]Звіт!AW12+[4]Звіт!AW15</f>
        <v>0</v>
      </c>
      <c r="AL532" s="1311">
        <f>[4]Звіт!AX9+[4]Звіт!AX12+[4]Звіт!AX15</f>
        <v>0</v>
      </c>
      <c r="AM532" s="1"/>
      <c r="AN532" s="1"/>
      <c r="AO532" s="1"/>
      <c r="AP532" s="1"/>
      <c r="AQ532" s="1"/>
      <c r="AR532" s="1"/>
      <c r="AS532" s="1"/>
      <c r="AT532" s="1"/>
    </row>
    <row r="533" spans="1:46" ht="15.75" customHeight="1" x14ac:dyDescent="0.3">
      <c r="A533" s="1697"/>
      <c r="B533" s="1677"/>
      <c r="C533" s="178" t="s">
        <v>86</v>
      </c>
      <c r="D533" s="1335">
        <f>[4]Звіт!G10+[4]Звіт!G13+[4]Звіт!G16</f>
        <v>22</v>
      </c>
      <c r="E533" s="1311">
        <f>[4]Звіт!H10+[4]Звіт!H13+[4]Звіт!H16</f>
        <v>16</v>
      </c>
      <c r="F533" s="1311">
        <f>[4]Звіт!I10+[4]Звіт!I13+[4]Звіт!I16</f>
        <v>1</v>
      </c>
      <c r="G533" s="1311">
        <f>[4]Звіт!J10+[4]Звіт!J13+[4]Звіт!J16</f>
        <v>5</v>
      </c>
      <c r="H533" s="1311">
        <f>[4]Звіт!K10+[4]Звіт!K13+[4]Звіт!K16</f>
        <v>0</v>
      </c>
      <c r="I533" s="1335">
        <f>[4]Звіт!L10+[4]Звіт!L13+[4]Звіт!L16</f>
        <v>465</v>
      </c>
      <c r="J533" s="1311">
        <f>[4]Звіт!M10+[4]Звіт!M13+[4]Звіт!M16</f>
        <v>0</v>
      </c>
      <c r="K533" s="1311">
        <f>[4]Звіт!N10+[4]Звіт!N13+[4]Звіт!N16</f>
        <v>0</v>
      </c>
      <c r="L533" s="1311">
        <f>[4]Звіт!O10+[4]Звіт!O13+[4]Звіт!O16</f>
        <v>0</v>
      </c>
      <c r="M533" s="1311">
        <f>[4]Звіт!P10+[4]Звіт!P13+[4]Звіт!P16</f>
        <v>465</v>
      </c>
      <c r="N533" s="1311">
        <f>[4]Звіт!Q10+[4]Звіт!Q13+[4]Звіт!Q16</f>
        <v>73</v>
      </c>
      <c r="O533" s="1311">
        <f>[4]Звіт!R10+[4]Звіт!R13+[4]Звіт!R16</f>
        <v>299</v>
      </c>
      <c r="P533" s="1311">
        <f>[4]Звіт!S10+[4]Звіт!S13+[4]Звіт!S16</f>
        <v>93</v>
      </c>
      <c r="Q533" s="1311">
        <f>[4]Звіт!T10+[4]Звіт!T13+[4]Звіт!T16</f>
        <v>0</v>
      </c>
      <c r="R533" s="1311">
        <f>[4]Звіт!U10+[4]Звіт!U13+[4]Звіт!U16</f>
        <v>399</v>
      </c>
      <c r="S533" s="1311">
        <f>[4]Звіт!V10+[4]Звіт!V13+[4]Звіт!V16</f>
        <v>66</v>
      </c>
      <c r="T533" s="1311">
        <f>[4]Звіт!W10+[4]Звіт!W13+[4]Звіт!W16</f>
        <v>0</v>
      </c>
      <c r="U533" s="1311">
        <f>[4]Звіт!X10+[4]Звіт!X13+[4]Звіт!X16</f>
        <v>223</v>
      </c>
      <c r="V533" s="1311">
        <f>[4]Звіт!Y10+[4]Звіт!Y13+[4]Звіт!Y16</f>
        <v>217</v>
      </c>
      <c r="W533" s="1311">
        <f>[4]Звіт!Z10+[4]Звіт!Z13+[4]Звіт!Z16</f>
        <v>25</v>
      </c>
      <c r="X533" s="1311">
        <f>[4]Звіт!AA10+[4]Звіт!AA13+[4]Звіт!AA16</f>
        <v>291</v>
      </c>
      <c r="Y533" s="1311">
        <f>[4]Звіт!AB10+[4]Звіт!AB13+[4]Звіт!AB16</f>
        <v>40</v>
      </c>
      <c r="Z533" s="1311">
        <v>41</v>
      </c>
      <c r="AA533" s="1311">
        <v>19.5</v>
      </c>
      <c r="AB533" s="1311">
        <v>97</v>
      </c>
      <c r="AC533" s="1335">
        <f>[4]Звіт!AO10+[4]Звіт!AO13+[4]Звіт!AO16</f>
        <v>10</v>
      </c>
      <c r="AD533" s="1311">
        <f>[4]Звіт!AP10+[4]Звіт!AP13+[4]Звіт!AP16</f>
        <v>0</v>
      </c>
      <c r="AE533" s="1311">
        <f>[4]Звіт!AQ10+[4]Звіт!AQ13+[4]Звіт!AQ16</f>
        <v>0</v>
      </c>
      <c r="AF533" s="1311">
        <f>[4]Звіт!AR10+[4]Звіт!AR13+[4]Звіт!AR16</f>
        <v>2</v>
      </c>
      <c r="AG533" s="1311">
        <f>[4]Звіт!AS10+[4]Звіт!AS13+[4]Звіт!AS16</f>
        <v>0</v>
      </c>
      <c r="AH533" s="1311">
        <f>[4]Звіт!AT10+[4]Звіт!AT13+[4]Звіт!AT16</f>
        <v>0</v>
      </c>
      <c r="AI533" s="1311">
        <f>[4]Звіт!AU10+[4]Звіт!AU13+[4]Звіт!AU16</f>
        <v>0</v>
      </c>
      <c r="AJ533" s="1311">
        <f>[4]Звіт!AV10+[4]Звіт!AV13+[4]Звіт!AV16</f>
        <v>1</v>
      </c>
      <c r="AK533" s="1311">
        <f>[4]Звіт!AW10+[4]Звіт!AW13+[4]Звіт!AW16</f>
        <v>3</v>
      </c>
      <c r="AL533" s="1311">
        <f>[4]Звіт!AX10+[4]Звіт!AX13+[4]Звіт!AX16</f>
        <v>4</v>
      </c>
      <c r="AM533" s="1"/>
      <c r="AN533" s="1"/>
      <c r="AO533" s="1"/>
      <c r="AP533" s="1"/>
      <c r="AQ533" s="1"/>
      <c r="AR533" s="1"/>
      <c r="AS533" s="1"/>
      <c r="AT533" s="1"/>
    </row>
    <row r="534" spans="1:46" ht="15.75" customHeight="1" thickBot="1" x14ac:dyDescent="0.35">
      <c r="A534" s="1697"/>
      <c r="B534" s="1677"/>
      <c r="C534" s="188" t="s">
        <v>87</v>
      </c>
      <c r="D534" s="1335">
        <f>[4]Звіт!G11+[4]Звіт!G14+[4]Звіт!G17</f>
        <v>0</v>
      </c>
      <c r="E534" s="1311">
        <f>[4]Звіт!H11+[4]Звіт!H14+[4]Звіт!H17</f>
        <v>0</v>
      </c>
      <c r="F534" s="1311">
        <f>[4]Звіт!I11+[4]Звіт!I14+[4]Звіт!I17</f>
        <v>0</v>
      </c>
      <c r="G534" s="1311">
        <f>[4]Звіт!J11+[4]Звіт!J14+[4]Звіт!J17</f>
        <v>0</v>
      </c>
      <c r="H534" s="1311">
        <f>[4]Звіт!K11+[4]Звіт!K14+[4]Звіт!K17</f>
        <v>0</v>
      </c>
      <c r="I534" s="1335">
        <f>[4]Звіт!L11+[4]Звіт!L14+[4]Звіт!L17</f>
        <v>0</v>
      </c>
      <c r="J534" s="1311">
        <f>[4]Звіт!M11+[4]Звіт!M14+[4]Звіт!M17</f>
        <v>0</v>
      </c>
      <c r="K534" s="1311">
        <f>[4]Звіт!N11+[4]Звіт!N14+[4]Звіт!N17</f>
        <v>0</v>
      </c>
      <c r="L534" s="1311">
        <f>[4]Звіт!O11+[4]Звіт!O14+[4]Звіт!O17</f>
        <v>0</v>
      </c>
      <c r="M534" s="1311">
        <f>[4]Звіт!P11+[4]Звіт!P14+[4]Звіт!P17</f>
        <v>0</v>
      </c>
      <c r="N534" s="1311">
        <f>[4]Звіт!Q11+[4]Звіт!Q14+[4]Звіт!Q17</f>
        <v>0</v>
      </c>
      <c r="O534" s="1311">
        <f>[4]Звіт!R11+[4]Звіт!R14+[4]Звіт!R17</f>
        <v>0</v>
      </c>
      <c r="P534" s="1311">
        <f>[4]Звіт!S11+[4]Звіт!S14+[4]Звіт!S17</f>
        <v>0</v>
      </c>
      <c r="Q534" s="1311">
        <f>[4]Звіт!T11+[4]Звіт!T14+[4]Звіт!T17</f>
        <v>0</v>
      </c>
      <c r="R534" s="1311">
        <f>[4]Звіт!U11+[4]Звіт!U14+[4]Звіт!U17</f>
        <v>0</v>
      </c>
      <c r="S534" s="1311">
        <f>[4]Звіт!V11+[4]Звіт!V14+[4]Звіт!V17</f>
        <v>0</v>
      </c>
      <c r="T534" s="1311">
        <f>[4]Звіт!W11+[4]Звіт!W14+[4]Звіт!W17</f>
        <v>0</v>
      </c>
      <c r="U534" s="1311">
        <f>[4]Звіт!X11+[4]Звіт!X14+[4]Звіт!X17</f>
        <v>0</v>
      </c>
      <c r="V534" s="1311">
        <f>[4]Звіт!Y11+[4]Звіт!Y14+[4]Звіт!Y17</f>
        <v>0</v>
      </c>
      <c r="W534" s="1311">
        <f>[4]Звіт!Z11+[4]Звіт!Z14+[4]Звіт!Z17</f>
        <v>0</v>
      </c>
      <c r="X534" s="1311">
        <f>[4]Звіт!AA11+[4]Звіт!AA14+[4]Звіт!AA17</f>
        <v>0</v>
      </c>
      <c r="Y534" s="1311">
        <f>[4]Звіт!AB11+[4]Звіт!AB14+[4]Звіт!AB17</f>
        <v>0</v>
      </c>
      <c r="Z534" s="1311">
        <f>[4]Звіт!AC11+[4]Звіт!AC14+[4]Звіт!AC17</f>
        <v>0</v>
      </c>
      <c r="AA534" s="1311">
        <f>[4]Звіт!AD11+[4]Звіт!AD14+[4]Звіт!AD17</f>
        <v>0</v>
      </c>
      <c r="AB534" s="1311">
        <f>[4]Звіт!AE11+[4]Звіт!AE14+[4]Звіт!AE17</f>
        <v>0</v>
      </c>
      <c r="AC534" s="1335">
        <f>[4]Звіт!AO11+[4]Звіт!AO14+[4]Звіт!AO17</f>
        <v>0</v>
      </c>
      <c r="AD534" s="1311">
        <f>[4]Звіт!AP11+[4]Звіт!AP14+[4]Звіт!AP17</f>
        <v>0</v>
      </c>
      <c r="AE534" s="1311">
        <f>[4]Звіт!AQ11+[4]Звіт!AQ14+[4]Звіт!AQ17</f>
        <v>0</v>
      </c>
      <c r="AF534" s="1311">
        <f>[4]Звіт!AR11+[4]Звіт!AR14+[4]Звіт!AR17</f>
        <v>0</v>
      </c>
      <c r="AG534" s="1311">
        <f>[4]Звіт!AS11+[4]Звіт!AS14+[4]Звіт!AS17</f>
        <v>0</v>
      </c>
      <c r="AH534" s="1311">
        <f>[4]Звіт!AT11+[4]Звіт!AT14+[4]Звіт!AT17</f>
        <v>0</v>
      </c>
      <c r="AI534" s="1311">
        <f>[4]Звіт!AU11+[4]Звіт!AU14+[4]Звіт!AU17</f>
        <v>0</v>
      </c>
      <c r="AJ534" s="1311">
        <f>[4]Звіт!AV11+[4]Звіт!AV14+[4]Звіт!AV17</f>
        <v>0</v>
      </c>
      <c r="AK534" s="1311">
        <f>[4]Звіт!AW11+[4]Звіт!AW14+[4]Звіт!AW17</f>
        <v>0</v>
      </c>
      <c r="AL534" s="1311">
        <f>[4]Звіт!AX11+[4]Звіт!AX14+[4]Звіт!AX17</f>
        <v>0</v>
      </c>
      <c r="AM534" s="1"/>
      <c r="AN534" s="1"/>
      <c r="AO534" s="1"/>
      <c r="AP534" s="1"/>
      <c r="AQ534" s="1"/>
      <c r="AR534" s="1"/>
      <c r="AS534" s="1"/>
      <c r="AT534" s="1"/>
    </row>
    <row r="535" spans="1:46" ht="15.75" customHeight="1" x14ac:dyDescent="0.3">
      <c r="A535" s="1697"/>
      <c r="B535" s="1680" t="s">
        <v>285</v>
      </c>
      <c r="C535" s="177" t="s">
        <v>85</v>
      </c>
      <c r="D535" s="1025">
        <f t="shared" ref="D535:D541" si="145">SUM(E535:H535)</f>
        <v>0</v>
      </c>
      <c r="E535" s="547"/>
      <c r="F535" s="547"/>
      <c r="G535" s="547"/>
      <c r="H535" s="548"/>
      <c r="I535" s="1026">
        <f>SUM(J535:M535)</f>
        <v>0</v>
      </c>
      <c r="J535" s="138"/>
      <c r="K535" s="138"/>
      <c r="L535" s="138"/>
      <c r="M535" s="139"/>
      <c r="N535" s="140"/>
      <c r="O535" s="138"/>
      <c r="P535" s="138"/>
      <c r="Q535" s="139"/>
      <c r="R535" s="140"/>
      <c r="S535" s="139"/>
      <c r="T535" s="1021"/>
      <c r="U535" s="590"/>
      <c r="V535" s="590"/>
      <c r="W535" s="590"/>
      <c r="X535" s="590"/>
      <c r="Y535" s="1022"/>
      <c r="Z535" s="553"/>
      <c r="AA535" s="554"/>
      <c r="AB535" s="553"/>
      <c r="AC535" s="1032">
        <f t="shared" ref="AC535:AC541" si="146">SUM(AD535:AL535)</f>
        <v>0</v>
      </c>
      <c r="AD535" s="1033"/>
      <c r="AE535" s="1033"/>
      <c r="AF535" s="1033"/>
      <c r="AG535" s="1033"/>
      <c r="AH535" s="1033"/>
      <c r="AI535" s="1033"/>
      <c r="AJ535" s="1033"/>
      <c r="AK535" s="1033"/>
      <c r="AL535" s="1034"/>
      <c r="AM535" s="1"/>
      <c r="AN535" s="1"/>
      <c r="AO535" s="1"/>
      <c r="AP535" s="1"/>
      <c r="AQ535" s="1"/>
      <c r="AR535" s="1"/>
      <c r="AS535" s="1"/>
      <c r="AT535" s="1"/>
    </row>
    <row r="536" spans="1:46" ht="15.75" customHeight="1" x14ac:dyDescent="0.3">
      <c r="A536" s="1697"/>
      <c r="B536" s="1677"/>
      <c r="C536" s="178" t="s">
        <v>86</v>
      </c>
      <c r="D536" s="1029">
        <f t="shared" si="145"/>
        <v>0</v>
      </c>
      <c r="E536" s="556">
        <v>0</v>
      </c>
      <c r="F536" s="556">
        <v>0</v>
      </c>
      <c r="G536" s="556">
        <v>0</v>
      </c>
      <c r="H536" s="557">
        <v>0</v>
      </c>
      <c r="I536" s="1030">
        <f>IF(AND(SUM(J536:M536)=SUM(R536:S536),SUM(N536:Q536)=SUM(R536:S536)),SUM(J536:M536),"ПЕРЕВІРТЕ ПРАВІЛЬНІСТЬ ВВЕДЕНИХ ДАНИХ")</f>
        <v>10</v>
      </c>
      <c r="J536" s="147">
        <v>0</v>
      </c>
      <c r="K536" s="147">
        <v>0</v>
      </c>
      <c r="L536" s="147">
        <v>0</v>
      </c>
      <c r="M536" s="148">
        <v>10</v>
      </c>
      <c r="N536" s="169">
        <v>0</v>
      </c>
      <c r="O536" s="147">
        <v>10</v>
      </c>
      <c r="P536" s="147">
        <v>0</v>
      </c>
      <c r="Q536" s="148">
        <v>0</v>
      </c>
      <c r="R536" s="169">
        <v>8</v>
      </c>
      <c r="S536" s="148">
        <v>2</v>
      </c>
      <c r="T536" s="558">
        <v>0</v>
      </c>
      <c r="U536" s="556">
        <v>5</v>
      </c>
      <c r="V536" s="556">
        <v>5</v>
      </c>
      <c r="W536" s="556">
        <v>0</v>
      </c>
      <c r="X536" s="556">
        <v>9</v>
      </c>
      <c r="Y536" s="559">
        <v>1</v>
      </c>
      <c r="Z536" s="560">
        <v>39.9</v>
      </c>
      <c r="AA536" s="557">
        <v>21.1</v>
      </c>
      <c r="AB536" s="560">
        <v>115</v>
      </c>
      <c r="AC536" s="1035">
        <f t="shared" si="146"/>
        <v>1</v>
      </c>
      <c r="AD536" s="934"/>
      <c r="AE536" s="934">
        <v>1</v>
      </c>
      <c r="AF536" s="934"/>
      <c r="AG536" s="934"/>
      <c r="AH536" s="934"/>
      <c r="AI536" s="934"/>
      <c r="AJ536" s="934"/>
      <c r="AK536" s="934"/>
      <c r="AL536" s="1039"/>
      <c r="AM536" s="1"/>
      <c r="AN536" s="1"/>
      <c r="AO536" s="1"/>
      <c r="AP536" s="1"/>
      <c r="AQ536" s="1"/>
      <c r="AR536" s="1"/>
      <c r="AS536" s="1"/>
      <c r="AT536" s="1"/>
    </row>
    <row r="537" spans="1:46" ht="15.75" customHeight="1" thickBot="1" x14ac:dyDescent="0.35">
      <c r="A537" s="1697"/>
      <c r="B537" s="1679"/>
      <c r="C537" s="179" t="s">
        <v>87</v>
      </c>
      <c r="D537" s="1027">
        <f t="shared" si="145"/>
        <v>0</v>
      </c>
      <c r="E537" s="562"/>
      <c r="F537" s="562"/>
      <c r="G537" s="562"/>
      <c r="H537" s="563"/>
      <c r="I537" s="1028">
        <f>SUM(J537:M537)</f>
        <v>0</v>
      </c>
      <c r="J537" s="154"/>
      <c r="K537" s="154"/>
      <c r="L537" s="154"/>
      <c r="M537" s="155"/>
      <c r="N537" s="156"/>
      <c r="O537" s="154"/>
      <c r="P537" s="154"/>
      <c r="Q537" s="155"/>
      <c r="R537" s="156"/>
      <c r="S537" s="155"/>
      <c r="T537" s="565"/>
      <c r="U537" s="562"/>
      <c r="V537" s="562"/>
      <c r="W537" s="562"/>
      <c r="X537" s="562"/>
      <c r="Y537" s="566"/>
      <c r="Z537" s="567"/>
      <c r="AA537" s="563"/>
      <c r="AB537" s="568"/>
      <c r="AC537" s="1036">
        <f t="shared" si="146"/>
        <v>0</v>
      </c>
      <c r="AD537" s="1037"/>
      <c r="AE537" s="1037"/>
      <c r="AF537" s="1037"/>
      <c r="AG537" s="1037"/>
      <c r="AH537" s="1037"/>
      <c r="AI537" s="1037"/>
      <c r="AJ537" s="1037"/>
      <c r="AK537" s="1037"/>
      <c r="AL537" s="1038"/>
      <c r="AM537" s="1"/>
      <c r="AN537" s="1"/>
      <c r="AO537" s="1"/>
      <c r="AP537" s="1"/>
      <c r="AQ537" s="1"/>
      <c r="AR537" s="1"/>
      <c r="AS537" s="1"/>
      <c r="AT537" s="1"/>
    </row>
    <row r="538" spans="1:46" ht="15.75" customHeight="1" x14ac:dyDescent="0.3">
      <c r="A538" s="1697"/>
      <c r="B538" s="1681" t="s">
        <v>286</v>
      </c>
      <c r="C538" s="178" t="s">
        <v>85</v>
      </c>
      <c r="D538" s="1025">
        <f t="shared" si="145"/>
        <v>0</v>
      </c>
      <c r="E538" s="547"/>
      <c r="F538" s="547"/>
      <c r="G538" s="547"/>
      <c r="H538" s="548"/>
      <c r="I538" s="1026">
        <f>SUM(J538:M538)</f>
        <v>0</v>
      </c>
      <c r="J538" s="138"/>
      <c r="K538" s="138"/>
      <c r="L538" s="138"/>
      <c r="M538" s="139"/>
      <c r="N538" s="140"/>
      <c r="O538" s="138"/>
      <c r="P538" s="138"/>
      <c r="Q538" s="139"/>
      <c r="R538" s="140"/>
      <c r="S538" s="139"/>
      <c r="T538" s="1021"/>
      <c r="U538" s="590"/>
      <c r="V538" s="590"/>
      <c r="W538" s="590"/>
      <c r="X538" s="590"/>
      <c r="Y538" s="1022"/>
      <c r="Z538" s="553"/>
      <c r="AA538" s="554"/>
      <c r="AB538" s="553"/>
      <c r="AC538" s="1032">
        <f t="shared" si="146"/>
        <v>0</v>
      </c>
      <c r="AD538" s="1033"/>
      <c r="AE538" s="1033"/>
      <c r="AF538" s="1033"/>
      <c r="AG538" s="1033"/>
      <c r="AH538" s="1033"/>
      <c r="AI538" s="1033"/>
      <c r="AJ538" s="1033"/>
      <c r="AK538" s="1033"/>
      <c r="AL538" s="1034"/>
      <c r="AM538" s="1"/>
      <c r="AN538" s="1"/>
      <c r="AO538" s="1"/>
      <c r="AP538" s="1"/>
      <c r="AQ538" s="1"/>
      <c r="AR538" s="1"/>
      <c r="AS538" s="1"/>
      <c r="AT538" s="1"/>
    </row>
    <row r="539" spans="1:46" ht="15.75" customHeight="1" x14ac:dyDescent="0.3">
      <c r="A539" s="1697"/>
      <c r="B539" s="1677"/>
      <c r="C539" s="178" t="s">
        <v>86</v>
      </c>
      <c r="D539" s="1029">
        <f t="shared" si="145"/>
        <v>1</v>
      </c>
      <c r="E539" s="556">
        <v>1</v>
      </c>
      <c r="F539" s="556"/>
      <c r="G539" s="556"/>
      <c r="H539" s="557"/>
      <c r="I539" s="1030">
        <f>IF(AND(SUM(J539:M539)=SUM(R539:S539),SUM(N539:Q539)=SUM(R539:S539)),SUM(J539:M539),"ПЕРЕВІРТЕ ПРАВІЛЬНІСТЬ ВВЕДЕНИХ ДАНИХ")</f>
        <v>18</v>
      </c>
      <c r="J539" s="147"/>
      <c r="K539" s="147"/>
      <c r="L539" s="147"/>
      <c r="M539" s="148">
        <v>18</v>
      </c>
      <c r="N539" s="169">
        <v>1</v>
      </c>
      <c r="O539" s="147">
        <v>17</v>
      </c>
      <c r="P539" s="147"/>
      <c r="Q539" s="148"/>
      <c r="R539" s="169">
        <v>17</v>
      </c>
      <c r="S539" s="148">
        <v>1</v>
      </c>
      <c r="T539" s="558"/>
      <c r="U539" s="556">
        <v>1</v>
      </c>
      <c r="V539" s="556"/>
      <c r="W539" s="556"/>
      <c r="X539" s="556">
        <v>4</v>
      </c>
      <c r="Y539" s="559"/>
      <c r="Z539" s="560">
        <v>36.4</v>
      </c>
      <c r="AA539" s="557">
        <v>15.1</v>
      </c>
      <c r="AB539" s="1031">
        <v>106.9</v>
      </c>
      <c r="AC539" s="1035">
        <f t="shared" si="146"/>
        <v>0</v>
      </c>
      <c r="AD539" s="934"/>
      <c r="AE539" s="934"/>
      <c r="AF539" s="934"/>
      <c r="AG539" s="934"/>
      <c r="AH539" s="934"/>
      <c r="AI539" s="934"/>
      <c r="AJ539" s="934"/>
      <c r="AK539" s="934"/>
      <c r="AL539" s="1039"/>
      <c r="AM539" s="1"/>
      <c r="AN539" s="1"/>
      <c r="AO539" s="1"/>
      <c r="AP539" s="1"/>
      <c r="AQ539" s="1"/>
      <c r="AR539" s="1"/>
      <c r="AS539" s="1"/>
      <c r="AT539" s="1"/>
    </row>
    <row r="540" spans="1:46" ht="15.75" customHeight="1" thickBot="1" x14ac:dyDescent="0.35">
      <c r="A540" s="1697"/>
      <c r="B540" s="1677"/>
      <c r="C540" s="188" t="s">
        <v>87</v>
      </c>
      <c r="D540" s="1027">
        <f t="shared" si="145"/>
        <v>0</v>
      </c>
      <c r="E540" s="562"/>
      <c r="F540" s="562"/>
      <c r="G540" s="562"/>
      <c r="H540" s="563"/>
      <c r="I540" s="1028">
        <f>SUM(J540:M540)</f>
        <v>0</v>
      </c>
      <c r="J540" s="154"/>
      <c r="K540" s="154"/>
      <c r="L540" s="154"/>
      <c r="M540" s="155"/>
      <c r="N540" s="156"/>
      <c r="O540" s="154"/>
      <c r="P540" s="154"/>
      <c r="Q540" s="155"/>
      <c r="R540" s="156"/>
      <c r="S540" s="155"/>
      <c r="T540" s="565"/>
      <c r="U540" s="562"/>
      <c r="V540" s="562"/>
      <c r="W540" s="562"/>
      <c r="X540" s="562"/>
      <c r="Y540" s="566"/>
      <c r="Z540" s="567"/>
      <c r="AA540" s="563"/>
      <c r="AB540" s="568"/>
      <c r="AC540" s="1036">
        <f t="shared" si="146"/>
        <v>0</v>
      </c>
      <c r="AD540" s="1037"/>
      <c r="AE540" s="1037"/>
      <c r="AF540" s="1037"/>
      <c r="AG540" s="1037"/>
      <c r="AH540" s="1037"/>
      <c r="AI540" s="1037"/>
      <c r="AJ540" s="1037"/>
      <c r="AK540" s="1037"/>
      <c r="AL540" s="1038"/>
      <c r="AM540" s="1"/>
      <c r="AN540" s="1"/>
      <c r="AO540" s="1"/>
      <c r="AP540" s="1"/>
      <c r="AQ540" s="1"/>
      <c r="AR540" s="1"/>
      <c r="AS540" s="1"/>
      <c r="AT540" s="1"/>
    </row>
    <row r="541" spans="1:46" ht="15.75" customHeight="1" x14ac:dyDescent="0.3">
      <c r="A541" s="1697"/>
      <c r="B541" s="1680" t="s">
        <v>287</v>
      </c>
      <c r="C541" s="177" t="s">
        <v>85</v>
      </c>
      <c r="D541" s="1025">
        <f t="shared" si="145"/>
        <v>0</v>
      </c>
      <c r="E541" s="547"/>
      <c r="F541" s="547"/>
      <c r="G541" s="547"/>
      <c r="H541" s="548"/>
      <c r="I541" s="1026">
        <f>SUM(J541:M541)</f>
        <v>0</v>
      </c>
      <c r="J541" s="138"/>
      <c r="K541" s="138"/>
      <c r="L541" s="138"/>
      <c r="M541" s="139"/>
      <c r="N541" s="140"/>
      <c r="O541" s="138"/>
      <c r="P541" s="138"/>
      <c r="Q541" s="139"/>
      <c r="R541" s="140"/>
      <c r="S541" s="139"/>
      <c r="T541" s="1021"/>
      <c r="U541" s="590"/>
      <c r="V541" s="590"/>
      <c r="W541" s="590"/>
      <c r="X541" s="590"/>
      <c r="Y541" s="1022"/>
      <c r="Z541" s="553"/>
      <c r="AA541" s="554"/>
      <c r="AB541" s="553"/>
      <c r="AC541" s="1032">
        <f t="shared" si="146"/>
        <v>0</v>
      </c>
      <c r="AD541" s="1033"/>
      <c r="AE541" s="1033"/>
      <c r="AF541" s="1033"/>
      <c r="AG541" s="1033"/>
      <c r="AH541" s="1033"/>
      <c r="AI541" s="1033"/>
      <c r="AJ541" s="1033"/>
      <c r="AK541" s="1033"/>
      <c r="AL541" s="1034"/>
      <c r="AM541" s="1"/>
      <c r="AN541" s="1"/>
      <c r="AO541" s="1"/>
      <c r="AP541" s="1"/>
      <c r="AQ541" s="1"/>
      <c r="AR541" s="1"/>
      <c r="AS541" s="1"/>
      <c r="AT541" s="1"/>
    </row>
    <row r="542" spans="1:46" ht="15.75" customHeight="1" x14ac:dyDescent="0.3">
      <c r="A542" s="1697"/>
      <c r="B542" s="1677"/>
      <c r="C542" s="178" t="s">
        <v>86</v>
      </c>
      <c r="D542" s="1029">
        <v>0</v>
      </c>
      <c r="E542" s="556"/>
      <c r="F542" s="556"/>
      <c r="G542" s="556"/>
      <c r="H542" s="557"/>
      <c r="I542" s="1030">
        <v>11</v>
      </c>
      <c r="J542" s="147"/>
      <c r="K542" s="147"/>
      <c r="L542" s="147"/>
      <c r="M542" s="148">
        <v>11</v>
      </c>
      <c r="N542" s="169">
        <v>1</v>
      </c>
      <c r="O542" s="147">
        <v>10</v>
      </c>
      <c r="P542" s="147"/>
      <c r="Q542" s="148"/>
      <c r="R542" s="169">
        <v>9</v>
      </c>
      <c r="S542" s="148">
        <v>2</v>
      </c>
      <c r="T542" s="558"/>
      <c r="U542" s="556">
        <v>4</v>
      </c>
      <c r="V542" s="556">
        <v>4</v>
      </c>
      <c r="W542" s="556">
        <v>4</v>
      </c>
      <c r="X542" s="556">
        <v>7</v>
      </c>
      <c r="Y542" s="559">
        <v>2</v>
      </c>
      <c r="Z542" s="560">
        <v>40</v>
      </c>
      <c r="AA542" s="557">
        <v>15</v>
      </c>
      <c r="AB542" s="560">
        <v>107</v>
      </c>
      <c r="AC542" s="1035">
        <v>0</v>
      </c>
      <c r="AD542" s="934"/>
      <c r="AE542" s="934"/>
      <c r="AF542" s="934"/>
      <c r="AG542" s="934"/>
      <c r="AH542" s="934"/>
      <c r="AI542" s="934"/>
      <c r="AJ542" s="934"/>
      <c r="AK542" s="934"/>
      <c r="AL542" s="1039">
        <v>0</v>
      </c>
      <c r="AM542" s="1"/>
      <c r="AN542" s="1"/>
      <c r="AO542" s="1"/>
      <c r="AP542" s="1"/>
      <c r="AQ542" s="1"/>
      <c r="AR542" s="1"/>
      <c r="AS542" s="1"/>
      <c r="AT542" s="1"/>
    </row>
    <row r="543" spans="1:46" ht="15.75" customHeight="1" thickBot="1" x14ac:dyDescent="0.35">
      <c r="A543" s="1698"/>
      <c r="B543" s="1679"/>
      <c r="C543" s="179" t="s">
        <v>87</v>
      </c>
      <c r="D543" s="1027">
        <f>SUM(E543:H543)</f>
        <v>0</v>
      </c>
      <c r="E543" s="562"/>
      <c r="F543" s="562"/>
      <c r="G543" s="562"/>
      <c r="H543" s="563"/>
      <c r="I543" s="1028">
        <f>SUM(J543:M543)</f>
        <v>0</v>
      </c>
      <c r="J543" s="154"/>
      <c r="K543" s="154"/>
      <c r="L543" s="154"/>
      <c r="M543" s="155"/>
      <c r="N543" s="156"/>
      <c r="O543" s="154"/>
      <c r="P543" s="154"/>
      <c r="Q543" s="155"/>
      <c r="R543" s="156"/>
      <c r="S543" s="155"/>
      <c r="T543" s="565"/>
      <c r="U543" s="562"/>
      <c r="V543" s="562"/>
      <c r="W543" s="562"/>
      <c r="X543" s="562"/>
      <c r="Y543" s="566"/>
      <c r="Z543" s="567"/>
      <c r="AA543" s="563"/>
      <c r="AB543" s="568"/>
      <c r="AC543" s="1036">
        <f>SUM(AD543:AL543)</f>
        <v>0</v>
      </c>
      <c r="AD543" s="1037"/>
      <c r="AE543" s="1037"/>
      <c r="AF543" s="1037"/>
      <c r="AG543" s="1037"/>
      <c r="AH543" s="1037"/>
      <c r="AI543" s="1037"/>
      <c r="AJ543" s="1037"/>
      <c r="AK543" s="1037"/>
      <c r="AL543" s="1038"/>
      <c r="AM543" s="1"/>
      <c r="AN543" s="1"/>
      <c r="AO543" s="1"/>
      <c r="AP543" s="1"/>
      <c r="AQ543" s="1"/>
      <c r="AR543" s="1"/>
      <c r="AS543" s="1"/>
      <c r="AT543" s="1"/>
    </row>
    <row r="544" spans="1:46" ht="15.75" customHeight="1" x14ac:dyDescent="0.3">
      <c r="A544" s="1702" t="s">
        <v>288</v>
      </c>
      <c r="B544" s="1681" t="s">
        <v>289</v>
      </c>
      <c r="C544" s="178" t="s">
        <v>85</v>
      </c>
      <c r="D544" s="735">
        <f t="shared" ref="D544:D555" si="147">SUM(E544:H544)</f>
        <v>26</v>
      </c>
      <c r="E544" s="736">
        <v>20</v>
      </c>
      <c r="F544" s="736">
        <v>2</v>
      </c>
      <c r="G544" s="736">
        <v>4</v>
      </c>
      <c r="H544" s="737"/>
      <c r="I544" s="738">
        <f t="shared" ref="I544:I555" si="148">SUM(J544:M544)</f>
        <v>455</v>
      </c>
      <c r="J544" s="739"/>
      <c r="K544" s="739"/>
      <c r="L544" s="739"/>
      <c r="M544" s="740">
        <v>455</v>
      </c>
      <c r="N544" s="741">
        <v>19</v>
      </c>
      <c r="O544" s="739">
        <v>435</v>
      </c>
      <c r="P544" s="739">
        <v>1</v>
      </c>
      <c r="Q544" s="740"/>
      <c r="R544" s="741">
        <v>390</v>
      </c>
      <c r="S544" s="740">
        <v>65</v>
      </c>
      <c r="T544" s="742"/>
      <c r="U544" s="743">
        <v>101</v>
      </c>
      <c r="V544" s="743">
        <v>100</v>
      </c>
      <c r="W544" s="743">
        <v>19</v>
      </c>
      <c r="X544" s="743">
        <v>209</v>
      </c>
      <c r="Y544" s="744">
        <v>11</v>
      </c>
      <c r="Z544" s="745">
        <v>41.5</v>
      </c>
      <c r="AA544" s="746">
        <v>20</v>
      </c>
      <c r="AB544" s="745">
        <v>9.1999999999999993</v>
      </c>
      <c r="AC544" s="781">
        <f t="shared" ref="AC544:AC555" si="149">SUM(AD544:AL544)</f>
        <v>14</v>
      </c>
      <c r="AD544" s="782"/>
      <c r="AE544" s="782"/>
      <c r="AF544" s="782"/>
      <c r="AG544" s="782">
        <v>2</v>
      </c>
      <c r="AH544" s="782">
        <v>9</v>
      </c>
      <c r="AI544" s="782"/>
      <c r="AJ544" s="782"/>
      <c r="AK544" s="782">
        <v>2</v>
      </c>
      <c r="AL544" s="783">
        <v>1</v>
      </c>
      <c r="AM544" s="1"/>
      <c r="AN544" s="1"/>
      <c r="AO544" s="1"/>
      <c r="AP544" s="1"/>
      <c r="AQ544" s="1"/>
      <c r="AR544" s="1"/>
      <c r="AS544" s="1"/>
      <c r="AT544" s="1"/>
    </row>
    <row r="545" spans="1:46" ht="15.75" customHeight="1" x14ac:dyDescent="0.3">
      <c r="A545" s="1697"/>
      <c r="B545" s="1677"/>
      <c r="C545" s="178" t="s">
        <v>86</v>
      </c>
      <c r="D545" s="747">
        <f t="shared" si="147"/>
        <v>105</v>
      </c>
      <c r="E545" s="748">
        <v>76</v>
      </c>
      <c r="F545" s="748">
        <v>17</v>
      </c>
      <c r="G545" s="748">
        <v>12</v>
      </c>
      <c r="H545" s="749"/>
      <c r="I545" s="750">
        <f>IF(AND(SUM(J545:M545)=SUM(R545:S545),SUM(N545:Q545)=SUM(R545:S545)),SUM(J545:M545),"ПЕРЕВІРТЕ ПРАВІЛЬНІСТЬ ВВЕДЕНИХ ДАНИХ")</f>
        <v>2049</v>
      </c>
      <c r="J545" s="751"/>
      <c r="K545" s="751"/>
      <c r="L545" s="751"/>
      <c r="M545" s="752">
        <v>2049</v>
      </c>
      <c r="N545" s="753">
        <v>120</v>
      </c>
      <c r="O545" s="751">
        <v>1879</v>
      </c>
      <c r="P545" s="751">
        <v>50</v>
      </c>
      <c r="Q545" s="752"/>
      <c r="R545" s="753">
        <v>1705</v>
      </c>
      <c r="S545" s="752">
        <v>344</v>
      </c>
      <c r="T545" s="754"/>
      <c r="U545" s="748">
        <v>496</v>
      </c>
      <c r="V545" s="748">
        <v>481</v>
      </c>
      <c r="W545" s="748">
        <v>161</v>
      </c>
      <c r="X545" s="748">
        <v>1004</v>
      </c>
      <c r="Y545" s="755">
        <v>75</v>
      </c>
      <c r="Z545" s="756">
        <v>41</v>
      </c>
      <c r="AA545" s="749">
        <v>20.3</v>
      </c>
      <c r="AB545" s="756">
        <v>103.4</v>
      </c>
      <c r="AC545" s="784">
        <f>SUM(AD545:AL545)</f>
        <v>54</v>
      </c>
      <c r="AD545" s="785"/>
      <c r="AE545" s="785"/>
      <c r="AF545" s="785">
        <v>2</v>
      </c>
      <c r="AG545" s="785">
        <v>3</v>
      </c>
      <c r="AH545" s="785">
        <v>44</v>
      </c>
      <c r="AI545" s="785"/>
      <c r="AJ545" s="785"/>
      <c r="AK545" s="785">
        <v>5</v>
      </c>
      <c r="AL545" s="786"/>
      <c r="AM545" s="1"/>
      <c r="AN545" s="1"/>
      <c r="AO545" s="1"/>
      <c r="AP545" s="1"/>
      <c r="AQ545" s="1"/>
      <c r="AR545" s="1"/>
      <c r="AS545" s="1"/>
      <c r="AT545" s="1"/>
    </row>
    <row r="546" spans="1:46" ht="15.75" customHeight="1" thickBot="1" x14ac:dyDescent="0.35">
      <c r="A546" s="1697"/>
      <c r="B546" s="1677"/>
      <c r="C546" s="188" t="s">
        <v>87</v>
      </c>
      <c r="D546" s="757">
        <f t="shared" si="147"/>
        <v>0</v>
      </c>
      <c r="E546" s="758"/>
      <c r="F546" s="758"/>
      <c r="G546" s="758"/>
      <c r="H546" s="759"/>
      <c r="I546" s="760">
        <f t="shared" si="148"/>
        <v>0</v>
      </c>
      <c r="J546" s="761"/>
      <c r="K546" s="761"/>
      <c r="L546" s="761"/>
      <c r="M546" s="762"/>
      <c r="N546" s="763"/>
      <c r="O546" s="761"/>
      <c r="P546" s="761"/>
      <c r="Q546" s="762"/>
      <c r="R546" s="763"/>
      <c r="S546" s="762"/>
      <c r="T546" s="764"/>
      <c r="U546" s="758"/>
      <c r="V546" s="758"/>
      <c r="W546" s="758"/>
      <c r="X546" s="758"/>
      <c r="Y546" s="765"/>
      <c r="Z546" s="766"/>
      <c r="AA546" s="759"/>
      <c r="AB546" s="767"/>
      <c r="AC546" s="787">
        <f t="shared" si="149"/>
        <v>0</v>
      </c>
      <c r="AD546" s="788"/>
      <c r="AE546" s="788"/>
      <c r="AF546" s="788"/>
      <c r="AG546" s="788"/>
      <c r="AH546" s="788"/>
      <c r="AI546" s="788"/>
      <c r="AJ546" s="788"/>
      <c r="AK546" s="788"/>
      <c r="AL546" s="789"/>
      <c r="AM546" s="1"/>
      <c r="AN546" s="1"/>
      <c r="AO546" s="1"/>
      <c r="AP546" s="1"/>
      <c r="AQ546" s="1"/>
      <c r="AR546" s="1"/>
      <c r="AS546" s="1"/>
      <c r="AT546" s="1"/>
    </row>
    <row r="547" spans="1:46" ht="15.75" customHeight="1" x14ac:dyDescent="0.3">
      <c r="A547" s="1697"/>
      <c r="B547" s="1678" t="s">
        <v>290</v>
      </c>
      <c r="C547" s="177" t="s">
        <v>85</v>
      </c>
      <c r="D547" s="735">
        <f t="shared" si="147"/>
        <v>0</v>
      </c>
      <c r="E547" s="736"/>
      <c r="F547" s="736"/>
      <c r="G547" s="736"/>
      <c r="H547" s="737"/>
      <c r="I547" s="738">
        <f t="shared" si="148"/>
        <v>49</v>
      </c>
      <c r="J547" s="138"/>
      <c r="K547" s="138"/>
      <c r="L547" s="138"/>
      <c r="M547" s="139">
        <v>49</v>
      </c>
      <c r="N547" s="140">
        <v>0</v>
      </c>
      <c r="O547" s="138">
        <v>49</v>
      </c>
      <c r="P547" s="138"/>
      <c r="Q547" s="139"/>
      <c r="R547" s="140">
        <v>38</v>
      </c>
      <c r="S547" s="139">
        <v>11</v>
      </c>
      <c r="T547" s="492"/>
      <c r="U547" s="393">
        <v>36</v>
      </c>
      <c r="V547" s="393">
        <v>36</v>
      </c>
      <c r="W547" s="393">
        <v>3</v>
      </c>
      <c r="X547" s="393">
        <v>27</v>
      </c>
      <c r="Y547" s="493">
        <v>0</v>
      </c>
      <c r="Z547" s="141">
        <v>45</v>
      </c>
      <c r="AA547" s="142">
        <v>15</v>
      </c>
      <c r="AB547" s="141">
        <v>12</v>
      </c>
      <c r="AC547" s="781">
        <f t="shared" si="149"/>
        <v>1</v>
      </c>
      <c r="AD547" s="160"/>
      <c r="AE547" s="160"/>
      <c r="AF547" s="160"/>
      <c r="AG547" s="160">
        <v>1</v>
      </c>
      <c r="AH547" s="160"/>
      <c r="AI547" s="160"/>
      <c r="AJ547" s="160"/>
      <c r="AK547" s="160"/>
      <c r="AL547" s="790"/>
      <c r="AM547" s="1"/>
      <c r="AN547" s="1"/>
      <c r="AO547" s="1"/>
      <c r="AP547" s="1"/>
      <c r="AQ547" s="1"/>
      <c r="AR547" s="1"/>
      <c r="AS547" s="1"/>
      <c r="AT547" s="1"/>
    </row>
    <row r="548" spans="1:46" ht="15.75" customHeight="1" x14ac:dyDescent="0.3">
      <c r="A548" s="1697"/>
      <c r="B548" s="1677"/>
      <c r="C548" s="178" t="s">
        <v>86</v>
      </c>
      <c r="D548" s="747">
        <f t="shared" si="147"/>
        <v>0</v>
      </c>
      <c r="E548" s="748"/>
      <c r="F548" s="748"/>
      <c r="G548" s="748"/>
      <c r="H548" s="749"/>
      <c r="I548" s="750">
        <f>IF(AND(SUM(J548:M548)=SUM(R548:S548),SUM(N548:Q548)=SUM(R548:S548)),SUM(J548:M548),"ПЕРЕВІРТЕ ПРАВІЛЬНІСТЬ ВВЕДЕНИХ ДАНИХ")</f>
        <v>206</v>
      </c>
      <c r="J548" s="147"/>
      <c r="K548" s="147"/>
      <c r="L548" s="147">
        <v>206</v>
      </c>
      <c r="M548" s="148"/>
      <c r="N548" s="169"/>
      <c r="O548" s="147">
        <v>206</v>
      </c>
      <c r="P548" s="147"/>
      <c r="Q548" s="148"/>
      <c r="R548" s="169">
        <v>168</v>
      </c>
      <c r="S548" s="148">
        <v>38</v>
      </c>
      <c r="T548" s="494"/>
      <c r="U548" s="144">
        <v>114</v>
      </c>
      <c r="V548" s="144">
        <v>114</v>
      </c>
      <c r="W548" s="144">
        <v>7</v>
      </c>
      <c r="X548" s="144">
        <v>127</v>
      </c>
      <c r="Y548" s="478">
        <v>0</v>
      </c>
      <c r="Z548" s="149">
        <v>42</v>
      </c>
      <c r="AA548" s="145">
        <v>15</v>
      </c>
      <c r="AB548" s="149">
        <v>100</v>
      </c>
      <c r="AC548" s="784">
        <f>SUM(AD548:AL548)</f>
        <v>1</v>
      </c>
      <c r="AD548" s="163"/>
      <c r="AE548" s="163"/>
      <c r="AF548" s="163"/>
      <c r="AG548" s="163"/>
      <c r="AH548" s="163">
        <v>1</v>
      </c>
      <c r="AI548" s="163"/>
      <c r="AJ548" s="163"/>
      <c r="AK548" s="163"/>
      <c r="AL548" s="164"/>
      <c r="AM548" s="1"/>
      <c r="AN548" s="1"/>
      <c r="AO548" s="1"/>
      <c r="AP548" s="1"/>
      <c r="AQ548" s="1"/>
      <c r="AR548" s="1"/>
      <c r="AS548" s="1"/>
      <c r="AT548" s="1"/>
    </row>
    <row r="549" spans="1:46" ht="15.75" customHeight="1" thickBot="1" x14ac:dyDescent="0.35">
      <c r="A549" s="1697"/>
      <c r="B549" s="1679"/>
      <c r="C549" s="179" t="s">
        <v>87</v>
      </c>
      <c r="D549" s="757">
        <f t="shared" si="147"/>
        <v>0</v>
      </c>
      <c r="E549" s="758"/>
      <c r="F549" s="758"/>
      <c r="G549" s="758"/>
      <c r="H549" s="759"/>
      <c r="I549" s="760">
        <f t="shared" si="148"/>
        <v>0</v>
      </c>
      <c r="J549" s="761"/>
      <c r="K549" s="761"/>
      <c r="L549" s="761"/>
      <c r="M549" s="762"/>
      <c r="N549" s="763"/>
      <c r="O549" s="761"/>
      <c r="P549" s="761"/>
      <c r="Q549" s="762"/>
      <c r="R549" s="763"/>
      <c r="S549" s="762"/>
      <c r="T549" s="764"/>
      <c r="U549" s="758"/>
      <c r="V549" s="758"/>
      <c r="W549" s="758"/>
      <c r="X549" s="758"/>
      <c r="Y549" s="765"/>
      <c r="Z549" s="766"/>
      <c r="AA549" s="759"/>
      <c r="AB549" s="767"/>
      <c r="AC549" s="787">
        <f t="shared" si="149"/>
        <v>0</v>
      </c>
      <c r="AD549" s="788"/>
      <c r="AE549" s="788"/>
      <c r="AF549" s="788"/>
      <c r="AG549" s="788"/>
      <c r="AH549" s="788"/>
      <c r="AI549" s="788"/>
      <c r="AJ549" s="788"/>
      <c r="AK549" s="788"/>
      <c r="AL549" s="789"/>
      <c r="AM549" s="1"/>
      <c r="AN549" s="1"/>
      <c r="AO549" s="1"/>
      <c r="AP549" s="1"/>
      <c r="AQ549" s="1"/>
      <c r="AR549" s="1"/>
      <c r="AS549" s="1"/>
      <c r="AT549" s="1"/>
    </row>
    <row r="550" spans="1:46" ht="15.75" customHeight="1" x14ac:dyDescent="0.3">
      <c r="A550" s="1697"/>
      <c r="B550" s="1676" t="s">
        <v>291</v>
      </c>
      <c r="C550" s="178" t="s">
        <v>85</v>
      </c>
      <c r="D550" s="735">
        <f t="shared" si="147"/>
        <v>0</v>
      </c>
      <c r="E550" s="736"/>
      <c r="F550" s="736"/>
      <c r="G550" s="736"/>
      <c r="H550" s="737"/>
      <c r="I550" s="738">
        <f t="shared" si="148"/>
        <v>0</v>
      </c>
      <c r="J550" s="739"/>
      <c r="K550" s="739"/>
      <c r="L550" s="739"/>
      <c r="M550" s="740"/>
      <c r="N550" s="741"/>
      <c r="O550" s="739"/>
      <c r="P550" s="739"/>
      <c r="Q550" s="740"/>
      <c r="R550" s="741"/>
      <c r="S550" s="740"/>
      <c r="T550" s="742"/>
      <c r="U550" s="743"/>
      <c r="V550" s="743"/>
      <c r="W550" s="743"/>
      <c r="X550" s="743"/>
      <c r="Y550" s="744"/>
      <c r="Z550" s="745"/>
      <c r="AA550" s="746"/>
      <c r="AB550" s="745"/>
      <c r="AC550" s="781">
        <f t="shared" si="149"/>
        <v>0</v>
      </c>
      <c r="AD550" s="782"/>
      <c r="AE550" s="782"/>
      <c r="AF550" s="782"/>
      <c r="AG550" s="782"/>
      <c r="AH550" s="782"/>
      <c r="AI550" s="782"/>
      <c r="AJ550" s="782"/>
      <c r="AK550" s="782"/>
      <c r="AL550" s="783"/>
      <c r="AM550" s="1"/>
      <c r="AN550" s="1"/>
      <c r="AO550" s="1"/>
      <c r="AP550" s="1"/>
      <c r="AQ550" s="1"/>
      <c r="AR550" s="1"/>
      <c r="AS550" s="1"/>
      <c r="AT550" s="1"/>
    </row>
    <row r="551" spans="1:46" ht="15.75" customHeight="1" x14ac:dyDescent="0.3">
      <c r="A551" s="1697"/>
      <c r="B551" s="1677"/>
      <c r="C551" s="178" t="s">
        <v>86</v>
      </c>
      <c r="D551" s="747">
        <f t="shared" si="147"/>
        <v>0</v>
      </c>
      <c r="E551" s="768">
        <v>0</v>
      </c>
      <c r="F551" s="768">
        <v>0</v>
      </c>
      <c r="G551" s="768">
        <v>0</v>
      </c>
      <c r="H551" s="769">
        <v>0</v>
      </c>
      <c r="I551" s="750">
        <f>IF(AND(SUM(J551:M551)=SUM(R551:S551),SUM(N551:Q551)=SUM(R551:S551)),SUM(J551:M551),"ПЕРЕВІРТЕ ПРАВІЛЬНІСТЬ ВВЕДЕНИХ ДАНИХ")</f>
        <v>22</v>
      </c>
      <c r="J551" s="770">
        <v>0</v>
      </c>
      <c r="K551" s="770">
        <v>0</v>
      </c>
      <c r="L551" s="770">
        <v>22</v>
      </c>
      <c r="M551" s="771">
        <v>0</v>
      </c>
      <c r="N551" s="772">
        <v>0</v>
      </c>
      <c r="O551" s="770">
        <v>22</v>
      </c>
      <c r="P551" s="770">
        <v>0</v>
      </c>
      <c r="Q551" s="771">
        <v>0</v>
      </c>
      <c r="R551" s="772">
        <v>17</v>
      </c>
      <c r="S551" s="771">
        <v>5</v>
      </c>
      <c r="T551" s="773">
        <v>0</v>
      </c>
      <c r="U551" s="774">
        <v>7</v>
      </c>
      <c r="V551" s="774">
        <v>7</v>
      </c>
      <c r="W551" s="774">
        <v>6</v>
      </c>
      <c r="X551" s="774">
        <v>12</v>
      </c>
      <c r="Y551" s="775">
        <v>6</v>
      </c>
      <c r="Z551" s="776">
        <v>42</v>
      </c>
      <c r="AA551" s="777">
        <v>19</v>
      </c>
      <c r="AB551" s="776">
        <v>123</v>
      </c>
      <c r="AC551" s="784">
        <f>SUM(AD551:AL551)</f>
        <v>0</v>
      </c>
      <c r="AD551" s="791"/>
      <c r="AE551" s="791"/>
      <c r="AF551" s="791"/>
      <c r="AG551" s="791"/>
      <c r="AH551" s="791"/>
      <c r="AI551" s="791"/>
      <c r="AJ551" s="791"/>
      <c r="AK551" s="791"/>
      <c r="AL551" s="792"/>
      <c r="AM551" s="1"/>
      <c r="AN551" s="1"/>
      <c r="AO551" s="1"/>
      <c r="AP551" s="1"/>
      <c r="AQ551" s="1"/>
      <c r="AR551" s="1"/>
      <c r="AS551" s="1"/>
      <c r="AT551" s="1"/>
    </row>
    <row r="552" spans="1:46" ht="15.75" customHeight="1" thickBot="1" x14ac:dyDescent="0.35">
      <c r="A552" s="1697"/>
      <c r="B552" s="1677"/>
      <c r="C552" s="188" t="s">
        <v>87</v>
      </c>
      <c r="D552" s="757">
        <f t="shared" si="147"/>
        <v>0</v>
      </c>
      <c r="E552" s="758"/>
      <c r="F552" s="758"/>
      <c r="G552" s="758"/>
      <c r="H552" s="759"/>
      <c r="I552" s="760">
        <f t="shared" si="148"/>
        <v>0</v>
      </c>
      <c r="J552" s="761"/>
      <c r="K552" s="761"/>
      <c r="L552" s="761"/>
      <c r="M552" s="762"/>
      <c r="N552" s="763"/>
      <c r="O552" s="761"/>
      <c r="P552" s="761"/>
      <c r="Q552" s="762"/>
      <c r="R552" s="763"/>
      <c r="S552" s="762"/>
      <c r="T552" s="764"/>
      <c r="U552" s="758"/>
      <c r="V552" s="758"/>
      <c r="W552" s="758"/>
      <c r="X552" s="758"/>
      <c r="Y552" s="765"/>
      <c r="Z552" s="766"/>
      <c r="AA552" s="759"/>
      <c r="AB552" s="767"/>
      <c r="AC552" s="787">
        <f t="shared" si="149"/>
        <v>0</v>
      </c>
      <c r="AD552" s="788"/>
      <c r="AE552" s="788"/>
      <c r="AF552" s="788"/>
      <c r="AG552" s="788"/>
      <c r="AH552" s="788"/>
      <c r="AI552" s="788"/>
      <c r="AJ552" s="788"/>
      <c r="AK552" s="788"/>
      <c r="AL552" s="789"/>
      <c r="AM552" s="1"/>
      <c r="AN552" s="1"/>
      <c r="AO552" s="1"/>
      <c r="AP552" s="1"/>
      <c r="AQ552" s="1"/>
      <c r="AR552" s="1"/>
      <c r="AS552" s="1"/>
      <c r="AT552" s="1"/>
    </row>
    <row r="553" spans="1:46" ht="15.75" customHeight="1" x14ac:dyDescent="0.3">
      <c r="A553" s="1697"/>
      <c r="B553" s="1680" t="s">
        <v>292</v>
      </c>
      <c r="C553" s="177" t="s">
        <v>85</v>
      </c>
      <c r="D553" s="735">
        <f t="shared" si="147"/>
        <v>0</v>
      </c>
      <c r="E553" s="736"/>
      <c r="F553" s="736"/>
      <c r="G553" s="736"/>
      <c r="H553" s="737"/>
      <c r="I553" s="738">
        <f t="shared" si="148"/>
        <v>0</v>
      </c>
      <c r="J553" s="739"/>
      <c r="K553" s="739"/>
      <c r="L553" s="739"/>
      <c r="M553" s="740"/>
      <c r="N553" s="741"/>
      <c r="O553" s="739"/>
      <c r="P553" s="739"/>
      <c r="Q553" s="740"/>
      <c r="R553" s="741"/>
      <c r="S553" s="740"/>
      <c r="T553" s="742"/>
      <c r="U553" s="743"/>
      <c r="V553" s="743"/>
      <c r="W553" s="743"/>
      <c r="X553" s="743"/>
      <c r="Y553" s="744"/>
      <c r="Z553" s="745"/>
      <c r="AA553" s="746"/>
      <c r="AB553" s="745"/>
      <c r="AC553" s="781">
        <f t="shared" si="149"/>
        <v>0</v>
      </c>
      <c r="AD553" s="782"/>
      <c r="AE553" s="782"/>
      <c r="AF553" s="782"/>
      <c r="AG553" s="782"/>
      <c r="AH553" s="782"/>
      <c r="AI553" s="782"/>
      <c r="AJ553" s="782"/>
      <c r="AK553" s="782"/>
      <c r="AL553" s="783"/>
      <c r="AM553" s="1"/>
      <c r="AN553" s="1"/>
      <c r="AO553" s="1"/>
      <c r="AP553" s="1"/>
      <c r="AQ553" s="1"/>
      <c r="AR553" s="1"/>
      <c r="AS553" s="1"/>
      <c r="AT553" s="1"/>
    </row>
    <row r="554" spans="1:46" ht="15.75" customHeight="1" x14ac:dyDescent="0.3">
      <c r="A554" s="1697"/>
      <c r="B554" s="1677"/>
      <c r="C554" s="178" t="s">
        <v>86</v>
      </c>
      <c r="D554" s="747">
        <f t="shared" si="147"/>
        <v>0</v>
      </c>
      <c r="E554" s="748">
        <v>0</v>
      </c>
      <c r="F554" s="748">
        <v>0</v>
      </c>
      <c r="G554" s="748">
        <v>0</v>
      </c>
      <c r="H554" s="749">
        <v>0</v>
      </c>
      <c r="I554" s="750">
        <f>IF(AND(SUM(J554:M554)=SUM(R554:S554),SUM(N554:Q554)=SUM(R554:S554)),SUM(J554:M554),"ПЕРЕВІРТЕ ПРАВІЛЬНІСТЬ ВВЕДЕНИХ ДАНИХ")</f>
        <v>15</v>
      </c>
      <c r="J554" s="778">
        <v>0</v>
      </c>
      <c r="K554" s="778">
        <v>0</v>
      </c>
      <c r="L554" s="778">
        <v>15</v>
      </c>
      <c r="M554" s="779">
        <v>0</v>
      </c>
      <c r="N554" s="780">
        <v>0</v>
      </c>
      <c r="O554" s="778">
        <v>15</v>
      </c>
      <c r="P554" s="778">
        <v>0</v>
      </c>
      <c r="Q554" s="779">
        <v>0</v>
      </c>
      <c r="R554" s="780">
        <v>13</v>
      </c>
      <c r="S554" s="779">
        <v>2</v>
      </c>
      <c r="T554" s="494"/>
      <c r="U554" s="144">
        <v>3</v>
      </c>
      <c r="V554" s="144"/>
      <c r="W554" s="144">
        <v>2</v>
      </c>
      <c r="X554" s="144">
        <v>2</v>
      </c>
      <c r="Y554" s="478">
        <v>1</v>
      </c>
      <c r="Z554" s="776">
        <v>30.8</v>
      </c>
      <c r="AA554" s="777">
        <v>7.4</v>
      </c>
      <c r="AB554" s="776">
        <v>115.5</v>
      </c>
      <c r="AC554" s="784">
        <f>SUM(AD554:AL554)</f>
        <v>0</v>
      </c>
      <c r="AD554" s="785"/>
      <c r="AE554" s="785"/>
      <c r="AF554" s="785"/>
      <c r="AG554" s="785"/>
      <c r="AH554" s="785"/>
      <c r="AI554" s="785"/>
      <c r="AJ554" s="785"/>
      <c r="AK554" s="785"/>
      <c r="AL554" s="786"/>
      <c r="AM554" s="1"/>
      <c r="AN554" s="1"/>
      <c r="AO554" s="1"/>
      <c r="AP554" s="1"/>
      <c r="AQ554" s="1"/>
      <c r="AR554" s="1"/>
      <c r="AS554" s="1"/>
      <c r="AT554" s="1"/>
    </row>
    <row r="555" spans="1:46" ht="15.75" customHeight="1" thickBot="1" x14ac:dyDescent="0.35">
      <c r="A555" s="1698"/>
      <c r="B555" s="1679"/>
      <c r="C555" s="179" t="s">
        <v>87</v>
      </c>
      <c r="D555" s="757">
        <f t="shared" si="147"/>
        <v>0</v>
      </c>
      <c r="E555" s="758"/>
      <c r="F555" s="758"/>
      <c r="G555" s="758"/>
      <c r="H555" s="759"/>
      <c r="I555" s="760">
        <f t="shared" si="148"/>
        <v>0</v>
      </c>
      <c r="J555" s="761"/>
      <c r="K555" s="761"/>
      <c r="L555" s="761"/>
      <c r="M555" s="762"/>
      <c r="N555" s="763"/>
      <c r="O555" s="761"/>
      <c r="P555" s="761"/>
      <c r="Q555" s="762"/>
      <c r="R555" s="763"/>
      <c r="S555" s="762"/>
      <c r="T555" s="764"/>
      <c r="U555" s="758"/>
      <c r="V555" s="758"/>
      <c r="W555" s="758"/>
      <c r="X555" s="758"/>
      <c r="Y555" s="765"/>
      <c r="Z555" s="766"/>
      <c r="AA555" s="759"/>
      <c r="AB555" s="767"/>
      <c r="AC555" s="787">
        <f t="shared" si="149"/>
        <v>0</v>
      </c>
      <c r="AD555" s="788"/>
      <c r="AE555" s="788"/>
      <c r="AF555" s="788"/>
      <c r="AG555" s="788"/>
      <c r="AH555" s="788"/>
      <c r="AI555" s="788"/>
      <c r="AJ555" s="788"/>
      <c r="AK555" s="788"/>
      <c r="AL555" s="789"/>
      <c r="AM555" s="1"/>
      <c r="AN555" s="1"/>
      <c r="AO555" s="1"/>
      <c r="AP555" s="1"/>
      <c r="AQ555" s="1"/>
      <c r="AR555" s="1"/>
      <c r="AS555" s="1"/>
      <c r="AT555" s="1"/>
    </row>
    <row r="556" spans="1:4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1:4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1:4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1:4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1:4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1:4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1:4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1:4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1:4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1:4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4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:4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1:4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1:4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1:4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1:4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1:4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1:4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1:4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1:4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1:4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1:4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1:4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1:4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1:4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spans="1:4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spans="1:4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spans="1:4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spans="1:4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spans="1:4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spans="1:4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1:4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1:4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1:4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1:4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1:4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:4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1:4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1:4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1:4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1:4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1:4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1:4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1:4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1:4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1:4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1:4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1:4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1:4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1:4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1:4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1:4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1:4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1:4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1:4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1:4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1:4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1:4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1:4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1:4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1:4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1:4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1:4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1:4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1:4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1:4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1:4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1:4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1:46" ht="15.75" customHeight="1" x14ac:dyDescent="0.3">
      <c r="AM624" s="1"/>
      <c r="AN624" s="1"/>
      <c r="AO624" s="1"/>
      <c r="AP624" s="1"/>
      <c r="AQ624" s="1"/>
      <c r="AR624" s="1"/>
      <c r="AS624" s="1"/>
      <c r="AT624" s="1"/>
    </row>
    <row r="625" spans="39:46" ht="15.75" customHeight="1" x14ac:dyDescent="0.3">
      <c r="AM625" s="1"/>
      <c r="AN625" s="1"/>
      <c r="AO625" s="1"/>
      <c r="AP625" s="1"/>
      <c r="AQ625" s="1"/>
      <c r="AR625" s="1"/>
      <c r="AS625" s="1"/>
      <c r="AT625" s="1"/>
    </row>
    <row r="626" spans="39:46" ht="15.75" customHeight="1" x14ac:dyDescent="0.3">
      <c r="AM626" s="1"/>
      <c r="AN626" s="1"/>
      <c r="AO626" s="1"/>
      <c r="AP626" s="1"/>
      <c r="AQ626" s="1"/>
      <c r="AR626" s="1"/>
      <c r="AS626" s="1"/>
      <c r="AT626" s="1"/>
    </row>
    <row r="627" spans="39:46" ht="15.75" customHeight="1" x14ac:dyDescent="0.3">
      <c r="AM627" s="1"/>
      <c r="AN627" s="1"/>
      <c r="AO627" s="1"/>
      <c r="AP627" s="1"/>
      <c r="AQ627" s="1"/>
      <c r="AR627" s="1"/>
      <c r="AS627" s="1"/>
      <c r="AT627" s="1"/>
    </row>
    <row r="628" spans="39:46" ht="15.75" customHeight="1" x14ac:dyDescent="0.3">
      <c r="AM628" s="1"/>
      <c r="AN628" s="1"/>
      <c r="AO628" s="1"/>
      <c r="AP628" s="1"/>
      <c r="AQ628" s="1"/>
      <c r="AR628" s="1"/>
      <c r="AS628" s="1"/>
      <c r="AT628" s="1"/>
    </row>
    <row r="629" spans="39:46" ht="15.75" customHeight="1" x14ac:dyDescent="0.3">
      <c r="AM629" s="1"/>
      <c r="AN629" s="1"/>
      <c r="AO629" s="1"/>
      <c r="AP629" s="1"/>
      <c r="AQ629" s="1"/>
      <c r="AR629" s="1"/>
      <c r="AS629" s="1"/>
      <c r="AT629" s="1"/>
    </row>
    <row r="630" spans="39:46" ht="15.75" customHeight="1" x14ac:dyDescent="0.3">
      <c r="AM630" s="1"/>
      <c r="AN630" s="1"/>
      <c r="AO630" s="1"/>
      <c r="AP630" s="1"/>
      <c r="AQ630" s="1"/>
      <c r="AR630" s="1"/>
      <c r="AS630" s="1"/>
      <c r="AT630" s="1"/>
    </row>
    <row r="631" spans="39:46" ht="15.75" customHeight="1" x14ac:dyDescent="0.3">
      <c r="AM631" s="1"/>
      <c r="AN631" s="1"/>
      <c r="AO631" s="1"/>
      <c r="AP631" s="1"/>
      <c r="AQ631" s="1"/>
      <c r="AR631" s="1"/>
      <c r="AS631" s="1"/>
      <c r="AT631" s="1"/>
    </row>
    <row r="632" spans="39:46" ht="15.75" customHeight="1" x14ac:dyDescent="0.3">
      <c r="AM632" s="1"/>
      <c r="AN632" s="1"/>
      <c r="AO632" s="1"/>
      <c r="AP632" s="1"/>
      <c r="AQ632" s="1"/>
      <c r="AR632" s="1"/>
      <c r="AS632" s="1"/>
      <c r="AT632" s="1"/>
    </row>
    <row r="633" spans="39:46" ht="15.75" customHeight="1" x14ac:dyDescent="0.3">
      <c r="AM633" s="1"/>
      <c r="AN633" s="1"/>
      <c r="AO633" s="1"/>
      <c r="AP633" s="1"/>
      <c r="AQ633" s="1"/>
      <c r="AR633" s="1"/>
      <c r="AS633" s="1"/>
      <c r="AT633" s="1"/>
    </row>
    <row r="634" spans="39:46" ht="15.75" customHeight="1" x14ac:dyDescent="0.3">
      <c r="AM634" s="1"/>
      <c r="AN634" s="1"/>
      <c r="AO634" s="1"/>
      <c r="AP634" s="1"/>
      <c r="AQ634" s="1"/>
      <c r="AR634" s="1"/>
      <c r="AS634" s="1"/>
      <c r="AT634" s="1"/>
    </row>
    <row r="635" spans="39:46" ht="15.75" customHeight="1" x14ac:dyDescent="0.3">
      <c r="AM635" s="1"/>
      <c r="AN635" s="1"/>
      <c r="AO635" s="1"/>
      <c r="AP635" s="1"/>
      <c r="AQ635" s="1"/>
      <c r="AR635" s="1"/>
      <c r="AS635" s="1"/>
      <c r="AT635" s="1"/>
    </row>
    <row r="636" spans="39:46" ht="15.75" customHeight="1" x14ac:dyDescent="0.3">
      <c r="AM636" s="1"/>
      <c r="AN636" s="1"/>
      <c r="AO636" s="1"/>
      <c r="AP636" s="1"/>
      <c r="AQ636" s="1"/>
      <c r="AR636" s="1"/>
      <c r="AS636" s="1"/>
      <c r="AT636" s="1"/>
    </row>
    <row r="637" spans="39:46" ht="15.75" customHeight="1" x14ac:dyDescent="0.3">
      <c r="AM637" s="1"/>
      <c r="AN637" s="1"/>
      <c r="AO637" s="1"/>
      <c r="AP637" s="1"/>
      <c r="AQ637" s="1"/>
      <c r="AR637" s="1"/>
      <c r="AS637" s="1"/>
      <c r="AT637" s="1"/>
    </row>
    <row r="638" spans="39:46" ht="15.75" customHeight="1" x14ac:dyDescent="0.3">
      <c r="AM638" s="1"/>
      <c r="AN638" s="1"/>
      <c r="AO638" s="1"/>
      <c r="AP638" s="1"/>
      <c r="AQ638" s="1"/>
      <c r="AR638" s="1"/>
      <c r="AS638" s="1"/>
      <c r="AT638" s="1"/>
    </row>
    <row r="639" spans="39:46" ht="15.75" customHeight="1" x14ac:dyDescent="0.3">
      <c r="AM639" s="1"/>
      <c r="AN639" s="1"/>
      <c r="AO639" s="1"/>
      <c r="AP639" s="1"/>
      <c r="AQ639" s="1"/>
      <c r="AR639" s="1"/>
      <c r="AS639" s="1"/>
      <c r="AT639" s="1"/>
    </row>
    <row r="640" spans="39:46" ht="15.75" customHeight="1" x14ac:dyDescent="0.3">
      <c r="AM640" s="1"/>
      <c r="AN640" s="1"/>
      <c r="AO640" s="1"/>
      <c r="AP640" s="1"/>
      <c r="AQ640" s="1"/>
      <c r="AR640" s="1"/>
      <c r="AS640" s="1"/>
      <c r="AT640" s="1"/>
    </row>
    <row r="641" spans="1:46" ht="15.75" customHeight="1" x14ac:dyDescent="0.3">
      <c r="AM641" s="1"/>
      <c r="AN641" s="1"/>
      <c r="AO641" s="1"/>
      <c r="AP641" s="1"/>
      <c r="AQ641" s="1"/>
      <c r="AR641" s="1"/>
      <c r="AS641" s="1"/>
      <c r="AT641" s="1"/>
    </row>
    <row r="642" spans="1:4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spans="1:4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spans="1:4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spans="1:4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spans="1:4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spans="1:4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spans="1:4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spans="1:4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spans="1:4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spans="1:4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spans="1:4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spans="1:4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spans="1:4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spans="1:4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spans="1:4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spans="1:4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spans="1:4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spans="1:4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spans="1:4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spans="1:4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spans="1:4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spans="1:4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spans="1:4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spans="1:4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spans="1:4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spans="1:4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spans="1:4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spans="1:4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spans="1:4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spans="1:4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spans="1:4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spans="1:4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spans="1:4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spans="1:4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spans="1:4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spans="1:4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spans="1:4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spans="1:4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spans="1:4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spans="1:4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spans="1:4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spans="1:4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spans="1:4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spans="1:4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spans="1:4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spans="1:4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spans="1:4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spans="1:4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spans="1:4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spans="1:4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spans="1:4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spans="1:4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spans="1:4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spans="1:4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1:4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1:4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1:4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1:4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1:4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1:4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spans="1:4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spans="1:4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spans="1:4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spans="1:4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spans="1:4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spans="1:4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spans="1:4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spans="1:4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spans="1:4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spans="1:4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spans="1:4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spans="1:4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spans="1:4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spans="1:4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1:4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1:4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1:4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1:4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1:4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1:4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1:4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1:4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1:4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spans="1:4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spans="1:4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spans="1:4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1:4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spans="1:4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spans="1:4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spans="1:4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spans="1:4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spans="1:4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spans="1:4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spans="1:4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spans="1:4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spans="1:4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spans="1:4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spans="1:4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spans="1:4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spans="1:4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spans="1:4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spans="1:4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spans="1:4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spans="1:4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spans="1:4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spans="1:4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spans="1:4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spans="1:4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spans="1:4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spans="1:4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spans="1:4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spans="1:4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spans="1:4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</sheetData>
  <autoFilter ref="A5:Y555"/>
  <mergeCells count="215">
    <mergeCell ref="B1:Z1"/>
    <mergeCell ref="I3:AB3"/>
    <mergeCell ref="J4:M4"/>
    <mergeCell ref="N4:Q4"/>
    <mergeCell ref="R4:S4"/>
    <mergeCell ref="T4:Y4"/>
    <mergeCell ref="Z4:AB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A7:A54"/>
    <mergeCell ref="B7:B9"/>
    <mergeCell ref="B10:B12"/>
    <mergeCell ref="B13:B15"/>
    <mergeCell ref="B16:B18"/>
    <mergeCell ref="B19:B21"/>
    <mergeCell ref="B22:B24"/>
    <mergeCell ref="B139:B141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127:B129"/>
    <mergeCell ref="A139:A156"/>
    <mergeCell ref="A157:A162"/>
    <mergeCell ref="A163:A168"/>
    <mergeCell ref="A169:A201"/>
    <mergeCell ref="A202:A210"/>
    <mergeCell ref="A403:A405"/>
    <mergeCell ref="A406:A420"/>
    <mergeCell ref="B97:B99"/>
    <mergeCell ref="B100:B102"/>
    <mergeCell ref="B103:B105"/>
    <mergeCell ref="B106:B108"/>
    <mergeCell ref="B109:B111"/>
    <mergeCell ref="B202:B204"/>
    <mergeCell ref="B205:B207"/>
    <mergeCell ref="B181:B183"/>
    <mergeCell ref="B184:B186"/>
    <mergeCell ref="B187:B189"/>
    <mergeCell ref="B190:B192"/>
    <mergeCell ref="B193:B195"/>
    <mergeCell ref="B196:B198"/>
    <mergeCell ref="B199:B201"/>
    <mergeCell ref="B112:B114"/>
    <mergeCell ref="B115:B117"/>
    <mergeCell ref="B118:B120"/>
    <mergeCell ref="A421:A423"/>
    <mergeCell ref="A424:A462"/>
    <mergeCell ref="A463:A528"/>
    <mergeCell ref="A529:A531"/>
    <mergeCell ref="A532:A543"/>
    <mergeCell ref="A544:A555"/>
    <mergeCell ref="A211:A228"/>
    <mergeCell ref="A229:A258"/>
    <mergeCell ref="A259:A300"/>
    <mergeCell ref="A301:A324"/>
    <mergeCell ref="A325:A357"/>
    <mergeCell ref="A358:A372"/>
    <mergeCell ref="A373:A402"/>
    <mergeCell ref="A55:A63"/>
    <mergeCell ref="B55:B57"/>
    <mergeCell ref="B58:B60"/>
    <mergeCell ref="B61:B63"/>
    <mergeCell ref="B64:B66"/>
    <mergeCell ref="B67:B69"/>
    <mergeCell ref="B124:B126"/>
    <mergeCell ref="B130:B132"/>
    <mergeCell ref="A130:A138"/>
    <mergeCell ref="B121:B123"/>
    <mergeCell ref="B133:B135"/>
    <mergeCell ref="B136:B138"/>
    <mergeCell ref="A64:A129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169:B171"/>
    <mergeCell ref="B172:B174"/>
    <mergeCell ref="B175:B177"/>
    <mergeCell ref="B178:B180"/>
    <mergeCell ref="B208:B210"/>
    <mergeCell ref="B211:B213"/>
    <mergeCell ref="B214:B216"/>
    <mergeCell ref="B217:B219"/>
    <mergeCell ref="B220:B222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325:B327"/>
    <mergeCell ref="B328:B330"/>
    <mergeCell ref="B331:B333"/>
    <mergeCell ref="B334:B336"/>
    <mergeCell ref="B337:B339"/>
    <mergeCell ref="B340:B342"/>
    <mergeCell ref="B343:B345"/>
    <mergeCell ref="B346:B348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B322:B324"/>
    <mergeCell ref="B349:B351"/>
    <mergeCell ref="B352:B354"/>
    <mergeCell ref="B355:B357"/>
    <mergeCell ref="B358:B360"/>
    <mergeCell ref="B361:B363"/>
    <mergeCell ref="B511:B513"/>
    <mergeCell ref="B514:B516"/>
    <mergeCell ref="B517:B519"/>
    <mergeCell ref="B364:B366"/>
    <mergeCell ref="B367:B369"/>
    <mergeCell ref="B370:B372"/>
    <mergeCell ref="B373:B375"/>
    <mergeCell ref="B376:B378"/>
    <mergeCell ref="B379:B381"/>
    <mergeCell ref="B382:B384"/>
    <mergeCell ref="B385:B387"/>
    <mergeCell ref="B388:B390"/>
    <mergeCell ref="B391:B393"/>
    <mergeCell ref="B394:B396"/>
    <mergeCell ref="B397:B399"/>
    <mergeCell ref="B400:B402"/>
    <mergeCell ref="B403:B405"/>
    <mergeCell ref="B406:B408"/>
    <mergeCell ref="B457:B459"/>
    <mergeCell ref="B520:B522"/>
    <mergeCell ref="B523:B525"/>
    <mergeCell ref="B526:B528"/>
    <mergeCell ref="B529:B531"/>
    <mergeCell ref="B547:B549"/>
    <mergeCell ref="B550:B552"/>
    <mergeCell ref="B553:B555"/>
    <mergeCell ref="B532:B534"/>
    <mergeCell ref="B535:B537"/>
    <mergeCell ref="B538:B540"/>
    <mergeCell ref="B541:B543"/>
    <mergeCell ref="B544:B546"/>
    <mergeCell ref="B460:B462"/>
    <mergeCell ref="B409:B411"/>
    <mergeCell ref="B412:B414"/>
    <mergeCell ref="B415:B417"/>
    <mergeCell ref="B418:B420"/>
    <mergeCell ref="B421:B423"/>
    <mergeCell ref="B424:B426"/>
    <mergeCell ref="B427:B429"/>
    <mergeCell ref="B430:B432"/>
    <mergeCell ref="B433:B435"/>
    <mergeCell ref="AC3:AL3"/>
    <mergeCell ref="B490:B492"/>
    <mergeCell ref="B493:B495"/>
    <mergeCell ref="B496:B498"/>
    <mergeCell ref="B499:B501"/>
    <mergeCell ref="B502:B504"/>
    <mergeCell ref="B505:B507"/>
    <mergeCell ref="B508:B510"/>
    <mergeCell ref="B463:B465"/>
    <mergeCell ref="B466:B468"/>
    <mergeCell ref="B469:B471"/>
    <mergeCell ref="B472:B474"/>
    <mergeCell ref="B475:B477"/>
    <mergeCell ref="B478:B480"/>
    <mergeCell ref="B481:B483"/>
    <mergeCell ref="B484:B486"/>
    <mergeCell ref="B487:B489"/>
    <mergeCell ref="B436:B438"/>
    <mergeCell ref="B439:B441"/>
    <mergeCell ref="B442:B444"/>
    <mergeCell ref="B445:B447"/>
    <mergeCell ref="B448:B450"/>
    <mergeCell ref="B451:B453"/>
    <mergeCell ref="B454:B456"/>
  </mergeCells>
  <conditionalFormatting sqref="D55:D63 D157:D162 D403:D405 D421:D423 D133:D138">
    <cfRule type="expression" dxfId="863" priority="6622">
      <formula>D55&lt;&gt;SUM(E55:H55)</formula>
    </cfRule>
  </conditionalFormatting>
  <conditionalFormatting sqref="I642:I754">
    <cfRule type="expression" dxfId="862" priority="6623">
      <formula>I642&lt;&gt;SUM(N642:Q642)</formula>
    </cfRule>
  </conditionalFormatting>
  <conditionalFormatting sqref="I642:I754 I148:I150 I315">
    <cfRule type="expression" dxfId="861" priority="6624">
      <formula>I148&lt;&gt;SUM(J148:M148)</formula>
    </cfRule>
  </conditionalFormatting>
  <conditionalFormatting sqref="I642:I754 I148:I150 I315">
    <cfRule type="expression" dxfId="860" priority="6625">
      <formula>I148&lt;&gt;SUM(R148:S148)</formula>
    </cfRule>
  </conditionalFormatting>
  <conditionalFormatting sqref="R642:R754 R148:R150 R315">
    <cfRule type="expression" dxfId="859" priority="6626">
      <formula>SUM(R148:S148)&lt;&gt;I148</formula>
    </cfRule>
  </conditionalFormatting>
  <conditionalFormatting sqref="S642:S754 S148:S150 S315">
    <cfRule type="expression" dxfId="858" priority="6627">
      <formula>SUM(R148,S148)&lt;&gt;I148</formula>
    </cfRule>
  </conditionalFormatting>
  <conditionalFormatting sqref="J642:J754 J148:J150 J315">
    <cfRule type="expression" dxfId="857" priority="6628">
      <formula>SUM(J148:M148)&lt;&gt;I148</formula>
    </cfRule>
  </conditionalFormatting>
  <conditionalFormatting sqref="K642:K754 K148:K150 K315">
    <cfRule type="expression" dxfId="856" priority="6629">
      <formula>SUM(J148:M148)&lt;&gt;I148</formula>
    </cfRule>
  </conditionalFormatting>
  <conditionalFormatting sqref="L642:L754 L148:L150 L315">
    <cfRule type="expression" dxfId="855" priority="6630">
      <formula>SUM(J148:M148)&lt;&gt;I148</formula>
    </cfRule>
  </conditionalFormatting>
  <conditionalFormatting sqref="M642:M754 M133:M135 M55:M63 M157:M162 M403:M405 M421:M423 M148:M150 M315">
    <cfRule type="expression" dxfId="854" priority="6631">
      <formula>SUM(J55:M55)&lt;&gt;I55</formula>
    </cfRule>
  </conditionalFormatting>
  <conditionalFormatting sqref="N642:N754 N133:N135 N55:N63 N157:N162 N403:N405 N421:N423 N148:N150 N315">
    <cfRule type="expression" dxfId="853" priority="6632">
      <formula>SUM(N55:Q55)&lt;&gt;I55</formula>
    </cfRule>
  </conditionalFormatting>
  <conditionalFormatting sqref="O642:O754 O148:O150 O315">
    <cfRule type="expression" dxfId="852" priority="6633">
      <formula>SUM(N148:Q148)&lt;&gt;I148</formula>
    </cfRule>
  </conditionalFormatting>
  <conditionalFormatting sqref="P642:P754 P148:P150 P315">
    <cfRule type="expression" dxfId="851" priority="6634">
      <formula>SUM(N148:Q148)&lt;&gt;I148</formula>
    </cfRule>
  </conditionalFormatting>
  <conditionalFormatting sqref="Q642:Q754 Q148:Q150 Q315">
    <cfRule type="expression" dxfId="850" priority="6635">
      <formula>SUM(N148:Q148)&lt;&gt;I148</formula>
    </cfRule>
  </conditionalFormatting>
  <conditionalFormatting sqref="I7 I50:I54 I151:I156 I139:I147 I188:I201 I169:I186 I203:I204 I211:I213 I215:I216 I218:I219 I221:I222 I224:I225 I227:I228 I551:I555 I232 I348:I355 I339:I346 I328:I337 I357:I373 I376:I381 I383:I402 I406:I420 I424:I531 I535:I544 I301:I314 I316:I324 I67:I129">
    <cfRule type="expression" dxfId="849" priority="6580">
      <formula>I7&lt;&gt;SUM(N7:Q7)</formula>
    </cfRule>
  </conditionalFormatting>
  <conditionalFormatting sqref="I7 I50:I54 I151:I156 I139:I147 I169:I201 I203:I204 I211:I228 I232:I258 I328:I346 I348:I402 I406:I420 I424:I531 I535:I555 I301:I314 I316:I324 I67:I129">
    <cfRule type="expression" dxfId="848" priority="6579">
      <formula>I7&lt;&gt;SUM(J7:M7)</formula>
    </cfRule>
  </conditionalFormatting>
  <conditionalFormatting sqref="I7:I9 I50:I54 I151:I156 I139:I147 I169:I204 I211:I228 I232:I258 I348:I355 I339:I346 I328:I337 I357:I402 I406:I420 I424:I531 I535:I555 I301:I306 I308:I314 I316:I324 I124:I129 I67:I122">
    <cfRule type="expression" dxfId="847" priority="6578">
      <formula>I7&lt;&gt;SUM(R7:S7)</formula>
    </cfRule>
  </conditionalFormatting>
  <conditionalFormatting sqref="R7:R9 R50:R54 R151:R156 R139:R147 R169:R204 R222:R223 R225:R226 R219:R220 R228 R211:R217 R550 R552:R553 R555 R235 R348:R355 R328:R337 R339:R346 R357:R372 R375:R376 R378:R379 R381:R382 R384:R385 R387:R388 R390:R391 R393:R394 R396:R397 R399:R400 R402 R406:R420 R424:R531 R535:R543 R301:R314 R316:R324 R67:R129">
    <cfRule type="expression" dxfId="846" priority="6581">
      <formula>SUM(R7:S7)&lt;&gt;I7</formula>
    </cfRule>
  </conditionalFormatting>
  <conditionalFormatting sqref="S7:S9 S50:S54 S151:S156 S139:S147 S169:S204 S211:S223 S225:S228 S232:S257 S272 S284 S262:S263 S348:S355 S328:S337 S339:S346 S378:S379 S381:S382 S384:S385 S393:S394 S387:S391 S402 S396:S400 S357:S376 S406:S420 S424:S531 S535:S555 S301:S314 S316:S324 S67:S129">
    <cfRule type="expression" dxfId="845" priority="6577">
      <formula>SUM(R7,S7)&lt;&gt;I7</formula>
    </cfRule>
  </conditionalFormatting>
  <conditionalFormatting sqref="J7:J9 J50:J54 J151:J156 J139:J147 J169:J204 J211:J217 J225:J228 J219:J223 J232:J257 J272 J284 J262:J263 J348:J355 J328:J337 J339:J346 J378:J379 J381:J382 J384:J385 J393:J394 J387:J391 J402 J396:J400 J357:J376 J406:J420 J424:J531 J535:J555 J301:J314 J316:J324 J67:J129">
    <cfRule type="expression" dxfId="844" priority="6582">
      <formula>SUM(J7:M7)&lt;&gt;I7</formula>
    </cfRule>
  </conditionalFormatting>
  <conditionalFormatting sqref="K7:K9 K50:K54 K151:K156 K139:K147 K169:K204 K211:K217 K225:K228 K219:K223 K232:K257 K272 K284 K262:K263 K348:K355 K328:K337 K339:K346 K378:K379 K381:K382 K384:K385 K393:K394 K387:K391 K402 K396:K400 K357:K376 K406:K420 K424:K531 K535:K555 K301:K314 K316:K324 K67:K129">
    <cfRule type="expression" dxfId="843" priority="6576">
      <formula>SUM(J7:M7)&lt;&gt;I7</formula>
    </cfRule>
  </conditionalFormatting>
  <conditionalFormatting sqref="L7:L9 L50:L54 L151:L156 L139:L147 L169:L204 L225:L228 L211:L223 L232:L257 L272 L284 L262:L263 L378:L379 L381:L382 L384:L385 L393:L394 L387:L391 L402 L396:L400 L328:L376 L406:L420 L424:L531 L535:L555 L301:L314 L316:L324 L67:L129">
    <cfRule type="expression" dxfId="842" priority="6575">
      <formula>SUM(J7:M7)&lt;&gt;I7</formula>
    </cfRule>
  </conditionalFormatting>
  <conditionalFormatting sqref="M7:M9 M50:M54 M151:M156 M139:M147 M169:M204 M225:M228 M211:M223 M232:M257 M272 M284 M262:M263 M378:M379 M381:M382 M384:M385 M393:M394 M387:M391 M402 M396:M400 M328:M376 M406:M420 M424:M531 M535:M555 M301:M314 M316:M324 M67:M129">
    <cfRule type="expression" dxfId="841" priority="6574">
      <formula>SUM(J7:M7)&lt;&gt;I7</formula>
    </cfRule>
  </conditionalFormatting>
  <conditionalFormatting sqref="N7:N9 N50:N54 N151:N156 N139:N147 N169:N204 N225:N226 N228 N219:N223 N211:N217 N232:N257 N272 N284 N262:N263 N328:N337 N339:N355 N378:N379 N381:N382 N384:N385 N393:N394 N387:N391 N402 N396:N400 N357:N376 N406:N420 N424:N531 N535:N555 N301:N314 N316:N324 N67:N129">
    <cfRule type="expression" dxfId="840" priority="6573">
      <formula>SUM(N7:Q7)&lt;&gt;I7</formula>
    </cfRule>
  </conditionalFormatting>
  <conditionalFormatting sqref="O7:O9 O50:O54 O151:O156 O139:O147 O169:O204 O225:O226 O228 O219:O223 O211:O217 O232:O257 O272 O284 O262:O263 O348:O355 O328:O337 O339:O346 O378:O379 O381:O382 O384:O385 O393:O394 O387:O391 O402 O396:O400 O357:O376 O406:O420 O424:O531 O535:O555 O301:O314 O316:O324 O67:O129">
    <cfRule type="expression" dxfId="839" priority="6572">
      <formula>SUM(N7:Q7)&lt;&gt;I7</formula>
    </cfRule>
  </conditionalFormatting>
  <conditionalFormatting sqref="P7:P9 P50:P54 P151:P156 P139:P147 P169:P204 P211:P223 P225:P228 P232:P257 P272 P284 P262:P263 P348:P355 P328:P337 P339:P346 P378:P379 P381:P382 P384:P385 P393:P394 P387:P391 P402 P396:P400 P357:P376 P406:P420 P424:P531 P535:P555 P301:P314 P316:P324 P67:P129">
    <cfRule type="expression" dxfId="838" priority="6571">
      <formula>SUM(N7:Q7)&lt;&gt;I7</formula>
    </cfRule>
  </conditionalFormatting>
  <conditionalFormatting sqref="Q7:Q9 Q50:Q54 Q151:Q156 Q139:Q147 Q169:Q204 Q211:Q223 Q225:Q228 Q232:Q257 Q272 Q284 Q262:Q263 Q348:Q355 Q328:Q337 Q339:Q346 Q378:Q379 Q381:Q382 Q384:Q385 Q393:Q394 Q387:Q391 Q402 Q396:Q400 Q357:Q376 Q406:Q420 Q424:Q531 Q535:Q555 Q301:Q314 Q316:Q324 Q67:Q129">
    <cfRule type="expression" dxfId="837" priority="6570">
      <formula>SUM(N7:Q7)&lt;&gt;I7</formula>
    </cfRule>
  </conditionalFormatting>
  <conditionalFormatting sqref="I8:I9">
    <cfRule type="expression" dxfId="836" priority="6569">
      <formula>I8&lt;&gt;SUM(N8:Q8)</formula>
    </cfRule>
  </conditionalFormatting>
  <conditionalFormatting sqref="I8:I9">
    <cfRule type="expression" dxfId="835" priority="6568">
      <formula>I8&lt;&gt;SUM(J8:M8)</formula>
    </cfRule>
  </conditionalFormatting>
  <conditionalFormatting sqref="I10 I200 I175:I176 I179 I173 I169:I170 I182 I187:I188 I191 I193:I194 I196:I197 I214 I217 I220 I223 I226 I545:I550 I233:I258 I358 I382 I374:I375 I320:I321 I104">
    <cfRule type="expression" dxfId="834" priority="6565">
      <formula>I10&lt;&gt;SUM(N10:Q10)</formula>
    </cfRule>
  </conditionalFormatting>
  <conditionalFormatting sqref="I10">
    <cfRule type="expression" dxfId="833" priority="6564">
      <formula>I10&lt;&gt;SUM(J10:M10)</formula>
    </cfRule>
  </conditionalFormatting>
  <conditionalFormatting sqref="I10">
    <cfRule type="expression" dxfId="832" priority="6563">
      <formula>I10&lt;&gt;SUM(R10:S10)</formula>
    </cfRule>
  </conditionalFormatting>
  <conditionalFormatting sqref="R10">
    <cfRule type="expression" dxfId="831" priority="6566">
      <formula>SUM(R10:S10)&lt;&gt;I10</formula>
    </cfRule>
  </conditionalFormatting>
  <conditionalFormatting sqref="S10">
    <cfRule type="expression" dxfId="830" priority="6562">
      <formula>SUM(R10,S10)&lt;&gt;I10</formula>
    </cfRule>
  </conditionalFormatting>
  <conditionalFormatting sqref="J10">
    <cfRule type="expression" dxfId="829" priority="6567">
      <formula>SUM(J10:M10)&lt;&gt;I10</formula>
    </cfRule>
  </conditionalFormatting>
  <conditionalFormatting sqref="K10">
    <cfRule type="expression" dxfId="828" priority="6561">
      <formula>SUM(J10:M10)&lt;&gt;I10</formula>
    </cfRule>
  </conditionalFormatting>
  <conditionalFormatting sqref="L10">
    <cfRule type="expression" dxfId="827" priority="6560">
      <formula>SUM(J10:M10)&lt;&gt;I10</formula>
    </cfRule>
  </conditionalFormatting>
  <conditionalFormatting sqref="M10">
    <cfRule type="expression" dxfId="826" priority="6559">
      <formula>SUM(J10:M10)&lt;&gt;I10</formula>
    </cfRule>
  </conditionalFormatting>
  <conditionalFormatting sqref="N10">
    <cfRule type="expression" dxfId="825" priority="6558">
      <formula>SUM(N10:Q10)&lt;&gt;I10</formula>
    </cfRule>
  </conditionalFormatting>
  <conditionalFormatting sqref="O10">
    <cfRule type="expression" dxfId="824" priority="6557">
      <formula>SUM(N10:Q10)&lt;&gt;I10</formula>
    </cfRule>
  </conditionalFormatting>
  <conditionalFormatting sqref="P10">
    <cfRule type="expression" dxfId="823" priority="6556">
      <formula>SUM(N10:Q10)&lt;&gt;I10</formula>
    </cfRule>
  </conditionalFormatting>
  <conditionalFormatting sqref="Q10">
    <cfRule type="expression" dxfId="822" priority="6555">
      <formula>SUM(N10:Q10)&lt;&gt;I10</formula>
    </cfRule>
  </conditionalFormatting>
  <conditionalFormatting sqref="I11:I12">
    <cfRule type="expression" dxfId="821" priority="6552">
      <formula>I11&lt;&gt;SUM(N11:Q11)</formula>
    </cfRule>
  </conditionalFormatting>
  <conditionalFormatting sqref="I11:I12">
    <cfRule type="expression" dxfId="820" priority="6551">
      <formula>I11&lt;&gt;SUM(J11:M11)</formula>
    </cfRule>
  </conditionalFormatting>
  <conditionalFormatting sqref="I11:I12">
    <cfRule type="expression" dxfId="819" priority="6550">
      <formula>I11&lt;&gt;SUM(R11:S11)</formula>
    </cfRule>
  </conditionalFormatting>
  <conditionalFormatting sqref="R11:R12">
    <cfRule type="expression" dxfId="818" priority="6553">
      <formula>SUM(R11:S11)&lt;&gt;I11</formula>
    </cfRule>
  </conditionalFormatting>
  <conditionalFormatting sqref="S11:S12">
    <cfRule type="expression" dxfId="817" priority="6549">
      <formula>SUM(R11,S11)&lt;&gt;I11</formula>
    </cfRule>
  </conditionalFormatting>
  <conditionalFormatting sqref="J11:J12">
    <cfRule type="expression" dxfId="816" priority="6554">
      <formula>SUM(J11:M11)&lt;&gt;I11</formula>
    </cfRule>
  </conditionalFormatting>
  <conditionalFormatting sqref="K11:K12">
    <cfRule type="expression" dxfId="815" priority="6548">
      <formula>SUM(J11:M11)&lt;&gt;I11</formula>
    </cfRule>
  </conditionalFormatting>
  <conditionalFormatting sqref="L11:L12">
    <cfRule type="expression" dxfId="814" priority="6547">
      <formula>SUM(J11:M11)&lt;&gt;I11</formula>
    </cfRule>
  </conditionalFormatting>
  <conditionalFormatting sqref="M11:M12">
    <cfRule type="expression" dxfId="813" priority="6546">
      <formula>SUM(J11:M11)&lt;&gt;I11</formula>
    </cfRule>
  </conditionalFormatting>
  <conditionalFormatting sqref="N11:N12">
    <cfRule type="expression" dxfId="812" priority="6545">
      <formula>SUM(N11:Q11)&lt;&gt;I11</formula>
    </cfRule>
  </conditionalFormatting>
  <conditionalFormatting sqref="O11:O12">
    <cfRule type="expression" dxfId="811" priority="6544">
      <formula>SUM(N11:Q11)&lt;&gt;I11</formula>
    </cfRule>
  </conditionalFormatting>
  <conditionalFormatting sqref="P11:P12">
    <cfRule type="expression" dxfId="810" priority="6543">
      <formula>SUM(N11:Q11)&lt;&gt;I11</formula>
    </cfRule>
  </conditionalFormatting>
  <conditionalFormatting sqref="Q11:Q12">
    <cfRule type="expression" dxfId="809" priority="6542">
      <formula>SUM(N11:Q11)&lt;&gt;I11</formula>
    </cfRule>
  </conditionalFormatting>
  <conditionalFormatting sqref="I13">
    <cfRule type="expression" dxfId="808" priority="6539">
      <formula>I13&lt;&gt;SUM(N13:Q13)</formula>
    </cfRule>
  </conditionalFormatting>
  <conditionalFormatting sqref="I13">
    <cfRule type="expression" dxfId="807" priority="6538">
      <formula>I13&lt;&gt;SUM(J13:M13)</formula>
    </cfRule>
  </conditionalFormatting>
  <conditionalFormatting sqref="I13">
    <cfRule type="expression" dxfId="806" priority="6537">
      <formula>I13&lt;&gt;SUM(R13:S13)</formula>
    </cfRule>
  </conditionalFormatting>
  <conditionalFormatting sqref="R13">
    <cfRule type="expression" dxfId="805" priority="6540">
      <formula>SUM(R13:S13)&lt;&gt;I13</formula>
    </cfRule>
  </conditionalFormatting>
  <conditionalFormatting sqref="S13">
    <cfRule type="expression" dxfId="804" priority="6536">
      <formula>SUM(R13,S13)&lt;&gt;I13</formula>
    </cfRule>
  </conditionalFormatting>
  <conditionalFormatting sqref="J13">
    <cfRule type="expression" dxfId="803" priority="6541">
      <formula>SUM(J13:M13)&lt;&gt;I13</formula>
    </cfRule>
  </conditionalFormatting>
  <conditionalFormatting sqref="K13">
    <cfRule type="expression" dxfId="802" priority="6535">
      <formula>SUM(J13:M13)&lt;&gt;I13</formula>
    </cfRule>
  </conditionalFormatting>
  <conditionalFormatting sqref="L13">
    <cfRule type="expression" dxfId="801" priority="6534">
      <formula>SUM(J13:M13)&lt;&gt;I13</formula>
    </cfRule>
  </conditionalFormatting>
  <conditionalFormatting sqref="M13">
    <cfRule type="expression" dxfId="800" priority="6533">
      <formula>SUM(J13:M13)&lt;&gt;I13</formula>
    </cfRule>
  </conditionalFormatting>
  <conditionalFormatting sqref="N13">
    <cfRule type="expression" dxfId="799" priority="6532">
      <formula>SUM(N13:Q13)&lt;&gt;I13</formula>
    </cfRule>
  </conditionalFormatting>
  <conditionalFormatting sqref="O13">
    <cfRule type="expression" dxfId="798" priority="6531">
      <formula>SUM(N13:Q13)&lt;&gt;I13</formula>
    </cfRule>
  </conditionalFormatting>
  <conditionalFormatting sqref="P13">
    <cfRule type="expression" dxfId="797" priority="6530">
      <formula>SUM(N13:Q13)&lt;&gt;I13</formula>
    </cfRule>
  </conditionalFormatting>
  <conditionalFormatting sqref="Q13">
    <cfRule type="expression" dxfId="796" priority="6529">
      <formula>SUM(N13:Q13)&lt;&gt;I13</formula>
    </cfRule>
  </conditionalFormatting>
  <conditionalFormatting sqref="I14:I15">
    <cfRule type="expression" dxfId="795" priority="6526">
      <formula>I14&lt;&gt;SUM(N14:Q14)</formula>
    </cfRule>
  </conditionalFormatting>
  <conditionalFormatting sqref="I14:I15">
    <cfRule type="expression" dxfId="794" priority="6525">
      <formula>I14&lt;&gt;SUM(J14:M14)</formula>
    </cfRule>
  </conditionalFormatting>
  <conditionalFormatting sqref="I14:I15">
    <cfRule type="expression" dxfId="793" priority="6524">
      <formula>I14&lt;&gt;SUM(R14:S14)</formula>
    </cfRule>
  </conditionalFormatting>
  <conditionalFormatting sqref="R14:R15">
    <cfRule type="expression" dxfId="792" priority="6527">
      <formula>SUM(R14:S14)&lt;&gt;I14</formula>
    </cfRule>
  </conditionalFormatting>
  <conditionalFormatting sqref="S14:S15">
    <cfRule type="expression" dxfId="791" priority="6523">
      <formula>SUM(R14,S14)&lt;&gt;I14</formula>
    </cfRule>
  </conditionalFormatting>
  <conditionalFormatting sqref="J14:J15">
    <cfRule type="expression" dxfId="790" priority="6528">
      <formula>SUM(J14:M14)&lt;&gt;I14</formula>
    </cfRule>
  </conditionalFormatting>
  <conditionalFormatting sqref="K14:K15">
    <cfRule type="expression" dxfId="789" priority="6522">
      <formula>SUM(J14:M14)&lt;&gt;I14</formula>
    </cfRule>
  </conditionalFormatting>
  <conditionalFormatting sqref="L14:L15">
    <cfRule type="expression" dxfId="788" priority="6521">
      <formula>SUM(J14:M14)&lt;&gt;I14</formula>
    </cfRule>
  </conditionalFormatting>
  <conditionalFormatting sqref="M14:M15">
    <cfRule type="expression" dxfId="787" priority="6520">
      <formula>SUM(J14:M14)&lt;&gt;I14</formula>
    </cfRule>
  </conditionalFormatting>
  <conditionalFormatting sqref="N14:N15">
    <cfRule type="expression" dxfId="786" priority="6519">
      <formula>SUM(N14:Q14)&lt;&gt;I14</formula>
    </cfRule>
  </conditionalFormatting>
  <conditionalFormatting sqref="O14:O15">
    <cfRule type="expression" dxfId="785" priority="6518">
      <formula>SUM(N14:Q14)&lt;&gt;I14</formula>
    </cfRule>
  </conditionalFormatting>
  <conditionalFormatting sqref="P14:P15">
    <cfRule type="expression" dxfId="784" priority="6517">
      <formula>SUM(N14:Q14)&lt;&gt;I14</formula>
    </cfRule>
  </conditionalFormatting>
  <conditionalFormatting sqref="Q14:Q15">
    <cfRule type="expression" dxfId="783" priority="6516">
      <formula>SUM(N14:Q14)&lt;&gt;I14</formula>
    </cfRule>
  </conditionalFormatting>
  <conditionalFormatting sqref="I16">
    <cfRule type="expression" dxfId="782" priority="6513">
      <formula>I16&lt;&gt;SUM(N16:Q16)</formula>
    </cfRule>
  </conditionalFormatting>
  <conditionalFormatting sqref="I16">
    <cfRule type="expression" dxfId="781" priority="6512">
      <formula>I16&lt;&gt;SUM(J16:M16)</formula>
    </cfRule>
  </conditionalFormatting>
  <conditionalFormatting sqref="I16">
    <cfRule type="expression" dxfId="780" priority="6511">
      <formula>I16&lt;&gt;SUM(R16:S16)</formula>
    </cfRule>
  </conditionalFormatting>
  <conditionalFormatting sqref="R16">
    <cfRule type="expression" dxfId="779" priority="6514">
      <formula>SUM(R16:S16)&lt;&gt;I16</formula>
    </cfRule>
  </conditionalFormatting>
  <conditionalFormatting sqref="S16">
    <cfRule type="expression" dxfId="778" priority="6510">
      <formula>SUM(R16,S16)&lt;&gt;I16</formula>
    </cfRule>
  </conditionalFormatting>
  <conditionalFormatting sqref="J16">
    <cfRule type="expression" dxfId="777" priority="6515">
      <formula>SUM(J16:M16)&lt;&gt;I16</formula>
    </cfRule>
  </conditionalFormatting>
  <conditionalFormatting sqref="K16">
    <cfRule type="expression" dxfId="776" priority="6509">
      <formula>SUM(J16:M16)&lt;&gt;I16</formula>
    </cfRule>
  </conditionalFormatting>
  <conditionalFormatting sqref="L16">
    <cfRule type="expression" dxfId="775" priority="6508">
      <formula>SUM(J16:M16)&lt;&gt;I16</formula>
    </cfRule>
  </conditionalFormatting>
  <conditionalFormatting sqref="M16">
    <cfRule type="expression" dxfId="774" priority="6507">
      <formula>SUM(J16:M16)&lt;&gt;I16</formula>
    </cfRule>
  </conditionalFormatting>
  <conditionalFormatting sqref="N16">
    <cfRule type="expression" dxfId="773" priority="6506">
      <formula>SUM(N16:Q16)&lt;&gt;I16</formula>
    </cfRule>
  </conditionalFormatting>
  <conditionalFormatting sqref="O16">
    <cfRule type="expression" dxfId="772" priority="6505">
      <formula>SUM(N16:Q16)&lt;&gt;I16</formula>
    </cfRule>
  </conditionalFormatting>
  <conditionalFormatting sqref="P16">
    <cfRule type="expression" dxfId="771" priority="6504">
      <formula>SUM(N16:Q16)&lt;&gt;I16</formula>
    </cfRule>
  </conditionalFormatting>
  <conditionalFormatting sqref="Q16">
    <cfRule type="expression" dxfId="770" priority="6503">
      <formula>SUM(N16:Q16)&lt;&gt;I16</formula>
    </cfRule>
  </conditionalFormatting>
  <conditionalFormatting sqref="I17:I18">
    <cfRule type="expression" dxfId="769" priority="6500">
      <formula>I17&lt;&gt;SUM(N17:Q17)</formula>
    </cfRule>
  </conditionalFormatting>
  <conditionalFormatting sqref="I17:I18">
    <cfRule type="expression" dxfId="768" priority="6499">
      <formula>I17&lt;&gt;SUM(J17:M17)</formula>
    </cfRule>
  </conditionalFormatting>
  <conditionalFormatting sqref="I17:I18">
    <cfRule type="expression" dxfId="767" priority="6498">
      <formula>I17&lt;&gt;SUM(R17:S17)</formula>
    </cfRule>
  </conditionalFormatting>
  <conditionalFormatting sqref="R17:R18">
    <cfRule type="expression" dxfId="766" priority="6501">
      <formula>SUM(R17:S17)&lt;&gt;I17</formula>
    </cfRule>
  </conditionalFormatting>
  <conditionalFormatting sqref="S17:S18">
    <cfRule type="expression" dxfId="765" priority="6497">
      <formula>SUM(R17,S17)&lt;&gt;I17</formula>
    </cfRule>
  </conditionalFormatting>
  <conditionalFormatting sqref="J17:J18">
    <cfRule type="expression" dxfId="764" priority="6502">
      <formula>SUM(J17:M17)&lt;&gt;I17</formula>
    </cfRule>
  </conditionalFormatting>
  <conditionalFormatting sqref="K17:K18">
    <cfRule type="expression" dxfId="763" priority="6496">
      <formula>SUM(J17:M17)&lt;&gt;I17</formula>
    </cfRule>
  </conditionalFormatting>
  <conditionalFormatting sqref="L17:L18">
    <cfRule type="expression" dxfId="762" priority="6495">
      <formula>SUM(J17:M17)&lt;&gt;I17</formula>
    </cfRule>
  </conditionalFormatting>
  <conditionalFormatting sqref="M17:M18">
    <cfRule type="expression" dxfId="761" priority="6494">
      <formula>SUM(J17:M17)&lt;&gt;I17</formula>
    </cfRule>
  </conditionalFormatting>
  <conditionalFormatting sqref="N17:N18">
    <cfRule type="expression" dxfId="760" priority="6493">
      <formula>SUM(N17:Q17)&lt;&gt;I17</formula>
    </cfRule>
  </conditionalFormatting>
  <conditionalFormatting sqref="O17:O18">
    <cfRule type="expression" dxfId="759" priority="6492">
      <formula>SUM(N17:Q17)&lt;&gt;I17</formula>
    </cfRule>
  </conditionalFormatting>
  <conditionalFormatting sqref="P17:P18">
    <cfRule type="expression" dxfId="758" priority="6491">
      <formula>SUM(N17:Q17)&lt;&gt;I17</formula>
    </cfRule>
  </conditionalFormatting>
  <conditionalFormatting sqref="Q17:Q18">
    <cfRule type="expression" dxfId="757" priority="6490">
      <formula>SUM(N17:Q17)&lt;&gt;I17</formula>
    </cfRule>
  </conditionalFormatting>
  <conditionalFormatting sqref="I19">
    <cfRule type="expression" dxfId="756" priority="6487">
      <formula>I19&lt;&gt;SUM(N19:Q19)</formula>
    </cfRule>
  </conditionalFormatting>
  <conditionalFormatting sqref="I19">
    <cfRule type="expression" dxfId="755" priority="6486">
      <formula>I19&lt;&gt;SUM(J19:M19)</formula>
    </cfRule>
  </conditionalFormatting>
  <conditionalFormatting sqref="I19">
    <cfRule type="expression" dxfId="754" priority="6485">
      <formula>I19&lt;&gt;SUM(R19:S19)</formula>
    </cfRule>
  </conditionalFormatting>
  <conditionalFormatting sqref="R19">
    <cfRule type="expression" dxfId="753" priority="6488">
      <formula>SUM(R19:S19)&lt;&gt;I19</formula>
    </cfRule>
  </conditionalFormatting>
  <conditionalFormatting sqref="S19">
    <cfRule type="expression" dxfId="752" priority="6484">
      <formula>SUM(R19,S19)&lt;&gt;I19</formula>
    </cfRule>
  </conditionalFormatting>
  <conditionalFormatting sqref="J19">
    <cfRule type="expression" dxfId="751" priority="6489">
      <formula>SUM(J19:M19)&lt;&gt;I19</formula>
    </cfRule>
  </conditionalFormatting>
  <conditionalFormatting sqref="K19">
    <cfRule type="expression" dxfId="750" priority="6483">
      <formula>SUM(J19:M19)&lt;&gt;I19</formula>
    </cfRule>
  </conditionalFormatting>
  <conditionalFormatting sqref="L19">
    <cfRule type="expression" dxfId="749" priority="6482">
      <formula>SUM(J19:M19)&lt;&gt;I19</formula>
    </cfRule>
  </conditionalFormatting>
  <conditionalFormatting sqref="M19">
    <cfRule type="expression" dxfId="748" priority="6481">
      <formula>SUM(J19:M19)&lt;&gt;I19</formula>
    </cfRule>
  </conditionalFormatting>
  <conditionalFormatting sqref="N19">
    <cfRule type="expression" dxfId="747" priority="6480">
      <formula>SUM(N19:Q19)&lt;&gt;I19</formula>
    </cfRule>
  </conditionalFormatting>
  <conditionalFormatting sqref="O19">
    <cfRule type="expression" dxfId="746" priority="6479">
      <formula>SUM(N19:Q19)&lt;&gt;I19</formula>
    </cfRule>
  </conditionalFormatting>
  <conditionalFormatting sqref="P19">
    <cfRule type="expression" dxfId="745" priority="6478">
      <formula>SUM(N19:Q19)&lt;&gt;I19</formula>
    </cfRule>
  </conditionalFormatting>
  <conditionalFormatting sqref="Q19">
    <cfRule type="expression" dxfId="744" priority="6477">
      <formula>SUM(N19:Q19)&lt;&gt;I19</formula>
    </cfRule>
  </conditionalFormatting>
  <conditionalFormatting sqref="I20:I21">
    <cfRule type="expression" dxfId="743" priority="6474">
      <formula>I20&lt;&gt;SUM(N20:Q20)</formula>
    </cfRule>
  </conditionalFormatting>
  <conditionalFormatting sqref="I20:I21">
    <cfRule type="expression" dxfId="742" priority="6473">
      <formula>I20&lt;&gt;SUM(J20:M20)</formula>
    </cfRule>
  </conditionalFormatting>
  <conditionalFormatting sqref="I20:I21">
    <cfRule type="expression" dxfId="741" priority="6472">
      <formula>I20&lt;&gt;SUM(R20:S20)</formula>
    </cfRule>
  </conditionalFormatting>
  <conditionalFormatting sqref="R20:R21">
    <cfRule type="expression" dxfId="740" priority="6475">
      <formula>SUM(R20:S20)&lt;&gt;I20</formula>
    </cfRule>
  </conditionalFormatting>
  <conditionalFormatting sqref="S20:S21">
    <cfRule type="expression" dxfId="739" priority="6471">
      <formula>SUM(R20,S20)&lt;&gt;I20</formula>
    </cfRule>
  </conditionalFormatting>
  <conditionalFormatting sqref="J20:J21">
    <cfRule type="expression" dxfId="738" priority="6476">
      <formula>SUM(J20:M20)&lt;&gt;I20</formula>
    </cfRule>
  </conditionalFormatting>
  <conditionalFormatting sqref="K20:K21">
    <cfRule type="expression" dxfId="737" priority="6470">
      <formula>SUM(J20:M20)&lt;&gt;I20</formula>
    </cfRule>
  </conditionalFormatting>
  <conditionalFormatting sqref="L20:L21">
    <cfRule type="expression" dxfId="736" priority="6469">
      <formula>SUM(J20:M20)&lt;&gt;I20</formula>
    </cfRule>
  </conditionalFormatting>
  <conditionalFormatting sqref="M20:M21">
    <cfRule type="expression" dxfId="735" priority="6468">
      <formula>SUM(J20:M20)&lt;&gt;I20</formula>
    </cfRule>
  </conditionalFormatting>
  <conditionalFormatting sqref="N20:N21">
    <cfRule type="expression" dxfId="734" priority="6467">
      <formula>SUM(N20:Q20)&lt;&gt;I20</formula>
    </cfRule>
  </conditionalFormatting>
  <conditionalFormatting sqref="O20:O21">
    <cfRule type="expression" dxfId="733" priority="6466">
      <formula>SUM(N20:Q20)&lt;&gt;I20</formula>
    </cfRule>
  </conditionalFormatting>
  <conditionalFormatting sqref="P20:P21">
    <cfRule type="expression" dxfId="732" priority="6465">
      <formula>SUM(N20:Q20)&lt;&gt;I20</formula>
    </cfRule>
  </conditionalFormatting>
  <conditionalFormatting sqref="Q20:Q21">
    <cfRule type="expression" dxfId="731" priority="6464">
      <formula>SUM(N20:Q20)&lt;&gt;I20</formula>
    </cfRule>
  </conditionalFormatting>
  <conditionalFormatting sqref="I22">
    <cfRule type="expression" dxfId="730" priority="6461">
      <formula>I22&lt;&gt;SUM(N22:Q22)</formula>
    </cfRule>
  </conditionalFormatting>
  <conditionalFormatting sqref="I22">
    <cfRule type="expression" dxfId="729" priority="6460">
      <formula>I22&lt;&gt;SUM(J22:M22)</formula>
    </cfRule>
  </conditionalFormatting>
  <conditionalFormatting sqref="I22">
    <cfRule type="expression" dxfId="728" priority="6459">
      <formula>I22&lt;&gt;SUM(R22:S22)</formula>
    </cfRule>
  </conditionalFormatting>
  <conditionalFormatting sqref="R22">
    <cfRule type="expression" dxfId="727" priority="6462">
      <formula>SUM(R22:S22)&lt;&gt;I22</formula>
    </cfRule>
  </conditionalFormatting>
  <conditionalFormatting sqref="S22">
    <cfRule type="expression" dxfId="726" priority="6458">
      <formula>SUM(R22,S22)&lt;&gt;I22</formula>
    </cfRule>
  </conditionalFormatting>
  <conditionalFormatting sqref="J22">
    <cfRule type="expression" dxfId="725" priority="6463">
      <formula>SUM(J22:M22)&lt;&gt;I22</formula>
    </cfRule>
  </conditionalFormatting>
  <conditionalFormatting sqref="K22">
    <cfRule type="expression" dxfId="724" priority="6457">
      <formula>SUM(J22:M22)&lt;&gt;I22</formula>
    </cfRule>
  </conditionalFormatting>
  <conditionalFormatting sqref="L22">
    <cfRule type="expression" dxfId="723" priority="6456">
      <formula>SUM(J22:M22)&lt;&gt;I22</formula>
    </cfRule>
  </conditionalFormatting>
  <conditionalFormatting sqref="M22">
    <cfRule type="expression" dxfId="722" priority="6455">
      <formula>SUM(J22:M22)&lt;&gt;I22</formula>
    </cfRule>
  </conditionalFormatting>
  <conditionalFormatting sqref="N22">
    <cfRule type="expression" dxfId="721" priority="6454">
      <formula>SUM(N22:Q22)&lt;&gt;I22</formula>
    </cfRule>
  </conditionalFormatting>
  <conditionalFormatting sqref="O22">
    <cfRule type="expression" dxfId="720" priority="6453">
      <formula>SUM(N22:Q22)&lt;&gt;I22</formula>
    </cfRule>
  </conditionalFormatting>
  <conditionalFormatting sqref="P22">
    <cfRule type="expression" dxfId="719" priority="6452">
      <formula>SUM(N22:Q22)&lt;&gt;I22</formula>
    </cfRule>
  </conditionalFormatting>
  <conditionalFormatting sqref="Q22">
    <cfRule type="expression" dxfId="718" priority="6451">
      <formula>SUM(N22:Q22)&lt;&gt;I22</formula>
    </cfRule>
  </conditionalFormatting>
  <conditionalFormatting sqref="I23:I24">
    <cfRule type="expression" dxfId="717" priority="6448">
      <formula>I23&lt;&gt;SUM(N23:Q23)</formula>
    </cfRule>
  </conditionalFormatting>
  <conditionalFormatting sqref="I23:I24">
    <cfRule type="expression" dxfId="716" priority="6447">
      <formula>I23&lt;&gt;SUM(J23:M23)</formula>
    </cfRule>
  </conditionalFormatting>
  <conditionalFormatting sqref="I23:I24">
    <cfRule type="expression" dxfId="715" priority="6446">
      <formula>I23&lt;&gt;SUM(R23:S23)</formula>
    </cfRule>
  </conditionalFormatting>
  <conditionalFormatting sqref="R23:R24">
    <cfRule type="expression" dxfId="714" priority="6449">
      <formula>SUM(R23:S23)&lt;&gt;I23</formula>
    </cfRule>
  </conditionalFormatting>
  <conditionalFormatting sqref="S23:S24">
    <cfRule type="expression" dxfId="713" priority="6445">
      <formula>SUM(R23,S23)&lt;&gt;I23</formula>
    </cfRule>
  </conditionalFormatting>
  <conditionalFormatting sqref="J23:J24">
    <cfRule type="expression" dxfId="712" priority="6450">
      <formula>SUM(J23:M23)&lt;&gt;I23</formula>
    </cfRule>
  </conditionalFormatting>
  <conditionalFormatting sqref="K23:K24">
    <cfRule type="expression" dxfId="711" priority="6444">
      <formula>SUM(J23:M23)&lt;&gt;I23</formula>
    </cfRule>
  </conditionalFormatting>
  <conditionalFormatting sqref="L23:L24">
    <cfRule type="expression" dxfId="710" priority="6443">
      <formula>SUM(J23:M23)&lt;&gt;I23</formula>
    </cfRule>
  </conditionalFormatting>
  <conditionalFormatting sqref="M23:M24">
    <cfRule type="expression" dxfId="709" priority="6442">
      <formula>SUM(J23:M23)&lt;&gt;I23</formula>
    </cfRule>
  </conditionalFormatting>
  <conditionalFormatting sqref="N23:N24">
    <cfRule type="expression" dxfId="708" priority="6441">
      <formula>SUM(N23:Q23)&lt;&gt;I23</formula>
    </cfRule>
  </conditionalFormatting>
  <conditionalFormatting sqref="O23:O24">
    <cfRule type="expression" dxfId="707" priority="6440">
      <formula>SUM(N23:Q23)&lt;&gt;I23</formula>
    </cfRule>
  </conditionalFormatting>
  <conditionalFormatting sqref="P23:P24">
    <cfRule type="expression" dxfId="706" priority="6439">
      <formula>SUM(N23:Q23)&lt;&gt;I23</formula>
    </cfRule>
  </conditionalFormatting>
  <conditionalFormatting sqref="Q23:Q24">
    <cfRule type="expression" dxfId="705" priority="6438">
      <formula>SUM(N23:Q23)&lt;&gt;I23</formula>
    </cfRule>
  </conditionalFormatting>
  <conditionalFormatting sqref="I25">
    <cfRule type="expression" dxfId="704" priority="6435">
      <formula>I25&lt;&gt;SUM(N25:Q25)</formula>
    </cfRule>
  </conditionalFormatting>
  <conditionalFormatting sqref="I25">
    <cfRule type="expression" dxfId="703" priority="6434">
      <formula>I25&lt;&gt;SUM(J25:M25)</formula>
    </cfRule>
  </conditionalFormatting>
  <conditionalFormatting sqref="I25">
    <cfRule type="expression" dxfId="702" priority="6433">
      <formula>I25&lt;&gt;SUM(R25:S25)</formula>
    </cfRule>
  </conditionalFormatting>
  <conditionalFormatting sqref="R25">
    <cfRule type="expression" dxfId="701" priority="6436">
      <formula>SUM(R25:S25)&lt;&gt;I25</formula>
    </cfRule>
  </conditionalFormatting>
  <conditionalFormatting sqref="S25">
    <cfRule type="expression" dxfId="700" priority="6432">
      <formula>SUM(R25,S25)&lt;&gt;I25</formula>
    </cfRule>
  </conditionalFormatting>
  <conditionalFormatting sqref="J25">
    <cfRule type="expression" dxfId="699" priority="6437">
      <formula>SUM(J25:M25)&lt;&gt;I25</formula>
    </cfRule>
  </conditionalFormatting>
  <conditionalFormatting sqref="K25">
    <cfRule type="expression" dxfId="698" priority="6431">
      <formula>SUM(J25:M25)&lt;&gt;I25</formula>
    </cfRule>
  </conditionalFormatting>
  <conditionalFormatting sqref="L25">
    <cfRule type="expression" dxfId="697" priority="6430">
      <formula>SUM(J25:M25)&lt;&gt;I25</formula>
    </cfRule>
  </conditionalFormatting>
  <conditionalFormatting sqref="M25">
    <cfRule type="expression" dxfId="696" priority="6429">
      <formula>SUM(J25:M25)&lt;&gt;I25</formula>
    </cfRule>
  </conditionalFormatting>
  <conditionalFormatting sqref="N25">
    <cfRule type="expression" dxfId="695" priority="6428">
      <formula>SUM(N25:Q25)&lt;&gt;I25</formula>
    </cfRule>
  </conditionalFormatting>
  <conditionalFormatting sqref="O25">
    <cfRule type="expression" dxfId="694" priority="6427">
      <formula>SUM(N25:Q25)&lt;&gt;I25</formula>
    </cfRule>
  </conditionalFormatting>
  <conditionalFormatting sqref="P25">
    <cfRule type="expression" dxfId="693" priority="6426">
      <formula>SUM(N25:Q25)&lt;&gt;I25</formula>
    </cfRule>
  </conditionalFormatting>
  <conditionalFormatting sqref="Q25">
    <cfRule type="expression" dxfId="692" priority="6425">
      <formula>SUM(N25:Q25)&lt;&gt;I25</formula>
    </cfRule>
  </conditionalFormatting>
  <conditionalFormatting sqref="I26:I27">
    <cfRule type="expression" dxfId="691" priority="6422">
      <formula>I26&lt;&gt;SUM(N26:Q26)</formula>
    </cfRule>
  </conditionalFormatting>
  <conditionalFormatting sqref="I26:I27">
    <cfRule type="expression" dxfId="690" priority="6421">
      <formula>I26&lt;&gt;SUM(J26:M26)</formula>
    </cfRule>
  </conditionalFormatting>
  <conditionalFormatting sqref="I26:I27">
    <cfRule type="expression" dxfId="689" priority="6420">
      <formula>I26&lt;&gt;SUM(R26:S26)</formula>
    </cfRule>
  </conditionalFormatting>
  <conditionalFormatting sqref="R26:R27">
    <cfRule type="expression" dxfId="688" priority="6423">
      <formula>SUM(R26:S26)&lt;&gt;I26</formula>
    </cfRule>
  </conditionalFormatting>
  <conditionalFormatting sqref="S26:S27">
    <cfRule type="expression" dxfId="687" priority="6419">
      <formula>SUM(R26,S26)&lt;&gt;I26</formula>
    </cfRule>
  </conditionalFormatting>
  <conditionalFormatting sqref="J26:J27">
    <cfRule type="expression" dxfId="686" priority="6424">
      <formula>SUM(J26:M26)&lt;&gt;I26</formula>
    </cfRule>
  </conditionalFormatting>
  <conditionalFormatting sqref="K26:K27">
    <cfRule type="expression" dxfId="685" priority="6418">
      <formula>SUM(J26:M26)&lt;&gt;I26</formula>
    </cfRule>
  </conditionalFormatting>
  <conditionalFormatting sqref="L26:L27">
    <cfRule type="expression" dxfId="684" priority="6417">
      <formula>SUM(J26:M26)&lt;&gt;I26</formula>
    </cfRule>
  </conditionalFormatting>
  <conditionalFormatting sqref="M26:M27">
    <cfRule type="expression" dxfId="683" priority="6416">
      <formula>SUM(J26:M26)&lt;&gt;I26</formula>
    </cfRule>
  </conditionalFormatting>
  <conditionalFormatting sqref="N26:N27">
    <cfRule type="expression" dxfId="682" priority="6415">
      <formula>SUM(N26:Q26)&lt;&gt;I26</formula>
    </cfRule>
  </conditionalFormatting>
  <conditionalFormatting sqref="O26:O27">
    <cfRule type="expression" dxfId="681" priority="6414">
      <formula>SUM(N26:Q26)&lt;&gt;I26</formula>
    </cfRule>
  </conditionalFormatting>
  <conditionalFormatting sqref="P26:P27">
    <cfRule type="expression" dxfId="680" priority="6413">
      <formula>SUM(N26:Q26)&lt;&gt;I26</formula>
    </cfRule>
  </conditionalFormatting>
  <conditionalFormatting sqref="Q26:Q27">
    <cfRule type="expression" dxfId="679" priority="6412">
      <formula>SUM(N26:Q26)&lt;&gt;I26</formula>
    </cfRule>
  </conditionalFormatting>
  <conditionalFormatting sqref="I28">
    <cfRule type="expression" dxfId="678" priority="6409">
      <formula>I28&lt;&gt;SUM(N28:Q28)</formula>
    </cfRule>
  </conditionalFormatting>
  <conditionalFormatting sqref="I28">
    <cfRule type="expression" dxfId="677" priority="6408">
      <formula>I28&lt;&gt;SUM(J28:M28)</formula>
    </cfRule>
  </conditionalFormatting>
  <conditionalFormatting sqref="I28">
    <cfRule type="expression" dxfId="676" priority="6407">
      <formula>I28&lt;&gt;SUM(R28:S28)</formula>
    </cfRule>
  </conditionalFormatting>
  <conditionalFormatting sqref="R28">
    <cfRule type="expression" dxfId="675" priority="6410">
      <formula>SUM(R28:S28)&lt;&gt;I28</formula>
    </cfRule>
  </conditionalFormatting>
  <conditionalFormatting sqref="S28">
    <cfRule type="expression" dxfId="674" priority="6406">
      <formula>SUM(R28,S28)&lt;&gt;I28</formula>
    </cfRule>
  </conditionalFormatting>
  <conditionalFormatting sqref="J28">
    <cfRule type="expression" dxfId="673" priority="6411">
      <formula>SUM(J28:M28)&lt;&gt;I28</formula>
    </cfRule>
  </conditionalFormatting>
  <conditionalFormatting sqref="K28">
    <cfRule type="expression" dxfId="672" priority="6405">
      <formula>SUM(J28:M28)&lt;&gt;I28</formula>
    </cfRule>
  </conditionalFormatting>
  <conditionalFormatting sqref="L28">
    <cfRule type="expression" dxfId="671" priority="6404">
      <formula>SUM(J28:M28)&lt;&gt;I28</formula>
    </cfRule>
  </conditionalFormatting>
  <conditionalFormatting sqref="M28">
    <cfRule type="expression" dxfId="670" priority="6403">
      <formula>SUM(J28:M28)&lt;&gt;I28</formula>
    </cfRule>
  </conditionalFormatting>
  <conditionalFormatting sqref="N28">
    <cfRule type="expression" dxfId="669" priority="6402">
      <formula>SUM(N28:Q28)&lt;&gt;I28</formula>
    </cfRule>
  </conditionalFormatting>
  <conditionalFormatting sqref="O28">
    <cfRule type="expression" dxfId="668" priority="6401">
      <formula>SUM(N28:Q28)&lt;&gt;I28</formula>
    </cfRule>
  </conditionalFormatting>
  <conditionalFormatting sqref="P28">
    <cfRule type="expression" dxfId="667" priority="6400">
      <formula>SUM(N28:Q28)&lt;&gt;I28</formula>
    </cfRule>
  </conditionalFormatting>
  <conditionalFormatting sqref="Q28">
    <cfRule type="expression" dxfId="666" priority="6399">
      <formula>SUM(N28:Q28)&lt;&gt;I28</formula>
    </cfRule>
  </conditionalFormatting>
  <conditionalFormatting sqref="I29:I30">
    <cfRule type="expression" dxfId="665" priority="6396">
      <formula>I29&lt;&gt;SUM(N29:Q29)</formula>
    </cfRule>
  </conditionalFormatting>
  <conditionalFormatting sqref="I29:I30">
    <cfRule type="expression" dxfId="664" priority="6395">
      <formula>I29&lt;&gt;SUM(J29:M29)</formula>
    </cfRule>
  </conditionalFormatting>
  <conditionalFormatting sqref="I29:I30">
    <cfRule type="expression" dxfId="663" priority="6394">
      <formula>I29&lt;&gt;SUM(R29:S29)</formula>
    </cfRule>
  </conditionalFormatting>
  <conditionalFormatting sqref="R29:R30">
    <cfRule type="expression" dxfId="662" priority="6397">
      <formula>SUM(R29:S29)&lt;&gt;I29</formula>
    </cfRule>
  </conditionalFormatting>
  <conditionalFormatting sqref="S29:S30">
    <cfRule type="expression" dxfId="661" priority="6393">
      <formula>SUM(R29,S29)&lt;&gt;I29</formula>
    </cfRule>
  </conditionalFormatting>
  <conditionalFormatting sqref="J29:J30">
    <cfRule type="expression" dxfId="660" priority="6398">
      <formula>SUM(J29:M29)&lt;&gt;I29</formula>
    </cfRule>
  </conditionalFormatting>
  <conditionalFormatting sqref="K29:K30">
    <cfRule type="expression" dxfId="659" priority="6392">
      <formula>SUM(J29:M29)&lt;&gt;I29</formula>
    </cfRule>
  </conditionalFormatting>
  <conditionalFormatting sqref="L29:L30">
    <cfRule type="expression" dxfId="658" priority="6391">
      <formula>SUM(J29:M29)&lt;&gt;I29</formula>
    </cfRule>
  </conditionalFormatting>
  <conditionalFormatting sqref="M29:M30">
    <cfRule type="expression" dxfId="657" priority="6390">
      <formula>SUM(J29:M29)&lt;&gt;I29</formula>
    </cfRule>
  </conditionalFormatting>
  <conditionalFormatting sqref="N29:N30">
    <cfRule type="expression" dxfId="656" priority="6389">
      <formula>SUM(N29:Q29)&lt;&gt;I29</formula>
    </cfRule>
  </conditionalFormatting>
  <conditionalFormatting sqref="O29:O30">
    <cfRule type="expression" dxfId="655" priority="6388">
      <formula>SUM(N29:Q29)&lt;&gt;I29</formula>
    </cfRule>
  </conditionalFormatting>
  <conditionalFormatting sqref="P29:P30">
    <cfRule type="expression" dxfId="654" priority="6387">
      <formula>SUM(N29:Q29)&lt;&gt;I29</formula>
    </cfRule>
  </conditionalFormatting>
  <conditionalFormatting sqref="Q29:Q30">
    <cfRule type="expression" dxfId="653" priority="6386">
      <formula>SUM(N29:Q29)&lt;&gt;I29</formula>
    </cfRule>
  </conditionalFormatting>
  <conditionalFormatting sqref="I31">
    <cfRule type="expression" dxfId="652" priority="6383">
      <formula>I31&lt;&gt;SUM(N31:Q31)</formula>
    </cfRule>
  </conditionalFormatting>
  <conditionalFormatting sqref="I31">
    <cfRule type="expression" dxfId="651" priority="6382">
      <formula>I31&lt;&gt;SUM(J31:M31)</formula>
    </cfRule>
  </conditionalFormatting>
  <conditionalFormatting sqref="I31">
    <cfRule type="expression" dxfId="650" priority="6381">
      <formula>I31&lt;&gt;SUM(R31:S31)</formula>
    </cfRule>
  </conditionalFormatting>
  <conditionalFormatting sqref="R31">
    <cfRule type="expression" dxfId="649" priority="6384">
      <formula>SUM(R31:S31)&lt;&gt;I31</formula>
    </cfRule>
  </conditionalFormatting>
  <conditionalFormatting sqref="S31">
    <cfRule type="expression" dxfId="648" priority="6380">
      <formula>SUM(R31,S31)&lt;&gt;I31</formula>
    </cfRule>
  </conditionalFormatting>
  <conditionalFormatting sqref="J31">
    <cfRule type="expression" dxfId="647" priority="6385">
      <formula>SUM(J31:M31)&lt;&gt;I31</formula>
    </cfRule>
  </conditionalFormatting>
  <conditionalFormatting sqref="K31">
    <cfRule type="expression" dxfId="646" priority="6379">
      <formula>SUM(J31:M31)&lt;&gt;I31</formula>
    </cfRule>
  </conditionalFormatting>
  <conditionalFormatting sqref="L31">
    <cfRule type="expression" dxfId="645" priority="6378">
      <formula>SUM(J31:M31)&lt;&gt;I31</formula>
    </cfRule>
  </conditionalFormatting>
  <conditionalFormatting sqref="M31">
    <cfRule type="expression" dxfId="644" priority="6377">
      <formula>SUM(J31:M31)&lt;&gt;I31</formula>
    </cfRule>
  </conditionalFormatting>
  <conditionalFormatting sqref="N31">
    <cfRule type="expression" dxfId="643" priority="6376">
      <formula>SUM(N31:Q31)&lt;&gt;I31</formula>
    </cfRule>
  </conditionalFormatting>
  <conditionalFormatting sqref="O31">
    <cfRule type="expression" dxfId="642" priority="6375">
      <formula>SUM(N31:Q31)&lt;&gt;I31</formula>
    </cfRule>
  </conditionalFormatting>
  <conditionalFormatting sqref="P31">
    <cfRule type="expression" dxfId="641" priority="6374">
      <formula>SUM(N31:Q31)&lt;&gt;I31</formula>
    </cfRule>
  </conditionalFormatting>
  <conditionalFormatting sqref="Q31">
    <cfRule type="expression" dxfId="640" priority="6373">
      <formula>SUM(N31:Q31)&lt;&gt;I31</formula>
    </cfRule>
  </conditionalFormatting>
  <conditionalFormatting sqref="I32:I33">
    <cfRule type="expression" dxfId="639" priority="6370">
      <formula>I32&lt;&gt;SUM(N32:Q32)</formula>
    </cfRule>
  </conditionalFormatting>
  <conditionalFormatting sqref="I32:I33">
    <cfRule type="expression" dxfId="638" priority="6369">
      <formula>I32&lt;&gt;SUM(J32:M32)</formula>
    </cfRule>
  </conditionalFormatting>
  <conditionalFormatting sqref="I32:I33">
    <cfRule type="expression" dxfId="637" priority="6368">
      <formula>I32&lt;&gt;SUM(R32:S32)</formula>
    </cfRule>
  </conditionalFormatting>
  <conditionalFormatting sqref="R32:R33">
    <cfRule type="expression" dxfId="636" priority="6371">
      <formula>SUM(R32:S32)&lt;&gt;I32</formula>
    </cfRule>
  </conditionalFormatting>
  <conditionalFormatting sqref="S32:S33">
    <cfRule type="expression" dxfId="635" priority="6367">
      <formula>SUM(R32,S32)&lt;&gt;I32</formula>
    </cfRule>
  </conditionalFormatting>
  <conditionalFormatting sqref="J32:J33">
    <cfRule type="expression" dxfId="634" priority="6372">
      <formula>SUM(J32:M32)&lt;&gt;I32</formula>
    </cfRule>
  </conditionalFormatting>
  <conditionalFormatting sqref="K32:K33">
    <cfRule type="expression" dxfId="633" priority="6366">
      <formula>SUM(J32:M32)&lt;&gt;I32</formula>
    </cfRule>
  </conditionalFormatting>
  <conditionalFormatting sqref="L32:L33">
    <cfRule type="expression" dxfId="632" priority="6365">
      <formula>SUM(J32:M32)&lt;&gt;I32</formula>
    </cfRule>
  </conditionalFormatting>
  <conditionalFormatting sqref="M32:M33">
    <cfRule type="expression" dxfId="631" priority="6364">
      <formula>SUM(J32:M32)&lt;&gt;I32</formula>
    </cfRule>
  </conditionalFormatting>
  <conditionalFormatting sqref="N32:N33">
    <cfRule type="expression" dxfId="630" priority="6363">
      <formula>SUM(N32:Q32)&lt;&gt;I32</formula>
    </cfRule>
  </conditionalFormatting>
  <conditionalFormatting sqref="O32:O33">
    <cfRule type="expression" dxfId="629" priority="6362">
      <formula>SUM(N32:Q32)&lt;&gt;I32</formula>
    </cfRule>
  </conditionalFormatting>
  <conditionalFormatting sqref="P32:P33">
    <cfRule type="expression" dxfId="628" priority="6361">
      <formula>SUM(N32:Q32)&lt;&gt;I32</formula>
    </cfRule>
  </conditionalFormatting>
  <conditionalFormatting sqref="Q32:Q33">
    <cfRule type="expression" dxfId="627" priority="6360">
      <formula>SUM(N32:Q32)&lt;&gt;I32</formula>
    </cfRule>
  </conditionalFormatting>
  <conditionalFormatting sqref="I34">
    <cfRule type="expression" dxfId="626" priority="6357">
      <formula>I34&lt;&gt;SUM(N34:Q34)</formula>
    </cfRule>
  </conditionalFormatting>
  <conditionalFormatting sqref="I34">
    <cfRule type="expression" dxfId="625" priority="6356">
      <formula>I34&lt;&gt;SUM(J34:M34)</formula>
    </cfRule>
  </conditionalFormatting>
  <conditionalFormatting sqref="I34">
    <cfRule type="expression" dxfId="624" priority="6355">
      <formula>I34&lt;&gt;SUM(R34:S34)</formula>
    </cfRule>
  </conditionalFormatting>
  <conditionalFormatting sqref="R34">
    <cfRule type="expression" dxfId="623" priority="6358">
      <formula>SUM(R34:S34)&lt;&gt;I34</formula>
    </cfRule>
  </conditionalFormatting>
  <conditionalFormatting sqref="S34">
    <cfRule type="expression" dxfId="622" priority="6354">
      <formula>SUM(R34,S34)&lt;&gt;I34</formula>
    </cfRule>
  </conditionalFormatting>
  <conditionalFormatting sqref="J34">
    <cfRule type="expression" dxfId="621" priority="6359">
      <formula>SUM(J34:M34)&lt;&gt;I34</formula>
    </cfRule>
  </conditionalFormatting>
  <conditionalFormatting sqref="K34">
    <cfRule type="expression" dxfId="620" priority="6353">
      <formula>SUM(J34:M34)&lt;&gt;I34</formula>
    </cfRule>
  </conditionalFormatting>
  <conditionalFormatting sqref="L34">
    <cfRule type="expression" dxfId="619" priority="6352">
      <formula>SUM(J34:M34)&lt;&gt;I34</formula>
    </cfRule>
  </conditionalFormatting>
  <conditionalFormatting sqref="M34">
    <cfRule type="expression" dxfId="618" priority="6351">
      <formula>SUM(J34:M34)&lt;&gt;I34</formula>
    </cfRule>
  </conditionalFormatting>
  <conditionalFormatting sqref="N34">
    <cfRule type="expression" dxfId="617" priority="6350">
      <formula>SUM(N34:Q34)&lt;&gt;I34</formula>
    </cfRule>
  </conditionalFormatting>
  <conditionalFormatting sqref="O34">
    <cfRule type="expression" dxfId="616" priority="6349">
      <formula>SUM(N34:Q34)&lt;&gt;I34</formula>
    </cfRule>
  </conditionalFormatting>
  <conditionalFormatting sqref="P34">
    <cfRule type="expression" dxfId="615" priority="6348">
      <formula>SUM(N34:Q34)&lt;&gt;I34</formula>
    </cfRule>
  </conditionalFormatting>
  <conditionalFormatting sqref="Q34">
    <cfRule type="expression" dxfId="614" priority="6347">
      <formula>SUM(N34:Q34)&lt;&gt;I34</formula>
    </cfRule>
  </conditionalFormatting>
  <conditionalFormatting sqref="I35:I36">
    <cfRule type="expression" dxfId="613" priority="6344">
      <formula>I35&lt;&gt;SUM(N35:Q35)</formula>
    </cfRule>
  </conditionalFormatting>
  <conditionalFormatting sqref="I35:I36">
    <cfRule type="expression" dxfId="612" priority="6343">
      <formula>I35&lt;&gt;SUM(J35:M35)</formula>
    </cfRule>
  </conditionalFormatting>
  <conditionalFormatting sqref="I35:I36">
    <cfRule type="expression" dxfId="611" priority="6342">
      <formula>I35&lt;&gt;SUM(R35:S35)</formula>
    </cfRule>
  </conditionalFormatting>
  <conditionalFormatting sqref="R35:R36">
    <cfRule type="expression" dxfId="610" priority="6345">
      <formula>SUM(R35:S35)&lt;&gt;I35</formula>
    </cfRule>
  </conditionalFormatting>
  <conditionalFormatting sqref="S35:S36">
    <cfRule type="expression" dxfId="609" priority="6341">
      <formula>SUM(R35,S35)&lt;&gt;I35</formula>
    </cfRule>
  </conditionalFormatting>
  <conditionalFormatting sqref="J35:J36">
    <cfRule type="expression" dxfId="608" priority="6346">
      <formula>SUM(J35:M35)&lt;&gt;I35</formula>
    </cfRule>
  </conditionalFormatting>
  <conditionalFormatting sqref="K35:K36">
    <cfRule type="expression" dxfId="607" priority="6340">
      <formula>SUM(J35:M35)&lt;&gt;I35</formula>
    </cfRule>
  </conditionalFormatting>
  <conditionalFormatting sqref="L35:L36">
    <cfRule type="expression" dxfId="606" priority="6339">
      <formula>SUM(J35:M35)&lt;&gt;I35</formula>
    </cfRule>
  </conditionalFormatting>
  <conditionalFormatting sqref="M35:M36">
    <cfRule type="expression" dxfId="605" priority="6338">
      <formula>SUM(J35:M35)&lt;&gt;I35</formula>
    </cfRule>
  </conditionalFormatting>
  <conditionalFormatting sqref="N35:N36">
    <cfRule type="expression" dxfId="604" priority="6337">
      <formula>SUM(N35:Q35)&lt;&gt;I35</formula>
    </cfRule>
  </conditionalFormatting>
  <conditionalFormatting sqref="O35:O36">
    <cfRule type="expression" dxfId="603" priority="6336">
      <formula>SUM(N35:Q35)&lt;&gt;I35</formula>
    </cfRule>
  </conditionalFormatting>
  <conditionalFormatting sqref="P35:P36">
    <cfRule type="expression" dxfId="602" priority="6335">
      <formula>SUM(N35:Q35)&lt;&gt;I35</formula>
    </cfRule>
  </conditionalFormatting>
  <conditionalFormatting sqref="Q35:Q36">
    <cfRule type="expression" dxfId="601" priority="6334">
      <formula>SUM(N35:Q35)&lt;&gt;I35</formula>
    </cfRule>
  </conditionalFormatting>
  <conditionalFormatting sqref="I37">
    <cfRule type="expression" dxfId="600" priority="6331">
      <formula>I37&lt;&gt;SUM(N37:Q37)</formula>
    </cfRule>
  </conditionalFormatting>
  <conditionalFormatting sqref="I37">
    <cfRule type="expression" dxfId="599" priority="6330">
      <formula>I37&lt;&gt;SUM(J37:M37)</formula>
    </cfRule>
  </conditionalFormatting>
  <conditionalFormatting sqref="I37">
    <cfRule type="expression" dxfId="598" priority="6329">
      <formula>I37&lt;&gt;SUM(R37:S37)</formula>
    </cfRule>
  </conditionalFormatting>
  <conditionalFormatting sqref="R37">
    <cfRule type="expression" dxfId="597" priority="6332">
      <formula>SUM(R37:S37)&lt;&gt;I37</formula>
    </cfRule>
  </conditionalFormatting>
  <conditionalFormatting sqref="S37">
    <cfRule type="expression" dxfId="596" priority="6328">
      <formula>SUM(R37,S37)&lt;&gt;I37</formula>
    </cfRule>
  </conditionalFormatting>
  <conditionalFormatting sqref="J37">
    <cfRule type="expression" dxfId="595" priority="6333">
      <formula>SUM(J37:M37)&lt;&gt;I37</formula>
    </cfRule>
  </conditionalFormatting>
  <conditionalFormatting sqref="K37">
    <cfRule type="expression" dxfId="594" priority="6327">
      <formula>SUM(J37:M37)&lt;&gt;I37</formula>
    </cfRule>
  </conditionalFormatting>
  <conditionalFormatting sqref="L37">
    <cfRule type="expression" dxfId="593" priority="6326">
      <formula>SUM(J37:M37)&lt;&gt;I37</formula>
    </cfRule>
  </conditionalFormatting>
  <conditionalFormatting sqref="M37">
    <cfRule type="expression" dxfId="592" priority="6325">
      <formula>SUM(J37:M37)&lt;&gt;I37</formula>
    </cfRule>
  </conditionalFormatting>
  <conditionalFormatting sqref="N37">
    <cfRule type="expression" dxfId="591" priority="6324">
      <formula>SUM(N37:Q37)&lt;&gt;I37</formula>
    </cfRule>
  </conditionalFormatting>
  <conditionalFormatting sqref="O37">
    <cfRule type="expression" dxfId="590" priority="6323">
      <formula>SUM(N37:Q37)&lt;&gt;I37</formula>
    </cfRule>
  </conditionalFormatting>
  <conditionalFormatting sqref="P37">
    <cfRule type="expression" dxfId="589" priority="6322">
      <formula>SUM(N37:Q37)&lt;&gt;I37</formula>
    </cfRule>
  </conditionalFormatting>
  <conditionalFormatting sqref="Q37">
    <cfRule type="expression" dxfId="588" priority="6321">
      <formula>SUM(N37:Q37)&lt;&gt;I37</formula>
    </cfRule>
  </conditionalFormatting>
  <conditionalFormatting sqref="I38:I39">
    <cfRule type="expression" dxfId="587" priority="6318">
      <formula>I38&lt;&gt;SUM(N38:Q38)</formula>
    </cfRule>
  </conditionalFormatting>
  <conditionalFormatting sqref="I38:I39">
    <cfRule type="expression" dxfId="586" priority="6317">
      <formula>I38&lt;&gt;SUM(J38:M38)</formula>
    </cfRule>
  </conditionalFormatting>
  <conditionalFormatting sqref="I38:I39">
    <cfRule type="expression" dxfId="585" priority="6316">
      <formula>I38&lt;&gt;SUM(R38:S38)</formula>
    </cfRule>
  </conditionalFormatting>
  <conditionalFormatting sqref="R38:R39">
    <cfRule type="expression" dxfId="584" priority="6319">
      <formula>SUM(R38:S38)&lt;&gt;I38</formula>
    </cfRule>
  </conditionalFormatting>
  <conditionalFormatting sqref="S38:S39">
    <cfRule type="expression" dxfId="583" priority="6315">
      <formula>SUM(R38,S38)&lt;&gt;I38</formula>
    </cfRule>
  </conditionalFormatting>
  <conditionalFormatting sqref="J38:J39">
    <cfRule type="expression" dxfId="582" priority="6320">
      <formula>SUM(J38:M38)&lt;&gt;I38</formula>
    </cfRule>
  </conditionalFormatting>
  <conditionalFormatting sqref="K38:K39">
    <cfRule type="expression" dxfId="581" priority="6314">
      <formula>SUM(J38:M38)&lt;&gt;I38</formula>
    </cfRule>
  </conditionalFormatting>
  <conditionalFormatting sqref="L38:L39">
    <cfRule type="expression" dxfId="580" priority="6313">
      <formula>SUM(J38:M38)&lt;&gt;I38</formula>
    </cfRule>
  </conditionalFormatting>
  <conditionalFormatting sqref="M38:M39">
    <cfRule type="expression" dxfId="579" priority="6312">
      <formula>SUM(J38:M38)&lt;&gt;I38</formula>
    </cfRule>
  </conditionalFormatting>
  <conditionalFormatting sqref="N38:N39">
    <cfRule type="expression" dxfId="578" priority="6311">
      <formula>SUM(N38:Q38)&lt;&gt;I38</formula>
    </cfRule>
  </conditionalFormatting>
  <conditionalFormatting sqref="O38:O39">
    <cfRule type="expression" dxfId="577" priority="6310">
      <formula>SUM(N38:Q38)&lt;&gt;I38</formula>
    </cfRule>
  </conditionalFormatting>
  <conditionalFormatting sqref="P38:P39">
    <cfRule type="expression" dxfId="576" priority="6309">
      <formula>SUM(N38:Q38)&lt;&gt;I38</formula>
    </cfRule>
  </conditionalFormatting>
  <conditionalFormatting sqref="Q38:Q39">
    <cfRule type="expression" dxfId="575" priority="6308">
      <formula>SUM(N38:Q38)&lt;&gt;I38</formula>
    </cfRule>
  </conditionalFormatting>
  <conditionalFormatting sqref="I40">
    <cfRule type="expression" dxfId="574" priority="6305">
      <formula>I40&lt;&gt;SUM(N40:Q40)</formula>
    </cfRule>
  </conditionalFormatting>
  <conditionalFormatting sqref="I40">
    <cfRule type="expression" dxfId="573" priority="6304">
      <formula>I40&lt;&gt;SUM(J40:M40)</formula>
    </cfRule>
  </conditionalFormatting>
  <conditionalFormatting sqref="I40">
    <cfRule type="expression" dxfId="572" priority="6303">
      <formula>I40&lt;&gt;SUM(R40:S40)</formula>
    </cfRule>
  </conditionalFormatting>
  <conditionalFormatting sqref="R40">
    <cfRule type="expression" dxfId="571" priority="6306">
      <formula>SUM(R40:S40)&lt;&gt;I40</formula>
    </cfRule>
  </conditionalFormatting>
  <conditionalFormatting sqref="S40">
    <cfRule type="expression" dxfId="570" priority="6302">
      <formula>SUM(R40,S40)&lt;&gt;I40</formula>
    </cfRule>
  </conditionalFormatting>
  <conditionalFormatting sqref="J40">
    <cfRule type="expression" dxfId="569" priority="6307">
      <formula>SUM(J40:M40)&lt;&gt;I40</formula>
    </cfRule>
  </conditionalFormatting>
  <conditionalFormatting sqref="K40">
    <cfRule type="expression" dxfId="568" priority="6301">
      <formula>SUM(J40:M40)&lt;&gt;I40</formula>
    </cfRule>
  </conditionalFormatting>
  <conditionalFormatting sqref="L40">
    <cfRule type="expression" dxfId="567" priority="6300">
      <formula>SUM(J40:M40)&lt;&gt;I40</formula>
    </cfRule>
  </conditionalFormatting>
  <conditionalFormatting sqref="M40">
    <cfRule type="expression" dxfId="566" priority="6299">
      <formula>SUM(J40:M40)&lt;&gt;I40</formula>
    </cfRule>
  </conditionalFormatting>
  <conditionalFormatting sqref="N40">
    <cfRule type="expression" dxfId="565" priority="6298">
      <formula>SUM(N40:Q40)&lt;&gt;I40</formula>
    </cfRule>
  </conditionalFormatting>
  <conditionalFormatting sqref="O40">
    <cfRule type="expression" dxfId="564" priority="6297">
      <formula>SUM(N40:Q40)&lt;&gt;I40</formula>
    </cfRule>
  </conditionalFormatting>
  <conditionalFormatting sqref="P40">
    <cfRule type="expression" dxfId="563" priority="6296">
      <formula>SUM(N40:Q40)&lt;&gt;I40</formula>
    </cfRule>
  </conditionalFormatting>
  <conditionalFormatting sqref="Q40">
    <cfRule type="expression" dxfId="562" priority="6295">
      <formula>SUM(N40:Q40)&lt;&gt;I40</formula>
    </cfRule>
  </conditionalFormatting>
  <conditionalFormatting sqref="I41:I42">
    <cfRule type="expression" dxfId="561" priority="6292">
      <formula>I41&lt;&gt;SUM(N41:Q41)</formula>
    </cfRule>
  </conditionalFormatting>
  <conditionalFormatting sqref="I41:I42">
    <cfRule type="expression" dxfId="560" priority="6291">
      <formula>I41&lt;&gt;SUM(J41:M41)</formula>
    </cfRule>
  </conditionalFormatting>
  <conditionalFormatting sqref="I41:I42">
    <cfRule type="expression" dxfId="559" priority="6290">
      <formula>I41&lt;&gt;SUM(R41:S41)</formula>
    </cfRule>
  </conditionalFormatting>
  <conditionalFormatting sqref="R41:R42">
    <cfRule type="expression" dxfId="558" priority="6293">
      <formula>SUM(R41:S41)&lt;&gt;I41</formula>
    </cfRule>
  </conditionalFormatting>
  <conditionalFormatting sqref="S41:S42">
    <cfRule type="expression" dxfId="557" priority="6289">
      <formula>SUM(R41,S41)&lt;&gt;I41</formula>
    </cfRule>
  </conditionalFormatting>
  <conditionalFormatting sqref="J41:J42">
    <cfRule type="expression" dxfId="556" priority="6294">
      <formula>SUM(J41:M41)&lt;&gt;I41</formula>
    </cfRule>
  </conditionalFormatting>
  <conditionalFormatting sqref="K41:K42">
    <cfRule type="expression" dxfId="555" priority="6288">
      <formula>SUM(J41:M41)&lt;&gt;I41</formula>
    </cfRule>
  </conditionalFormatting>
  <conditionalFormatting sqref="L41:L42">
    <cfRule type="expression" dxfId="554" priority="6287">
      <formula>SUM(J41:M41)&lt;&gt;I41</formula>
    </cfRule>
  </conditionalFormatting>
  <conditionalFormatting sqref="M41:M42">
    <cfRule type="expression" dxfId="553" priority="6286">
      <formula>SUM(J41:M41)&lt;&gt;I41</formula>
    </cfRule>
  </conditionalFormatting>
  <conditionalFormatting sqref="N41:N42">
    <cfRule type="expression" dxfId="552" priority="6285">
      <formula>SUM(N41:Q41)&lt;&gt;I41</formula>
    </cfRule>
  </conditionalFormatting>
  <conditionalFormatting sqref="O41:O42">
    <cfRule type="expression" dxfId="551" priority="6284">
      <formula>SUM(N41:Q41)&lt;&gt;I41</formula>
    </cfRule>
  </conditionalFormatting>
  <conditionalFormatting sqref="P41:P42">
    <cfRule type="expression" dxfId="550" priority="6283">
      <formula>SUM(N41:Q41)&lt;&gt;I41</formula>
    </cfRule>
  </conditionalFormatting>
  <conditionalFormatting sqref="Q41:Q42">
    <cfRule type="expression" dxfId="549" priority="6282">
      <formula>SUM(N41:Q41)&lt;&gt;I41</formula>
    </cfRule>
  </conditionalFormatting>
  <conditionalFormatting sqref="I43">
    <cfRule type="expression" dxfId="548" priority="6279">
      <formula>I43&lt;&gt;SUM(N43:Q43)</formula>
    </cfRule>
  </conditionalFormatting>
  <conditionalFormatting sqref="I43">
    <cfRule type="expression" dxfId="547" priority="6278">
      <formula>I43&lt;&gt;SUM(J43:M43)</formula>
    </cfRule>
  </conditionalFormatting>
  <conditionalFormatting sqref="I43">
    <cfRule type="expression" dxfId="546" priority="6277">
      <formula>I43&lt;&gt;SUM(R43:S43)</formula>
    </cfRule>
  </conditionalFormatting>
  <conditionalFormatting sqref="R43">
    <cfRule type="expression" dxfId="545" priority="6280">
      <formula>SUM(R43:S43)&lt;&gt;I43</formula>
    </cfRule>
  </conditionalFormatting>
  <conditionalFormatting sqref="S43">
    <cfRule type="expression" dxfId="544" priority="6276">
      <formula>SUM(R43,S43)&lt;&gt;I43</formula>
    </cfRule>
  </conditionalFormatting>
  <conditionalFormatting sqref="J43">
    <cfRule type="expression" dxfId="543" priority="6281">
      <formula>SUM(J43:M43)&lt;&gt;I43</formula>
    </cfRule>
  </conditionalFormatting>
  <conditionalFormatting sqref="K43">
    <cfRule type="expression" dxfId="542" priority="6275">
      <formula>SUM(J43:M43)&lt;&gt;I43</formula>
    </cfRule>
  </conditionalFormatting>
  <conditionalFormatting sqref="L43">
    <cfRule type="expression" dxfId="541" priority="6274">
      <formula>SUM(J43:M43)&lt;&gt;I43</formula>
    </cfRule>
  </conditionalFormatting>
  <conditionalFormatting sqref="M43">
    <cfRule type="expression" dxfId="540" priority="6273">
      <formula>SUM(J43:M43)&lt;&gt;I43</formula>
    </cfRule>
  </conditionalFormatting>
  <conditionalFormatting sqref="N43">
    <cfRule type="expression" dxfId="539" priority="6272">
      <formula>SUM(N43:Q43)&lt;&gt;I43</formula>
    </cfRule>
  </conditionalFormatting>
  <conditionalFormatting sqref="O43">
    <cfRule type="expression" dxfId="538" priority="6271">
      <formula>SUM(N43:Q43)&lt;&gt;I43</formula>
    </cfRule>
  </conditionalFormatting>
  <conditionalFormatting sqref="P43">
    <cfRule type="expression" dxfId="537" priority="6270">
      <formula>SUM(N43:Q43)&lt;&gt;I43</formula>
    </cfRule>
  </conditionalFormatting>
  <conditionalFormatting sqref="Q43">
    <cfRule type="expression" dxfId="536" priority="6269">
      <formula>SUM(N43:Q43)&lt;&gt;I43</formula>
    </cfRule>
  </conditionalFormatting>
  <conditionalFormatting sqref="I44:I45">
    <cfRule type="expression" dxfId="535" priority="6266">
      <formula>I44&lt;&gt;SUM(N44:Q44)</formula>
    </cfRule>
  </conditionalFormatting>
  <conditionalFormatting sqref="I44:I45">
    <cfRule type="expression" dxfId="534" priority="6265">
      <formula>I44&lt;&gt;SUM(J44:M44)</formula>
    </cfRule>
  </conditionalFormatting>
  <conditionalFormatting sqref="I44:I45">
    <cfRule type="expression" dxfId="533" priority="6264">
      <formula>I44&lt;&gt;SUM(R44:S44)</formula>
    </cfRule>
  </conditionalFormatting>
  <conditionalFormatting sqref="R44:R45">
    <cfRule type="expression" dxfId="532" priority="6267">
      <formula>SUM(R44:S44)&lt;&gt;I44</formula>
    </cfRule>
  </conditionalFormatting>
  <conditionalFormatting sqref="S44:S45">
    <cfRule type="expression" dxfId="531" priority="6263">
      <formula>SUM(R44,S44)&lt;&gt;I44</formula>
    </cfRule>
  </conditionalFormatting>
  <conditionalFormatting sqref="J44:J45">
    <cfRule type="expression" dxfId="530" priority="6268">
      <formula>SUM(J44:M44)&lt;&gt;I44</formula>
    </cfRule>
  </conditionalFormatting>
  <conditionalFormatting sqref="K44:K45">
    <cfRule type="expression" dxfId="529" priority="6262">
      <formula>SUM(J44:M44)&lt;&gt;I44</formula>
    </cfRule>
  </conditionalFormatting>
  <conditionalFormatting sqref="L44:L45">
    <cfRule type="expression" dxfId="528" priority="6261">
      <formula>SUM(J44:M44)&lt;&gt;I44</formula>
    </cfRule>
  </conditionalFormatting>
  <conditionalFormatting sqref="M44:M45">
    <cfRule type="expression" dxfId="527" priority="6260">
      <formula>SUM(J44:M44)&lt;&gt;I44</formula>
    </cfRule>
  </conditionalFormatting>
  <conditionalFormatting sqref="N44:N45">
    <cfRule type="expression" dxfId="526" priority="6259">
      <formula>SUM(N44:Q44)&lt;&gt;I44</formula>
    </cfRule>
  </conditionalFormatting>
  <conditionalFormatting sqref="O44:O45">
    <cfRule type="expression" dxfId="525" priority="6258">
      <formula>SUM(N44:Q44)&lt;&gt;I44</formula>
    </cfRule>
  </conditionalFormatting>
  <conditionalFormatting sqref="P44:P45">
    <cfRule type="expression" dxfId="524" priority="6257">
      <formula>SUM(N44:Q44)&lt;&gt;I44</formula>
    </cfRule>
  </conditionalFormatting>
  <conditionalFormatting sqref="Q44:Q45">
    <cfRule type="expression" dxfId="523" priority="6256">
      <formula>SUM(N44:Q44)&lt;&gt;I44</formula>
    </cfRule>
  </conditionalFormatting>
  <conditionalFormatting sqref="I46">
    <cfRule type="expression" dxfId="522" priority="6253">
      <formula>I46&lt;&gt;SUM(N46:Q46)</formula>
    </cfRule>
  </conditionalFormatting>
  <conditionalFormatting sqref="I46">
    <cfRule type="expression" dxfId="521" priority="6252">
      <formula>I46&lt;&gt;SUM(J46:M46)</formula>
    </cfRule>
  </conditionalFormatting>
  <conditionalFormatting sqref="I46">
    <cfRule type="expression" dxfId="520" priority="6251">
      <formula>I46&lt;&gt;SUM(R46:S46)</formula>
    </cfRule>
  </conditionalFormatting>
  <conditionalFormatting sqref="R46">
    <cfRule type="expression" dxfId="519" priority="6254">
      <formula>SUM(R46:S46)&lt;&gt;I46</formula>
    </cfRule>
  </conditionalFormatting>
  <conditionalFormatting sqref="S46">
    <cfRule type="expression" dxfId="518" priority="6250">
      <formula>SUM(R46,S46)&lt;&gt;I46</formula>
    </cfRule>
  </conditionalFormatting>
  <conditionalFormatting sqref="J46">
    <cfRule type="expression" dxfId="517" priority="6255">
      <formula>SUM(J46:M46)&lt;&gt;I46</formula>
    </cfRule>
  </conditionalFormatting>
  <conditionalFormatting sqref="K46">
    <cfRule type="expression" dxfId="516" priority="6249">
      <formula>SUM(J46:M46)&lt;&gt;I46</formula>
    </cfRule>
  </conditionalFormatting>
  <conditionalFormatting sqref="L46">
    <cfRule type="expression" dxfId="515" priority="6248">
      <formula>SUM(J46:M46)&lt;&gt;I46</formula>
    </cfRule>
  </conditionalFormatting>
  <conditionalFormatting sqref="M46">
    <cfRule type="expression" dxfId="514" priority="6247">
      <formula>SUM(J46:M46)&lt;&gt;I46</formula>
    </cfRule>
  </conditionalFormatting>
  <conditionalFormatting sqref="N46">
    <cfRule type="expression" dxfId="513" priority="6246">
      <formula>SUM(N46:Q46)&lt;&gt;I46</formula>
    </cfRule>
  </conditionalFormatting>
  <conditionalFormatting sqref="O46">
    <cfRule type="expression" dxfId="512" priority="6245">
      <formula>SUM(N46:Q46)&lt;&gt;I46</formula>
    </cfRule>
  </conditionalFormatting>
  <conditionalFormatting sqref="P46">
    <cfRule type="expression" dxfId="511" priority="6244">
      <formula>SUM(N46:Q46)&lt;&gt;I46</formula>
    </cfRule>
  </conditionalFormatting>
  <conditionalFormatting sqref="Q46">
    <cfRule type="expression" dxfId="510" priority="6243">
      <formula>SUM(N46:Q46)&lt;&gt;I46</formula>
    </cfRule>
  </conditionalFormatting>
  <conditionalFormatting sqref="I47:I48">
    <cfRule type="expression" dxfId="509" priority="6240">
      <formula>I47&lt;&gt;SUM(N47:Q47)</formula>
    </cfRule>
  </conditionalFormatting>
  <conditionalFormatting sqref="I47:I48">
    <cfRule type="expression" dxfId="508" priority="6239">
      <formula>I47&lt;&gt;SUM(J47:M47)</formula>
    </cfRule>
  </conditionalFormatting>
  <conditionalFormatting sqref="I47:I48">
    <cfRule type="expression" dxfId="507" priority="6238">
      <formula>I47&lt;&gt;SUM(R47:S47)</formula>
    </cfRule>
  </conditionalFormatting>
  <conditionalFormatting sqref="R47:R48">
    <cfRule type="expression" dxfId="506" priority="6241">
      <formula>SUM(R47:S47)&lt;&gt;I47</formula>
    </cfRule>
  </conditionalFormatting>
  <conditionalFormatting sqref="S47:S48">
    <cfRule type="expression" dxfId="505" priority="6237">
      <formula>SUM(R47,S47)&lt;&gt;I47</formula>
    </cfRule>
  </conditionalFormatting>
  <conditionalFormatting sqref="J47:J48">
    <cfRule type="expression" dxfId="504" priority="6242">
      <formula>SUM(J47:M47)&lt;&gt;I47</formula>
    </cfRule>
  </conditionalFormatting>
  <conditionalFormatting sqref="K47:K48">
    <cfRule type="expression" dxfId="503" priority="6236">
      <formula>SUM(J47:M47)&lt;&gt;I47</formula>
    </cfRule>
  </conditionalFormatting>
  <conditionalFormatting sqref="L47:L48">
    <cfRule type="expression" dxfId="502" priority="6235">
      <formula>SUM(J47:M47)&lt;&gt;I47</formula>
    </cfRule>
  </conditionalFormatting>
  <conditionalFormatting sqref="M47:M48">
    <cfRule type="expression" dxfId="501" priority="6234">
      <formula>SUM(J47:M47)&lt;&gt;I47</formula>
    </cfRule>
  </conditionalFormatting>
  <conditionalFormatting sqref="N47:N48">
    <cfRule type="expression" dxfId="500" priority="6233">
      <formula>SUM(N47:Q47)&lt;&gt;I47</formula>
    </cfRule>
  </conditionalFormatting>
  <conditionalFormatting sqref="O47:O48">
    <cfRule type="expression" dxfId="499" priority="6232">
      <formula>SUM(N47:Q47)&lt;&gt;I47</formula>
    </cfRule>
  </conditionalFormatting>
  <conditionalFormatting sqref="P47:P48">
    <cfRule type="expression" dxfId="498" priority="6231">
      <formula>SUM(N47:Q47)&lt;&gt;I47</formula>
    </cfRule>
  </conditionalFormatting>
  <conditionalFormatting sqref="Q47:Q48">
    <cfRule type="expression" dxfId="497" priority="6230">
      <formula>SUM(N47:Q47)&lt;&gt;I47</formula>
    </cfRule>
  </conditionalFormatting>
  <conditionalFormatting sqref="I49">
    <cfRule type="expression" dxfId="496" priority="6227">
      <formula>I49&lt;&gt;SUM(N49:Q49)</formula>
    </cfRule>
  </conditionalFormatting>
  <conditionalFormatting sqref="I49">
    <cfRule type="expression" dxfId="495" priority="6226">
      <formula>I49&lt;&gt;SUM(J49:M49)</formula>
    </cfRule>
  </conditionalFormatting>
  <conditionalFormatting sqref="I49">
    <cfRule type="expression" dxfId="494" priority="6225">
      <formula>I49&lt;&gt;SUM(R49:S49)</formula>
    </cfRule>
  </conditionalFormatting>
  <conditionalFormatting sqref="R49">
    <cfRule type="expression" dxfId="493" priority="6228">
      <formula>SUM(R49:S49)&lt;&gt;I49</formula>
    </cfRule>
  </conditionalFormatting>
  <conditionalFormatting sqref="S49">
    <cfRule type="expression" dxfId="492" priority="6224">
      <formula>SUM(R49,S49)&lt;&gt;I49</formula>
    </cfRule>
  </conditionalFormatting>
  <conditionalFormatting sqref="J49">
    <cfRule type="expression" dxfId="491" priority="6229">
      <formula>SUM(J49:M49)&lt;&gt;I49</formula>
    </cfRule>
  </conditionalFormatting>
  <conditionalFormatting sqref="K49">
    <cfRule type="expression" dxfId="490" priority="6223">
      <formula>SUM(J49:M49)&lt;&gt;I49</formula>
    </cfRule>
  </conditionalFormatting>
  <conditionalFormatting sqref="L49">
    <cfRule type="expression" dxfId="489" priority="6222">
      <formula>SUM(J49:M49)&lt;&gt;I49</formula>
    </cfRule>
  </conditionalFormatting>
  <conditionalFormatting sqref="M49">
    <cfRule type="expression" dxfId="488" priority="6221">
      <formula>SUM(J49:M49)&lt;&gt;I49</formula>
    </cfRule>
  </conditionalFormatting>
  <conditionalFormatting sqref="N49">
    <cfRule type="expression" dxfId="487" priority="6220">
      <formula>SUM(N49:Q49)&lt;&gt;I49</formula>
    </cfRule>
  </conditionalFormatting>
  <conditionalFormatting sqref="O49">
    <cfRule type="expression" dxfId="486" priority="6219">
      <formula>SUM(N49:Q49)&lt;&gt;I49</formula>
    </cfRule>
  </conditionalFormatting>
  <conditionalFormatting sqref="P49">
    <cfRule type="expression" dxfId="485" priority="6218">
      <formula>SUM(N49:Q49)&lt;&gt;I49</formula>
    </cfRule>
  </conditionalFormatting>
  <conditionalFormatting sqref="Q49">
    <cfRule type="expression" dxfId="484" priority="6217">
      <formula>SUM(N49:Q49)&lt;&gt;I49</formula>
    </cfRule>
  </conditionalFormatting>
  <conditionalFormatting sqref="I148:I150">
    <cfRule type="expression" dxfId="483" priority="5931">
      <formula>I148&lt;&gt;SUM(N148:Q148)</formula>
    </cfRule>
  </conditionalFormatting>
  <conditionalFormatting sqref="I208">
    <cfRule type="expression" dxfId="482" priority="4751">
      <formula>I208&lt;&gt;SUM(R208:S208)</formula>
    </cfRule>
    <cfRule type="expression" dxfId="481" priority="4752">
      <formula>I208&lt;&gt;SUM(J208:M208)</formula>
    </cfRule>
    <cfRule type="expression" dxfId="480" priority="4753">
      <formula>I208&lt;&gt;SUM(N208:Q208)</formula>
    </cfRule>
  </conditionalFormatting>
  <conditionalFormatting sqref="J208:J210 J64:J66">
    <cfRule type="expression" dxfId="479" priority="4755">
      <formula>SUM(J64:M64)&lt;&gt;I64</formula>
    </cfRule>
  </conditionalFormatting>
  <conditionalFormatting sqref="K208:K210 K64:K66">
    <cfRule type="expression" dxfId="478" priority="4749">
      <formula>SUM(J64:M64)&lt;&gt;I64</formula>
    </cfRule>
  </conditionalFormatting>
  <conditionalFormatting sqref="L208:L210 L64:L66">
    <cfRule type="expression" dxfId="477" priority="4748">
      <formula>SUM(J64:M64)&lt;&gt;I64</formula>
    </cfRule>
  </conditionalFormatting>
  <conditionalFormatting sqref="M208:M210 M64:M66">
    <cfRule type="expression" dxfId="476" priority="4747">
      <formula>SUM(J64:M64)&lt;&gt;I64</formula>
    </cfRule>
  </conditionalFormatting>
  <conditionalFormatting sqref="N208:N210 N64:N66">
    <cfRule type="expression" dxfId="475" priority="4746">
      <formula>SUM(N64:Q64)&lt;&gt;I64</formula>
    </cfRule>
  </conditionalFormatting>
  <conditionalFormatting sqref="O208:O210 O64:O66">
    <cfRule type="expression" dxfId="474" priority="4745">
      <formula>SUM(N64:Q64)&lt;&gt;I64</formula>
    </cfRule>
  </conditionalFormatting>
  <conditionalFormatting sqref="P208:P210 P64:P66">
    <cfRule type="expression" dxfId="473" priority="4744">
      <formula>SUM(N64:Q64)&lt;&gt;I64</formula>
    </cfRule>
  </conditionalFormatting>
  <conditionalFormatting sqref="Q208:Q210 Q64:Q66">
    <cfRule type="expression" dxfId="472" priority="4743">
      <formula>SUM(N64:Q64)&lt;&gt;I64</formula>
    </cfRule>
  </conditionalFormatting>
  <conditionalFormatting sqref="R208:R210 R64:R66">
    <cfRule type="expression" dxfId="471" priority="4754">
      <formula>SUM(R64:S64)&lt;&gt;I64</formula>
    </cfRule>
  </conditionalFormatting>
  <conditionalFormatting sqref="S208:S210 S64:S66">
    <cfRule type="expression" dxfId="470" priority="4750">
      <formula>SUM(R64,S64)&lt;&gt;I64</formula>
    </cfRule>
  </conditionalFormatting>
  <conditionalFormatting sqref="I209:I210 I65:I66">
    <cfRule type="expression" dxfId="469" priority="4738">
      <formula>I65&lt;&gt;SUM(R65:S65)</formula>
    </cfRule>
    <cfRule type="expression" dxfId="468" priority="4739">
      <formula>I65&lt;&gt;SUM(J65:M65)</formula>
    </cfRule>
    <cfRule type="expression" dxfId="467" priority="4740">
      <formula>I65&lt;&gt;SUM(N65:Q65)</formula>
    </cfRule>
  </conditionalFormatting>
  <conditionalFormatting sqref="I202">
    <cfRule type="expression" dxfId="466" priority="4727">
      <formula>I202&lt;&gt;SUM(N202:Q202)</formula>
    </cfRule>
  </conditionalFormatting>
  <conditionalFormatting sqref="I202">
    <cfRule type="expression" dxfId="465" priority="4726">
      <formula>I202&lt;&gt;SUM(J202:M202)</formula>
    </cfRule>
  </conditionalFormatting>
  <conditionalFormatting sqref="R221">
    <cfRule type="expression" dxfId="464" priority="4649">
      <formula>SUM(R221:S221)&lt;&gt;I221</formula>
    </cfRule>
  </conditionalFormatting>
  <conditionalFormatting sqref="J218">
    <cfRule type="expression" dxfId="463" priority="4648">
      <formula>SUM(J218:M218)&lt;&gt;I218</formula>
    </cfRule>
  </conditionalFormatting>
  <conditionalFormatting sqref="K218 K347">
    <cfRule type="expression" dxfId="462" priority="4647">
      <formula>SUM(J218:M218)&lt;&gt;I218</formula>
    </cfRule>
  </conditionalFormatting>
  <conditionalFormatting sqref="R218 R227 R551 R544:R549 R554 R232:R234 R236:R257 R272 R284 R262:R263 R389 R398 R373:R374">
    <cfRule type="expression" dxfId="461" priority="4640">
      <formula>SUM(R218:S218)&lt;&gt;I218</formula>
    </cfRule>
  </conditionalFormatting>
  <conditionalFormatting sqref="N218 N227">
    <cfRule type="expression" dxfId="460" priority="4638">
      <formula>SUM(N218:Q218)&lt;&gt;I218</formula>
    </cfRule>
  </conditionalFormatting>
  <conditionalFormatting sqref="O218 O227">
    <cfRule type="expression" dxfId="459" priority="4637">
      <formula>SUM(N218:Q218)&lt;&gt;I218</formula>
    </cfRule>
  </conditionalFormatting>
  <conditionalFormatting sqref="I356 I338">
    <cfRule type="expression" dxfId="458" priority="4035">
      <formula>I338&lt;&gt;SUM(N338:Q338)</formula>
    </cfRule>
  </conditionalFormatting>
  <conditionalFormatting sqref="I356 I338">
    <cfRule type="expression" dxfId="457" priority="4036">
      <formula>I338&lt;&gt;SUM(R338:S338)</formula>
    </cfRule>
  </conditionalFormatting>
  <conditionalFormatting sqref="R356 R338">
    <cfRule type="expression" dxfId="456" priority="4037">
      <formula>SUM(R338:S338)&lt;&gt;I338</formula>
    </cfRule>
  </conditionalFormatting>
  <conditionalFormatting sqref="S356 S338 S347">
    <cfRule type="expression" dxfId="455" priority="4038">
      <formula>SUM(R338,S338)&lt;&gt;I338</formula>
    </cfRule>
  </conditionalFormatting>
  <conditionalFormatting sqref="J356 J338">
    <cfRule type="expression" dxfId="454" priority="4039">
      <formula>SUM(J338:M338)&lt;&gt;I338</formula>
    </cfRule>
  </conditionalFormatting>
  <conditionalFormatting sqref="K356 K338">
    <cfRule type="expression" dxfId="453" priority="4040">
      <formula>SUM(J338:M338)&lt;&gt;I338</formula>
    </cfRule>
  </conditionalFormatting>
  <conditionalFormatting sqref="N356 N338">
    <cfRule type="expression" dxfId="452" priority="4043">
      <formula>SUM(N338:Q338)&lt;&gt;I338</formula>
    </cfRule>
  </conditionalFormatting>
  <conditionalFormatting sqref="O356 O338">
    <cfRule type="expression" dxfId="451" priority="4044">
      <formula>SUM(N338:Q338)&lt;&gt;I338</formula>
    </cfRule>
  </conditionalFormatting>
  <conditionalFormatting sqref="P356 P338">
    <cfRule type="expression" dxfId="450" priority="4045">
      <formula>SUM(N338:Q338)&lt;&gt;I338</formula>
    </cfRule>
  </conditionalFormatting>
  <conditionalFormatting sqref="Q356 Q338">
    <cfRule type="expression" dxfId="449" priority="4046">
      <formula>SUM(N338:Q338)&lt;&gt;I338</formula>
    </cfRule>
  </conditionalFormatting>
  <conditionalFormatting sqref="O347">
    <cfRule type="expression" dxfId="448" priority="4057">
      <formula>SUM(N347:Q347)&lt;&gt;I347</formula>
    </cfRule>
  </conditionalFormatting>
  <conditionalFormatting sqref="P347">
    <cfRule type="expression" dxfId="447" priority="4058">
      <formula>SUM(N347:Q347)&lt;&gt;I347</formula>
    </cfRule>
  </conditionalFormatting>
  <conditionalFormatting sqref="I347">
    <cfRule type="expression" dxfId="446" priority="4060">
      <formula>I347&lt;&gt;SUM(R347:S347)</formula>
    </cfRule>
    <cfRule type="expression" dxfId="445" priority="4061">
      <formula>I347&lt;&gt;SUM(J347:M347)</formula>
    </cfRule>
    <cfRule type="expression" dxfId="444" priority="4062">
      <formula>I347&lt;&gt;SUM(N347:Q347)</formula>
    </cfRule>
  </conditionalFormatting>
  <conditionalFormatting sqref="Q347">
    <cfRule type="expression" dxfId="443" priority="4063">
      <formula>SUM(N347:Q347)&lt;&gt;I347</formula>
    </cfRule>
  </conditionalFormatting>
  <conditionalFormatting sqref="J347">
    <cfRule type="expression" dxfId="442" priority="4064">
      <formula>SUM(J347:M347)&lt;&gt;I347</formula>
    </cfRule>
  </conditionalFormatting>
  <conditionalFormatting sqref="R347">
    <cfRule type="expression" dxfId="441" priority="4068">
      <formula>SUM(R347:S347)&lt;&gt;I347</formula>
    </cfRule>
  </conditionalFormatting>
  <conditionalFormatting sqref="I307 I123">
    <cfRule type="expression" dxfId="440" priority="1138">
      <formula>I123&lt;&gt;SUM(R123:S123)</formula>
    </cfRule>
  </conditionalFormatting>
  <conditionalFormatting sqref="I315">
    <cfRule type="expression" dxfId="439" priority="1048">
      <formula>I315&lt;&gt;SUM(N315:Q315)</formula>
    </cfRule>
  </conditionalFormatting>
  <conditionalFormatting sqref="I64">
    <cfRule type="expression" dxfId="438" priority="22">
      <formula>I64&lt;&gt;SUM(R64:S64)</formula>
    </cfRule>
    <cfRule type="expression" dxfId="437" priority="23">
      <formula>I64&lt;&gt;SUM(J64:M64)</formula>
    </cfRule>
    <cfRule type="expression" dxfId="436" priority="24">
      <formula>I64&lt;&gt;SUM(N64:Q64)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4"/>
  <sheetViews>
    <sheetView zoomScale="79" zoomScaleNormal="79" workbookViewId="0">
      <pane xSplit="2" ySplit="3" topLeftCell="C153" activePane="bottomRight" state="frozen"/>
      <selection pane="topRight" activeCell="C1" sqref="C1"/>
      <selection pane="bottomLeft" activeCell="A4" sqref="A4"/>
      <selection pane="bottomRight" activeCell="B124" sqref="B124:B126"/>
    </sheetView>
  </sheetViews>
  <sheetFormatPr defaultColWidth="14.44140625" defaultRowHeight="15" customHeight="1" x14ac:dyDescent="0.3"/>
  <cols>
    <col min="1" max="1" width="18.88671875" customWidth="1"/>
    <col min="2" max="2" width="33.88671875" customWidth="1"/>
    <col min="3" max="3" width="32.6640625" customWidth="1"/>
    <col min="4" max="5" width="17.44140625" customWidth="1"/>
    <col min="6" max="12" width="12.33203125" customWidth="1"/>
    <col min="13" max="27" width="8.6640625" customWidth="1"/>
  </cols>
  <sheetData>
    <row r="1" spans="1:27" ht="14.4" x14ac:dyDescent="0.3">
      <c r="A1" s="62"/>
      <c r="B1" s="62"/>
    </row>
    <row r="2" spans="1:27" ht="14.4" x14ac:dyDescent="0.3">
      <c r="A2" s="62"/>
      <c r="B2" s="62"/>
    </row>
    <row r="3" spans="1:27" ht="101.4" thickBot="1" x14ac:dyDescent="0.35">
      <c r="A3" s="118" t="s">
        <v>324</v>
      </c>
      <c r="B3" s="118" t="s">
        <v>10</v>
      </c>
      <c r="C3" s="118" t="s">
        <v>11</v>
      </c>
      <c r="D3" s="118" t="s">
        <v>325</v>
      </c>
      <c r="E3" s="118" t="s">
        <v>326</v>
      </c>
      <c r="F3" s="118" t="s">
        <v>327</v>
      </c>
      <c r="G3" s="118" t="s">
        <v>328</v>
      </c>
      <c r="H3" s="118" t="s">
        <v>329</v>
      </c>
      <c r="I3" s="118" t="s">
        <v>330</v>
      </c>
      <c r="J3" s="118" t="s">
        <v>331</v>
      </c>
      <c r="K3" s="118" t="s">
        <v>332</v>
      </c>
      <c r="L3" s="118" t="s">
        <v>333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ht="18.75" customHeight="1" x14ac:dyDescent="0.3">
      <c r="A4" s="1731" t="s">
        <v>83</v>
      </c>
      <c r="B4" s="1748" t="s">
        <v>84</v>
      </c>
      <c r="C4" s="1083" t="s">
        <v>85</v>
      </c>
      <c r="D4" s="1068">
        <f>SUM(E4:G4)</f>
        <v>69</v>
      </c>
      <c r="E4" s="135">
        <v>8</v>
      </c>
      <c r="F4" s="135">
        <v>60</v>
      </c>
      <c r="G4" s="135">
        <v>1</v>
      </c>
      <c r="H4" s="1050"/>
      <c r="I4" s="1050"/>
      <c r="J4" s="1050"/>
      <c r="K4" s="1050"/>
      <c r="L4" s="1046"/>
    </row>
    <row r="5" spans="1:27" ht="18.75" customHeight="1" x14ac:dyDescent="0.3">
      <c r="A5" s="1732"/>
      <c r="B5" s="1723"/>
      <c r="C5" s="24" t="s">
        <v>86</v>
      </c>
      <c r="D5" s="1057">
        <f>SUM(H5:L5)</f>
        <v>255</v>
      </c>
      <c r="E5" s="168"/>
      <c r="F5" s="168"/>
      <c r="G5" s="168"/>
      <c r="H5" s="144">
        <v>10</v>
      </c>
      <c r="I5" s="144">
        <v>77</v>
      </c>
      <c r="J5" s="144">
        <v>125</v>
      </c>
      <c r="K5" s="144">
        <v>37</v>
      </c>
      <c r="L5" s="145">
        <v>6</v>
      </c>
    </row>
    <row r="6" spans="1:27" ht="18.75" customHeight="1" x14ac:dyDescent="0.3">
      <c r="A6" s="1732"/>
      <c r="B6" s="1726"/>
      <c r="C6" s="24" t="s">
        <v>87</v>
      </c>
      <c r="D6" s="1057">
        <f>SUM(H6:L6)</f>
        <v>0</v>
      </c>
      <c r="E6" s="168"/>
      <c r="F6" s="168"/>
      <c r="G6" s="168"/>
      <c r="H6" s="144"/>
      <c r="I6" s="144"/>
      <c r="J6" s="144"/>
      <c r="K6" s="144"/>
      <c r="L6" s="145"/>
    </row>
    <row r="7" spans="1:27" ht="18.75" customHeight="1" x14ac:dyDescent="0.3">
      <c r="A7" s="1732"/>
      <c r="B7" s="1749" t="s">
        <v>88</v>
      </c>
      <c r="C7" s="24" t="s">
        <v>85</v>
      </c>
      <c r="D7" s="1056">
        <f>SUM(E7:G7)</f>
        <v>4</v>
      </c>
      <c r="E7" s="144"/>
      <c r="F7" s="144">
        <v>4</v>
      </c>
      <c r="G7" s="144"/>
      <c r="H7" s="168"/>
      <c r="I7" s="168"/>
      <c r="J7" s="168"/>
      <c r="K7" s="168"/>
      <c r="L7" s="392"/>
    </row>
    <row r="8" spans="1:27" ht="18.75" customHeight="1" x14ac:dyDescent="0.3">
      <c r="A8" s="1732"/>
      <c r="B8" s="1723"/>
      <c r="C8" s="24" t="s">
        <v>86</v>
      </c>
      <c r="D8" s="1057">
        <f>SUM(H8:L8)</f>
        <v>6</v>
      </c>
      <c r="E8" s="168"/>
      <c r="F8" s="168"/>
      <c r="G8" s="168"/>
      <c r="H8" s="144"/>
      <c r="I8" s="144"/>
      <c r="J8" s="144">
        <v>4</v>
      </c>
      <c r="K8" s="144">
        <v>2</v>
      </c>
      <c r="L8" s="145"/>
    </row>
    <row r="9" spans="1:27" ht="18.75" customHeight="1" x14ac:dyDescent="0.3">
      <c r="A9" s="1732"/>
      <c r="B9" s="1726"/>
      <c r="C9" s="24" t="s">
        <v>87</v>
      </c>
      <c r="D9" s="1057">
        <f>SUM(H9:L9)</f>
        <v>0</v>
      </c>
      <c r="E9" s="168"/>
      <c r="F9" s="168"/>
      <c r="G9" s="168"/>
      <c r="H9" s="144"/>
      <c r="I9" s="144"/>
      <c r="J9" s="144"/>
      <c r="K9" s="144"/>
      <c r="L9" s="145"/>
    </row>
    <row r="10" spans="1:27" ht="18.75" customHeight="1" x14ac:dyDescent="0.3">
      <c r="A10" s="1732"/>
      <c r="B10" s="1750" t="s">
        <v>89</v>
      </c>
      <c r="C10" s="24" t="s">
        <v>85</v>
      </c>
      <c r="D10" s="1056">
        <f>SUM(E10:G10)</f>
        <v>0</v>
      </c>
      <c r="E10" s="144"/>
      <c r="F10" s="144"/>
      <c r="G10" s="144"/>
      <c r="H10" s="168"/>
      <c r="I10" s="168"/>
      <c r="J10" s="168"/>
      <c r="K10" s="168"/>
      <c r="L10" s="392"/>
    </row>
    <row r="11" spans="1:27" ht="18.75" customHeight="1" x14ac:dyDescent="0.3">
      <c r="A11" s="1732"/>
      <c r="B11" s="1716"/>
      <c r="C11" s="24" t="s">
        <v>86</v>
      </c>
      <c r="D11" s="1057">
        <f>SUM(H11:L11)</f>
        <v>0</v>
      </c>
      <c r="E11" s="168"/>
      <c r="F11" s="168"/>
      <c r="G11" s="168"/>
      <c r="H11" s="144"/>
      <c r="I11" s="144"/>
      <c r="J11" s="144"/>
      <c r="K11" s="144"/>
      <c r="L11" s="145"/>
    </row>
    <row r="12" spans="1:27" ht="18.75" customHeight="1" x14ac:dyDescent="0.3">
      <c r="A12" s="1732"/>
      <c r="B12" s="1716"/>
      <c r="C12" s="24" t="s">
        <v>87</v>
      </c>
      <c r="D12" s="1057">
        <f>SUM(H12:L12)</f>
        <v>0</v>
      </c>
      <c r="E12" s="168"/>
      <c r="F12" s="168"/>
      <c r="G12" s="168"/>
      <c r="H12" s="144"/>
      <c r="I12" s="144"/>
      <c r="J12" s="144"/>
      <c r="K12" s="144"/>
      <c r="L12" s="145"/>
    </row>
    <row r="13" spans="1:27" ht="18.75" customHeight="1" x14ac:dyDescent="0.3">
      <c r="A13" s="1732"/>
      <c r="B13" s="1750" t="s">
        <v>90</v>
      </c>
      <c r="C13" s="24" t="s">
        <v>85</v>
      </c>
      <c r="D13" s="1056">
        <f>SUM(E13:G13)</f>
        <v>0</v>
      </c>
      <c r="E13" s="144"/>
      <c r="F13" s="144"/>
      <c r="G13" s="144"/>
      <c r="H13" s="168"/>
      <c r="I13" s="168"/>
      <c r="J13" s="168"/>
      <c r="K13" s="168"/>
      <c r="L13" s="392"/>
    </row>
    <row r="14" spans="1:27" ht="18.75" customHeight="1" x14ac:dyDescent="0.3">
      <c r="A14" s="1732"/>
      <c r="B14" s="1716"/>
      <c r="C14" s="24" t="s">
        <v>86</v>
      </c>
      <c r="D14" s="1057">
        <f>SUM(H14:L14)</f>
        <v>20</v>
      </c>
      <c r="E14" s="168"/>
      <c r="F14" s="168"/>
      <c r="G14" s="168"/>
      <c r="H14" s="144">
        <v>2</v>
      </c>
      <c r="I14" s="144">
        <v>2</v>
      </c>
      <c r="J14" s="144">
        <v>10</v>
      </c>
      <c r="K14" s="144">
        <v>6</v>
      </c>
      <c r="L14" s="145"/>
    </row>
    <row r="15" spans="1:27" ht="18.75" customHeight="1" x14ac:dyDescent="0.3">
      <c r="A15" s="1732"/>
      <c r="B15" s="1716"/>
      <c r="C15" s="24" t="s">
        <v>87</v>
      </c>
      <c r="D15" s="1057">
        <f>SUM(H15:L15)</f>
        <v>0</v>
      </c>
      <c r="E15" s="168"/>
      <c r="F15" s="168"/>
      <c r="G15" s="168"/>
      <c r="H15" s="144"/>
      <c r="I15" s="144"/>
      <c r="J15" s="144"/>
      <c r="K15" s="144"/>
      <c r="L15" s="145"/>
    </row>
    <row r="16" spans="1:27" ht="18.75" customHeight="1" x14ac:dyDescent="0.3">
      <c r="A16" s="1732"/>
      <c r="B16" s="1751" t="s">
        <v>91</v>
      </c>
      <c r="C16" s="24" t="s">
        <v>85</v>
      </c>
      <c r="D16" s="1056">
        <f>SUM(E16:G16)</f>
        <v>0</v>
      </c>
      <c r="E16" s="144"/>
      <c r="F16" s="144"/>
      <c r="G16" s="144"/>
      <c r="H16" s="168"/>
      <c r="I16" s="168"/>
      <c r="J16" s="168"/>
      <c r="K16" s="168"/>
      <c r="L16" s="392"/>
    </row>
    <row r="17" spans="1:12" ht="18.75" customHeight="1" x14ac:dyDescent="0.3">
      <c r="A17" s="1732"/>
      <c r="B17" s="1716"/>
      <c r="C17" s="24" t="s">
        <v>86</v>
      </c>
      <c r="D17" s="1057">
        <f>SUM(H17:L17)</f>
        <v>22</v>
      </c>
      <c r="E17" s="168"/>
      <c r="F17" s="168"/>
      <c r="G17" s="168"/>
      <c r="H17" s="144">
        <v>1</v>
      </c>
      <c r="I17" s="144"/>
      <c r="J17" s="144">
        <v>13</v>
      </c>
      <c r="K17" s="144">
        <v>8</v>
      </c>
      <c r="L17" s="145"/>
    </row>
    <row r="18" spans="1:12" ht="18.75" customHeight="1" x14ac:dyDescent="0.3">
      <c r="A18" s="1732"/>
      <c r="B18" s="1716"/>
      <c r="C18" s="24" t="s">
        <v>87</v>
      </c>
      <c r="D18" s="1057">
        <f>SUM(H18:L18)</f>
        <v>0</v>
      </c>
      <c r="E18" s="168"/>
      <c r="F18" s="168"/>
      <c r="G18" s="168"/>
      <c r="H18" s="144"/>
      <c r="I18" s="144"/>
      <c r="J18" s="144"/>
      <c r="K18" s="144"/>
      <c r="L18" s="145"/>
    </row>
    <row r="19" spans="1:12" ht="18.75" customHeight="1" x14ac:dyDescent="0.3">
      <c r="A19" s="1732"/>
      <c r="B19" s="1749" t="s">
        <v>92</v>
      </c>
      <c r="C19" s="24" t="s">
        <v>85</v>
      </c>
      <c r="D19" s="1056">
        <f>SUM(E19:G19)</f>
        <v>0</v>
      </c>
      <c r="E19" s="144"/>
      <c r="F19" s="144"/>
      <c r="G19" s="144"/>
      <c r="H19" s="168"/>
      <c r="I19" s="168"/>
      <c r="J19" s="168"/>
      <c r="K19" s="168"/>
      <c r="L19" s="392"/>
    </row>
    <row r="20" spans="1:12" ht="18.75" customHeight="1" x14ac:dyDescent="0.3">
      <c r="A20" s="1732"/>
      <c r="B20" s="1723"/>
      <c r="C20" s="24" t="s">
        <v>86</v>
      </c>
      <c r="D20" s="1057">
        <f>SUM(H20:L20)</f>
        <v>50</v>
      </c>
      <c r="E20" s="168"/>
      <c r="F20" s="168"/>
      <c r="G20" s="168"/>
      <c r="H20" s="144">
        <v>15</v>
      </c>
      <c r="I20" s="144">
        <v>6</v>
      </c>
      <c r="J20" s="144">
        <v>23</v>
      </c>
      <c r="K20" s="144">
        <v>4</v>
      </c>
      <c r="L20" s="145">
        <v>2</v>
      </c>
    </row>
    <row r="21" spans="1:12" ht="18.75" customHeight="1" x14ac:dyDescent="0.3">
      <c r="A21" s="1732"/>
      <c r="B21" s="1726"/>
      <c r="C21" s="24" t="s">
        <v>87</v>
      </c>
      <c r="D21" s="1057">
        <f>SUM(H21:L21)</f>
        <v>0</v>
      </c>
      <c r="E21" s="168"/>
      <c r="F21" s="168"/>
      <c r="G21" s="168"/>
      <c r="H21" s="144"/>
      <c r="I21" s="144"/>
      <c r="J21" s="144"/>
      <c r="K21" s="144"/>
      <c r="L21" s="145"/>
    </row>
    <row r="22" spans="1:12" ht="18.75" customHeight="1" x14ac:dyDescent="0.3">
      <c r="A22" s="1732"/>
      <c r="B22" s="1750" t="s">
        <v>93</v>
      </c>
      <c r="C22" s="24" t="s">
        <v>85</v>
      </c>
      <c r="D22" s="1056">
        <f>SUM(E22:G22)</f>
        <v>0</v>
      </c>
      <c r="E22" s="144"/>
      <c r="F22" s="144"/>
      <c r="G22" s="144"/>
      <c r="H22" s="168"/>
      <c r="I22" s="168"/>
      <c r="J22" s="168"/>
      <c r="K22" s="168"/>
      <c r="L22" s="392"/>
    </row>
    <row r="23" spans="1:12" ht="18.75" customHeight="1" x14ac:dyDescent="0.3">
      <c r="A23" s="1732"/>
      <c r="B23" s="1716"/>
      <c r="C23" s="24" t="s">
        <v>86</v>
      </c>
      <c r="D23" s="1057">
        <f>SUM(H23:L23)</f>
        <v>16</v>
      </c>
      <c r="E23" s="168"/>
      <c r="F23" s="168"/>
      <c r="G23" s="168"/>
      <c r="H23" s="144"/>
      <c r="I23" s="144">
        <v>2</v>
      </c>
      <c r="J23" s="144">
        <v>10</v>
      </c>
      <c r="K23" s="144">
        <v>4</v>
      </c>
      <c r="L23" s="145"/>
    </row>
    <row r="24" spans="1:12" ht="18.75" customHeight="1" x14ac:dyDescent="0.3">
      <c r="A24" s="1732"/>
      <c r="B24" s="1716"/>
      <c r="C24" s="24" t="s">
        <v>87</v>
      </c>
      <c r="D24" s="1057">
        <f>SUM(H24:L24)</f>
        <v>0</v>
      </c>
      <c r="E24" s="168"/>
      <c r="F24" s="168"/>
      <c r="G24" s="168"/>
      <c r="H24" s="144"/>
      <c r="I24" s="144"/>
      <c r="J24" s="144"/>
      <c r="K24" s="144"/>
      <c r="L24" s="145"/>
    </row>
    <row r="25" spans="1:12" ht="18.75" customHeight="1" x14ac:dyDescent="0.3">
      <c r="A25" s="1732"/>
      <c r="B25" s="1751" t="s">
        <v>94</v>
      </c>
      <c r="C25" s="24" t="s">
        <v>85</v>
      </c>
      <c r="D25" s="1056">
        <f>SUM(E25:G25)</f>
        <v>0</v>
      </c>
      <c r="E25" s="144"/>
      <c r="F25" s="144"/>
      <c r="G25" s="144"/>
      <c r="H25" s="168"/>
      <c r="I25" s="168"/>
      <c r="J25" s="168"/>
      <c r="K25" s="168"/>
      <c r="L25" s="392"/>
    </row>
    <row r="26" spans="1:12" ht="18.75" customHeight="1" x14ac:dyDescent="0.3">
      <c r="A26" s="1732"/>
      <c r="B26" s="1716"/>
      <c r="C26" s="24" t="s">
        <v>86</v>
      </c>
      <c r="D26" s="1057">
        <f>SUM(H26:L26)</f>
        <v>41</v>
      </c>
      <c r="E26" s="168"/>
      <c r="F26" s="168"/>
      <c r="G26" s="168"/>
      <c r="H26" s="144"/>
      <c r="I26" s="144">
        <v>7</v>
      </c>
      <c r="J26" s="144">
        <v>34</v>
      </c>
      <c r="K26" s="144"/>
      <c r="L26" s="145"/>
    </row>
    <row r="27" spans="1:12" ht="18.75" customHeight="1" x14ac:dyDescent="0.3">
      <c r="A27" s="1732"/>
      <c r="B27" s="1716"/>
      <c r="C27" s="24" t="s">
        <v>87</v>
      </c>
      <c r="D27" s="1057">
        <f>SUM(H27:L27)</f>
        <v>0</v>
      </c>
      <c r="E27" s="168"/>
      <c r="F27" s="168"/>
      <c r="G27" s="168"/>
      <c r="H27" s="144"/>
      <c r="I27" s="144"/>
      <c r="J27" s="144"/>
      <c r="K27" s="144"/>
      <c r="L27" s="145"/>
    </row>
    <row r="28" spans="1:12" ht="18.75" customHeight="1" x14ac:dyDescent="0.3">
      <c r="A28" s="1732"/>
      <c r="B28" s="1749" t="s">
        <v>95</v>
      </c>
      <c r="C28" s="24" t="s">
        <v>85</v>
      </c>
      <c r="D28" s="1056">
        <f>SUM(E28:G28)</f>
        <v>1</v>
      </c>
      <c r="E28" s="144"/>
      <c r="F28" s="144">
        <v>1</v>
      </c>
      <c r="G28" s="144"/>
      <c r="H28" s="168"/>
      <c r="I28" s="168"/>
      <c r="J28" s="168"/>
      <c r="K28" s="168"/>
      <c r="L28" s="392"/>
    </row>
    <row r="29" spans="1:12" ht="18.75" customHeight="1" x14ac:dyDescent="0.3">
      <c r="A29" s="1732"/>
      <c r="B29" s="1723"/>
      <c r="C29" s="24" t="s">
        <v>86</v>
      </c>
      <c r="D29" s="1057">
        <f>SUM(H29:L29)</f>
        <v>6</v>
      </c>
      <c r="E29" s="168"/>
      <c r="F29" s="168"/>
      <c r="G29" s="168"/>
      <c r="H29" s="144">
        <v>6</v>
      </c>
      <c r="I29" s="144"/>
      <c r="J29" s="144"/>
      <c r="K29" s="144"/>
      <c r="L29" s="145"/>
    </row>
    <row r="30" spans="1:12" ht="18.75" customHeight="1" x14ac:dyDescent="0.3">
      <c r="A30" s="1732"/>
      <c r="B30" s="1726"/>
      <c r="C30" s="24" t="s">
        <v>87</v>
      </c>
      <c r="D30" s="1057">
        <f>SUM(H30:L30)</f>
        <v>0</v>
      </c>
      <c r="E30" s="168"/>
      <c r="F30" s="168"/>
      <c r="G30" s="168"/>
      <c r="H30" s="144"/>
      <c r="I30" s="144"/>
      <c r="J30" s="144"/>
      <c r="K30" s="144"/>
      <c r="L30" s="145"/>
    </row>
    <row r="31" spans="1:12" ht="18.75" customHeight="1" x14ac:dyDescent="0.3">
      <c r="A31" s="1732"/>
      <c r="B31" s="1739" t="s">
        <v>96</v>
      </c>
      <c r="C31" s="24" t="s">
        <v>85</v>
      </c>
      <c r="D31" s="1056">
        <f>SUM(E31:G31)</f>
        <v>0</v>
      </c>
      <c r="E31" s="144"/>
      <c r="F31" s="144"/>
      <c r="G31" s="144"/>
      <c r="H31" s="168"/>
      <c r="I31" s="168"/>
      <c r="J31" s="168"/>
      <c r="K31" s="168"/>
      <c r="L31" s="392"/>
    </row>
    <row r="32" spans="1:12" ht="18.75" customHeight="1" x14ac:dyDescent="0.3">
      <c r="A32" s="1732"/>
      <c r="B32" s="1723"/>
      <c r="C32" s="24" t="s">
        <v>86</v>
      </c>
      <c r="D32" s="1057">
        <f>SUM(H32:L32)</f>
        <v>10</v>
      </c>
      <c r="E32" s="168"/>
      <c r="F32" s="168"/>
      <c r="G32" s="168"/>
      <c r="H32" s="144">
        <v>3</v>
      </c>
      <c r="I32" s="144">
        <v>3</v>
      </c>
      <c r="J32" s="144">
        <v>4</v>
      </c>
      <c r="K32" s="144"/>
      <c r="L32" s="145"/>
    </row>
    <row r="33" spans="1:12" ht="18.75" customHeight="1" x14ac:dyDescent="0.3">
      <c r="A33" s="1732"/>
      <c r="B33" s="1726"/>
      <c r="C33" s="24" t="s">
        <v>87</v>
      </c>
      <c r="D33" s="1057">
        <f>SUM(H33:L33)</f>
        <v>0</v>
      </c>
      <c r="E33" s="168"/>
      <c r="F33" s="168"/>
      <c r="G33" s="168"/>
      <c r="H33" s="144"/>
      <c r="I33" s="144"/>
      <c r="J33" s="144"/>
      <c r="K33" s="144"/>
      <c r="L33" s="145"/>
    </row>
    <row r="34" spans="1:12" ht="18.75" customHeight="1" x14ac:dyDescent="0.3">
      <c r="A34" s="1732"/>
      <c r="B34" s="1739" t="s">
        <v>97</v>
      </c>
      <c r="C34" s="24" t="s">
        <v>85</v>
      </c>
      <c r="D34" s="1056">
        <f>SUM(E34:G34)</f>
        <v>0</v>
      </c>
      <c r="E34" s="144"/>
      <c r="F34" s="144"/>
      <c r="G34" s="144"/>
      <c r="H34" s="168"/>
      <c r="I34" s="168"/>
      <c r="J34" s="168"/>
      <c r="K34" s="168"/>
      <c r="L34" s="392"/>
    </row>
    <row r="35" spans="1:12" ht="18.75" customHeight="1" x14ac:dyDescent="0.3">
      <c r="A35" s="1732"/>
      <c r="B35" s="1723"/>
      <c r="C35" s="24" t="s">
        <v>86</v>
      </c>
      <c r="D35" s="1057">
        <f>SUM(H35:L35)</f>
        <v>24</v>
      </c>
      <c r="E35" s="168"/>
      <c r="F35" s="168"/>
      <c r="G35" s="168"/>
      <c r="H35" s="144">
        <v>3</v>
      </c>
      <c r="I35" s="144">
        <v>10</v>
      </c>
      <c r="J35" s="144">
        <v>4</v>
      </c>
      <c r="K35" s="144">
        <v>6</v>
      </c>
      <c r="L35" s="145">
        <v>1</v>
      </c>
    </row>
    <row r="36" spans="1:12" ht="18.75" customHeight="1" x14ac:dyDescent="0.3">
      <c r="A36" s="1732"/>
      <c r="B36" s="1726"/>
      <c r="C36" s="24" t="s">
        <v>87</v>
      </c>
      <c r="D36" s="1057">
        <f>SUM(H36:L36)</f>
        <v>0</v>
      </c>
      <c r="E36" s="168"/>
      <c r="F36" s="168"/>
      <c r="G36" s="168"/>
      <c r="H36" s="144"/>
      <c r="I36" s="144"/>
      <c r="J36" s="144"/>
      <c r="K36" s="144"/>
      <c r="L36" s="145"/>
    </row>
    <row r="37" spans="1:12" ht="18.75" customHeight="1" x14ac:dyDescent="0.3">
      <c r="A37" s="1732"/>
      <c r="B37" s="1750" t="s">
        <v>98</v>
      </c>
      <c r="C37" s="24" t="s">
        <v>85</v>
      </c>
      <c r="D37" s="1056">
        <f>SUM(E37:G37)</f>
        <v>0</v>
      </c>
      <c r="E37" s="144"/>
      <c r="F37" s="144"/>
      <c r="G37" s="144"/>
      <c r="H37" s="168"/>
      <c r="I37" s="168"/>
      <c r="J37" s="168"/>
      <c r="K37" s="168"/>
      <c r="L37" s="392"/>
    </row>
    <row r="38" spans="1:12" ht="18.75" customHeight="1" x14ac:dyDescent="0.3">
      <c r="A38" s="1732"/>
      <c r="B38" s="1716"/>
      <c r="C38" s="24" t="s">
        <v>86</v>
      </c>
      <c r="D38" s="1057">
        <f>SUM(H38:L38)</f>
        <v>7</v>
      </c>
      <c r="E38" s="168"/>
      <c r="F38" s="168"/>
      <c r="G38" s="168"/>
      <c r="H38" s="144"/>
      <c r="I38" s="144">
        <v>1</v>
      </c>
      <c r="J38" s="144">
        <v>6</v>
      </c>
      <c r="K38" s="144"/>
      <c r="L38" s="145"/>
    </row>
    <row r="39" spans="1:12" ht="18.75" customHeight="1" x14ac:dyDescent="0.3">
      <c r="A39" s="1732"/>
      <c r="B39" s="1716"/>
      <c r="C39" s="24" t="s">
        <v>87</v>
      </c>
      <c r="D39" s="1057">
        <f>SUM(H39:L39)</f>
        <v>0</v>
      </c>
      <c r="E39" s="168"/>
      <c r="F39" s="168"/>
      <c r="G39" s="168"/>
      <c r="H39" s="144"/>
      <c r="I39" s="144"/>
      <c r="J39" s="144"/>
      <c r="K39" s="144"/>
      <c r="L39" s="145"/>
    </row>
    <row r="40" spans="1:12" ht="18.75" customHeight="1" x14ac:dyDescent="0.3">
      <c r="A40" s="1732"/>
      <c r="B40" s="1751" t="s">
        <v>99</v>
      </c>
      <c r="C40" s="24" t="s">
        <v>85</v>
      </c>
      <c r="D40" s="1056">
        <f>SUM(E40:G40)</f>
        <v>0</v>
      </c>
      <c r="E40" s="144"/>
      <c r="F40" s="144"/>
      <c r="G40" s="144"/>
      <c r="H40" s="168"/>
      <c r="I40" s="168"/>
      <c r="J40" s="168"/>
      <c r="K40" s="168"/>
      <c r="L40" s="392"/>
    </row>
    <row r="41" spans="1:12" ht="18.75" customHeight="1" x14ac:dyDescent="0.3">
      <c r="A41" s="1732"/>
      <c r="B41" s="1716"/>
      <c r="C41" s="24" t="s">
        <v>86</v>
      </c>
      <c r="D41" s="1057">
        <f>SUM(H41:L41)</f>
        <v>14</v>
      </c>
      <c r="E41" s="168"/>
      <c r="F41" s="168"/>
      <c r="G41" s="168"/>
      <c r="H41" s="144"/>
      <c r="I41" s="144">
        <v>2</v>
      </c>
      <c r="J41" s="144">
        <v>9</v>
      </c>
      <c r="K41" s="144">
        <v>1</v>
      </c>
      <c r="L41" s="145">
        <v>2</v>
      </c>
    </row>
    <row r="42" spans="1:12" ht="18.75" customHeight="1" x14ac:dyDescent="0.3">
      <c r="A42" s="1732"/>
      <c r="B42" s="1716"/>
      <c r="C42" s="24" t="s">
        <v>87</v>
      </c>
      <c r="D42" s="1057">
        <f>SUM(H42:L42)</f>
        <v>0</v>
      </c>
      <c r="E42" s="168"/>
      <c r="F42" s="168"/>
      <c r="G42" s="168"/>
      <c r="H42" s="144"/>
      <c r="I42" s="144"/>
      <c r="J42" s="144"/>
      <c r="K42" s="144"/>
      <c r="L42" s="145"/>
    </row>
    <row r="43" spans="1:12" ht="18.75" customHeight="1" x14ac:dyDescent="0.3">
      <c r="A43" s="1732"/>
      <c r="B43" s="1750" t="s">
        <v>100</v>
      </c>
      <c r="C43" s="24" t="s">
        <v>85</v>
      </c>
      <c r="D43" s="1056">
        <f>SUM(E43:G43)</f>
        <v>0</v>
      </c>
      <c r="E43" s="144"/>
      <c r="F43" s="144"/>
      <c r="G43" s="144"/>
      <c r="H43" s="168"/>
      <c r="I43" s="168"/>
      <c r="J43" s="168"/>
      <c r="K43" s="168"/>
      <c r="L43" s="392"/>
    </row>
    <row r="44" spans="1:12" ht="18.75" customHeight="1" x14ac:dyDescent="0.3">
      <c r="A44" s="1732"/>
      <c r="B44" s="1716"/>
      <c r="C44" s="24" t="s">
        <v>86</v>
      </c>
      <c r="D44" s="1057">
        <f>SUM(H44:L44)</f>
        <v>29</v>
      </c>
      <c r="E44" s="168"/>
      <c r="F44" s="168"/>
      <c r="G44" s="168"/>
      <c r="H44" s="144">
        <v>2</v>
      </c>
      <c r="I44" s="144">
        <v>1</v>
      </c>
      <c r="J44" s="144">
        <v>11</v>
      </c>
      <c r="K44" s="144">
        <v>12</v>
      </c>
      <c r="L44" s="145">
        <v>3</v>
      </c>
    </row>
    <row r="45" spans="1:12" ht="18.75" customHeight="1" x14ac:dyDescent="0.3">
      <c r="A45" s="1732"/>
      <c r="B45" s="1716"/>
      <c r="C45" s="24" t="s">
        <v>87</v>
      </c>
      <c r="D45" s="1057">
        <f>SUM(H45:L45)</f>
        <v>0</v>
      </c>
      <c r="E45" s="168"/>
      <c r="F45" s="168"/>
      <c r="G45" s="168"/>
      <c r="H45" s="144"/>
      <c r="I45" s="144"/>
      <c r="J45" s="144"/>
      <c r="K45" s="144"/>
      <c r="L45" s="145"/>
    </row>
    <row r="46" spans="1:12" ht="18.75" customHeight="1" x14ac:dyDescent="0.3">
      <c r="A46" s="1732"/>
      <c r="B46" s="1751" t="s">
        <v>101</v>
      </c>
      <c r="C46" s="24" t="s">
        <v>85</v>
      </c>
      <c r="D46" s="1056">
        <f>SUM(E46:G46)</f>
        <v>0</v>
      </c>
      <c r="E46" s="144"/>
      <c r="F46" s="144"/>
      <c r="G46" s="144"/>
      <c r="H46" s="168"/>
      <c r="I46" s="168"/>
      <c r="J46" s="168"/>
      <c r="K46" s="168"/>
      <c r="L46" s="392"/>
    </row>
    <row r="47" spans="1:12" ht="18.75" customHeight="1" x14ac:dyDescent="0.3">
      <c r="A47" s="1732"/>
      <c r="B47" s="1716"/>
      <c r="C47" s="24" t="s">
        <v>86</v>
      </c>
      <c r="D47" s="1057">
        <f>SUM(H47:L47)</f>
        <v>15</v>
      </c>
      <c r="E47" s="168"/>
      <c r="F47" s="168"/>
      <c r="G47" s="168"/>
      <c r="H47" s="144"/>
      <c r="I47" s="144">
        <v>1</v>
      </c>
      <c r="J47" s="144">
        <v>11</v>
      </c>
      <c r="K47" s="144">
        <v>2</v>
      </c>
      <c r="L47" s="145">
        <v>1</v>
      </c>
    </row>
    <row r="48" spans="1:12" ht="18.75" customHeight="1" x14ac:dyDescent="0.3">
      <c r="A48" s="1732"/>
      <c r="B48" s="1716"/>
      <c r="C48" s="24" t="s">
        <v>87</v>
      </c>
      <c r="D48" s="1057">
        <f>SUM(H48:L48)</f>
        <v>0</v>
      </c>
      <c r="E48" s="168"/>
      <c r="F48" s="168"/>
      <c r="G48" s="168"/>
      <c r="H48" s="144"/>
      <c r="I48" s="144"/>
      <c r="J48" s="144"/>
      <c r="K48" s="144"/>
      <c r="L48" s="145"/>
    </row>
    <row r="49" spans="1:12" ht="18.75" customHeight="1" x14ac:dyDescent="0.3">
      <c r="A49" s="1732"/>
      <c r="B49" s="1750" t="s">
        <v>102</v>
      </c>
      <c r="C49" s="24" t="s">
        <v>85</v>
      </c>
      <c r="D49" s="1056">
        <f>SUM(E49:G49)</f>
        <v>0</v>
      </c>
      <c r="E49" s="144"/>
      <c r="F49" s="144"/>
      <c r="G49" s="144"/>
      <c r="H49" s="168"/>
      <c r="I49" s="168"/>
      <c r="J49" s="168"/>
      <c r="K49" s="168"/>
      <c r="L49" s="392"/>
    </row>
    <row r="50" spans="1:12" ht="18.75" customHeight="1" x14ac:dyDescent="0.3">
      <c r="A50" s="1732"/>
      <c r="B50" s="1716"/>
      <c r="C50" s="24" t="s">
        <v>86</v>
      </c>
      <c r="D50" s="1057">
        <f>SUM(H50:L50)</f>
        <v>13</v>
      </c>
      <c r="E50" s="168"/>
      <c r="F50" s="168"/>
      <c r="G50" s="168"/>
      <c r="H50" s="144"/>
      <c r="I50" s="144">
        <v>2</v>
      </c>
      <c r="J50" s="144">
        <v>6</v>
      </c>
      <c r="K50" s="144">
        <v>5</v>
      </c>
      <c r="L50" s="145"/>
    </row>
    <row r="51" spans="1:12" ht="18.75" customHeight="1" thickBot="1" x14ac:dyDescent="0.35">
      <c r="A51" s="1733"/>
      <c r="B51" s="1789"/>
      <c r="C51" s="1084" t="s">
        <v>87</v>
      </c>
      <c r="D51" s="1073">
        <f>SUM(H51:L51)</f>
        <v>0</v>
      </c>
      <c r="E51" s="1040"/>
      <c r="F51" s="1040"/>
      <c r="G51" s="1040"/>
      <c r="H51" s="174"/>
      <c r="I51" s="174"/>
      <c r="J51" s="174"/>
      <c r="K51" s="174"/>
      <c r="L51" s="175"/>
    </row>
    <row r="52" spans="1:12" ht="18.75" customHeight="1" x14ac:dyDescent="0.3">
      <c r="A52" s="1745" t="s">
        <v>103</v>
      </c>
      <c r="B52" s="1790" t="s">
        <v>104</v>
      </c>
      <c r="C52" s="389" t="s">
        <v>85</v>
      </c>
      <c r="D52" s="1085">
        <v>76</v>
      </c>
      <c r="E52" s="459">
        <v>10</v>
      </c>
      <c r="F52" s="459">
        <v>66</v>
      </c>
      <c r="G52" s="459"/>
      <c r="H52" s="1086"/>
      <c r="I52" s="1086"/>
      <c r="J52" s="1086"/>
      <c r="K52" s="1086"/>
      <c r="L52" s="1087"/>
    </row>
    <row r="53" spans="1:12" ht="18.75" customHeight="1" x14ac:dyDescent="0.3">
      <c r="A53" s="1746"/>
      <c r="B53" s="1791"/>
      <c r="C53" s="390" t="s">
        <v>86</v>
      </c>
      <c r="D53" s="1060">
        <v>165</v>
      </c>
      <c r="E53" s="1041"/>
      <c r="F53" s="1041"/>
      <c r="G53" s="1041"/>
      <c r="H53" s="461">
        <v>12</v>
      </c>
      <c r="I53" s="461">
        <v>36</v>
      </c>
      <c r="J53" s="461">
        <v>82</v>
      </c>
      <c r="K53" s="461">
        <v>27</v>
      </c>
      <c r="L53" s="460">
        <v>8</v>
      </c>
    </row>
    <row r="54" spans="1:12" ht="18.75" customHeight="1" thickBot="1" x14ac:dyDescent="0.35">
      <c r="A54" s="1746"/>
      <c r="B54" s="1791"/>
      <c r="C54" s="391" t="s">
        <v>87</v>
      </c>
      <c r="D54" s="1060">
        <v>0</v>
      </c>
      <c r="E54" s="1041"/>
      <c r="F54" s="1041"/>
      <c r="G54" s="1041"/>
      <c r="H54" s="1041"/>
      <c r="I54" s="1041"/>
      <c r="J54" s="1041"/>
      <c r="K54" s="1041"/>
      <c r="L54" s="1042"/>
    </row>
    <row r="55" spans="1:12" ht="18.75" customHeight="1" x14ac:dyDescent="0.3">
      <c r="A55" s="1746"/>
      <c r="B55" s="1792" t="s">
        <v>105</v>
      </c>
      <c r="C55" s="389" t="s">
        <v>85</v>
      </c>
      <c r="D55" s="1059">
        <v>0</v>
      </c>
      <c r="E55" s="1041"/>
      <c r="F55" s="1041"/>
      <c r="G55" s="1041"/>
      <c r="H55" s="1041"/>
      <c r="I55" s="1041"/>
      <c r="J55" s="1041"/>
      <c r="K55" s="1041"/>
      <c r="L55" s="1042"/>
    </row>
    <row r="56" spans="1:12" ht="18.75" customHeight="1" x14ac:dyDescent="0.3">
      <c r="A56" s="1746"/>
      <c r="B56" s="1791"/>
      <c r="C56" s="390" t="s">
        <v>86</v>
      </c>
      <c r="D56" s="1060">
        <v>36</v>
      </c>
      <c r="E56" s="1041"/>
      <c r="F56" s="1041"/>
      <c r="G56" s="1041"/>
      <c r="H56" s="461">
        <v>4</v>
      </c>
      <c r="I56" s="461">
        <v>17</v>
      </c>
      <c r="J56" s="461">
        <v>7</v>
      </c>
      <c r="K56" s="461">
        <v>8</v>
      </c>
      <c r="L56" s="1042">
        <v>0</v>
      </c>
    </row>
    <row r="57" spans="1:12" ht="18.75" customHeight="1" thickBot="1" x14ac:dyDescent="0.35">
      <c r="A57" s="1746"/>
      <c r="B57" s="1791"/>
      <c r="C57" s="391" t="s">
        <v>87</v>
      </c>
      <c r="D57" s="1060">
        <v>0</v>
      </c>
      <c r="E57" s="1041"/>
      <c r="F57" s="1041"/>
      <c r="G57" s="1041"/>
      <c r="H57" s="1041"/>
      <c r="I57" s="1041"/>
      <c r="J57" s="1041"/>
      <c r="K57" s="1041"/>
      <c r="L57" s="1042"/>
    </row>
    <row r="58" spans="1:12" ht="18.75" customHeight="1" x14ac:dyDescent="0.3">
      <c r="A58" s="1746"/>
      <c r="B58" s="1793" t="s">
        <v>106</v>
      </c>
      <c r="C58" s="389" t="s">
        <v>85</v>
      </c>
      <c r="D58" s="1059">
        <v>0</v>
      </c>
      <c r="E58" s="1041"/>
      <c r="F58" s="1041"/>
      <c r="G58" s="1041"/>
      <c r="H58" s="1041"/>
      <c r="I58" s="1041"/>
      <c r="J58" s="1041"/>
      <c r="K58" s="1041"/>
      <c r="L58" s="1042"/>
    </row>
    <row r="59" spans="1:12" ht="18.75" customHeight="1" x14ac:dyDescent="0.3">
      <c r="A59" s="1746"/>
      <c r="B59" s="1791"/>
      <c r="C59" s="390" t="s">
        <v>86</v>
      </c>
      <c r="D59" s="1060">
        <v>35</v>
      </c>
      <c r="E59" s="1041"/>
      <c r="F59" s="1041"/>
      <c r="G59" s="1041"/>
      <c r="H59" s="461">
        <v>4</v>
      </c>
      <c r="I59" s="461">
        <v>19</v>
      </c>
      <c r="J59" s="461">
        <v>12</v>
      </c>
      <c r="K59" s="1041"/>
      <c r="L59" s="1042"/>
    </row>
    <row r="60" spans="1:12" ht="18.75" customHeight="1" thickBot="1" x14ac:dyDescent="0.35">
      <c r="A60" s="1747"/>
      <c r="B60" s="1794"/>
      <c r="C60" s="391" t="s">
        <v>87</v>
      </c>
      <c r="D60" s="1088">
        <v>0</v>
      </c>
      <c r="E60" s="1043"/>
      <c r="F60" s="1043"/>
      <c r="G60" s="1043"/>
      <c r="H60" s="1043"/>
      <c r="I60" s="1043"/>
      <c r="J60" s="1043"/>
      <c r="K60" s="1043"/>
      <c r="L60" s="1044"/>
    </row>
    <row r="61" spans="1:12" ht="18.75" customHeight="1" x14ac:dyDescent="0.3">
      <c r="A61" s="1731" t="s">
        <v>107</v>
      </c>
      <c r="B61" s="1795" t="s">
        <v>108</v>
      </c>
      <c r="C61" s="1089" t="s">
        <v>85</v>
      </c>
      <c r="D61" s="1609">
        <v>114</v>
      </c>
      <c r="E61" s="1412">
        <v>12</v>
      </c>
      <c r="F61" s="713">
        <v>99</v>
      </c>
      <c r="G61" s="714">
        <v>3</v>
      </c>
      <c r="H61" s="473"/>
      <c r="I61" s="474"/>
      <c r="J61" s="474"/>
      <c r="K61" s="474"/>
      <c r="L61" s="474"/>
    </row>
    <row r="62" spans="1:12" ht="18.75" customHeight="1" x14ac:dyDescent="0.3">
      <c r="A62" s="1732"/>
      <c r="B62" s="1736"/>
      <c r="C62" s="30" t="s">
        <v>86</v>
      </c>
      <c r="D62" s="1610">
        <v>1163</v>
      </c>
      <c r="E62" s="1611"/>
      <c r="F62" s="1612"/>
      <c r="G62" s="475"/>
      <c r="H62" s="910">
        <v>115</v>
      </c>
      <c r="I62" s="163">
        <v>338</v>
      </c>
      <c r="J62" s="163">
        <v>550</v>
      </c>
      <c r="K62" s="163">
        <v>160</v>
      </c>
      <c r="L62" s="1613"/>
    </row>
    <row r="63" spans="1:12" ht="18.75" customHeight="1" thickBot="1" x14ac:dyDescent="0.35">
      <c r="A63" s="1732"/>
      <c r="B63" s="1737"/>
      <c r="C63" s="30" t="s">
        <v>87</v>
      </c>
      <c r="D63" s="1614">
        <v>40</v>
      </c>
      <c r="E63" s="1615"/>
      <c r="F63" s="1040"/>
      <c r="G63" s="1482"/>
      <c r="H63" s="911">
        <v>3</v>
      </c>
      <c r="I63" s="163">
        <v>3</v>
      </c>
      <c r="J63" s="166">
        <v>16</v>
      </c>
      <c r="K63" s="166">
        <v>13</v>
      </c>
      <c r="L63" s="1616">
        <v>5</v>
      </c>
    </row>
    <row r="64" spans="1:12" ht="18.75" customHeight="1" x14ac:dyDescent="0.3">
      <c r="A64" s="1732"/>
      <c r="B64" s="1729" t="s">
        <v>109</v>
      </c>
      <c r="C64" s="30" t="s">
        <v>85</v>
      </c>
      <c r="D64" s="396">
        <v>103</v>
      </c>
      <c r="E64" s="141"/>
      <c r="F64" s="393">
        <v>66</v>
      </c>
      <c r="G64" s="142">
        <v>37</v>
      </c>
      <c r="H64" s="473"/>
      <c r="I64" s="474"/>
      <c r="J64" s="474"/>
      <c r="K64" s="474"/>
      <c r="L64" s="475"/>
    </row>
    <row r="65" spans="1:12" ht="18.75" customHeight="1" x14ac:dyDescent="0.3">
      <c r="A65" s="1732"/>
      <c r="B65" s="1723"/>
      <c r="C65" s="30" t="s">
        <v>86</v>
      </c>
      <c r="D65" s="476">
        <v>955</v>
      </c>
      <c r="E65" s="473"/>
      <c r="F65" s="168"/>
      <c r="G65" s="392"/>
      <c r="H65" s="477">
        <v>55</v>
      </c>
      <c r="I65" s="478">
        <v>361</v>
      </c>
      <c r="J65" s="478">
        <v>486</v>
      </c>
      <c r="K65" s="478">
        <v>53</v>
      </c>
      <c r="L65" s="145">
        <v>0</v>
      </c>
    </row>
    <row r="66" spans="1:12" ht="18.75" customHeight="1" thickBot="1" x14ac:dyDescent="0.35">
      <c r="A66" s="1732"/>
      <c r="B66" s="1726"/>
      <c r="C66" s="30" t="s">
        <v>87</v>
      </c>
      <c r="D66" s="1617">
        <f>SUM(H66:L66)</f>
        <v>0</v>
      </c>
      <c r="E66" s="1618"/>
      <c r="F66" s="1619"/>
      <c r="G66" s="1620"/>
      <c r="H66" s="1621"/>
      <c r="I66" s="1557"/>
      <c r="J66" s="1557"/>
      <c r="K66" s="1557"/>
      <c r="L66" s="1551"/>
    </row>
    <row r="67" spans="1:12" ht="18.75" customHeight="1" x14ac:dyDescent="0.3">
      <c r="A67" s="1732"/>
      <c r="B67" s="1729" t="s">
        <v>110</v>
      </c>
      <c r="C67" s="30" t="s">
        <v>85</v>
      </c>
      <c r="D67" s="1622">
        <f>SUM(E67:G67)</f>
        <v>0</v>
      </c>
      <c r="E67" s="1569"/>
      <c r="F67" s="1567"/>
      <c r="G67" s="1570"/>
      <c r="H67" s="1623"/>
      <c r="I67" s="1624"/>
      <c r="J67" s="1624"/>
      <c r="K67" s="1624"/>
      <c r="L67" s="1625"/>
    </row>
    <row r="68" spans="1:12" ht="18.75" customHeight="1" x14ac:dyDescent="0.3">
      <c r="A68" s="1732"/>
      <c r="B68" s="1723"/>
      <c r="C68" s="30" t="s">
        <v>86</v>
      </c>
      <c r="D68" s="1626">
        <v>5</v>
      </c>
      <c r="E68" s="591"/>
      <c r="F68" s="592"/>
      <c r="G68" s="593"/>
      <c r="H68" s="594">
        <v>2</v>
      </c>
      <c r="I68" s="559">
        <v>3</v>
      </c>
      <c r="J68" s="559"/>
      <c r="K68" s="559"/>
      <c r="L68" s="557"/>
    </row>
    <row r="69" spans="1:12" ht="18.75" customHeight="1" thickBot="1" x14ac:dyDescent="0.35">
      <c r="A69" s="1732"/>
      <c r="B69" s="1726"/>
      <c r="C69" s="30" t="s">
        <v>87</v>
      </c>
      <c r="D69" s="1617">
        <f>SUM(H69:L69)</f>
        <v>0</v>
      </c>
      <c r="E69" s="1618"/>
      <c r="F69" s="1619"/>
      <c r="G69" s="1620"/>
      <c r="H69" s="1621"/>
      <c r="I69" s="1557"/>
      <c r="J69" s="1557"/>
      <c r="K69" s="1557"/>
      <c r="L69" s="1551"/>
    </row>
    <row r="70" spans="1:12" ht="18.75" customHeight="1" x14ac:dyDescent="0.3">
      <c r="A70" s="1732"/>
      <c r="B70" s="1796" t="s">
        <v>111</v>
      </c>
      <c r="C70" s="30" t="s">
        <v>85</v>
      </c>
      <c r="D70" s="396">
        <v>5</v>
      </c>
      <c r="E70" s="141"/>
      <c r="F70" s="393">
        <v>5</v>
      </c>
      <c r="G70" s="142"/>
      <c r="H70" s="473"/>
      <c r="I70" s="474"/>
      <c r="J70" s="474"/>
      <c r="K70" s="474"/>
      <c r="L70" s="475"/>
    </row>
    <row r="71" spans="1:12" ht="18.75" customHeight="1" x14ac:dyDescent="0.3">
      <c r="A71" s="1732"/>
      <c r="B71" s="1723"/>
      <c r="C71" s="29" t="s">
        <v>86</v>
      </c>
      <c r="D71" s="476">
        <v>122</v>
      </c>
      <c r="E71" s="473"/>
      <c r="F71" s="168"/>
      <c r="G71" s="392"/>
      <c r="H71" s="477">
        <v>28</v>
      </c>
      <c r="I71" s="478">
        <v>35</v>
      </c>
      <c r="J71" s="478">
        <v>54</v>
      </c>
      <c r="K71" s="478">
        <v>5</v>
      </c>
      <c r="L71" s="145">
        <v>0</v>
      </c>
    </row>
    <row r="72" spans="1:12" ht="18.75" customHeight="1" thickBot="1" x14ac:dyDescent="0.35">
      <c r="A72" s="1732"/>
      <c r="B72" s="1726"/>
      <c r="C72" s="29" t="s">
        <v>87</v>
      </c>
      <c r="D72" s="1617">
        <f>SUM(H72:L72)</f>
        <v>0</v>
      </c>
      <c r="E72" s="1618"/>
      <c r="F72" s="1619"/>
      <c r="G72" s="1620"/>
      <c r="H72" s="1621"/>
      <c r="I72" s="1557"/>
      <c r="J72" s="1557"/>
      <c r="K72" s="1557"/>
      <c r="L72" s="1551"/>
    </row>
    <row r="73" spans="1:12" ht="18.75" customHeight="1" x14ac:dyDescent="0.3">
      <c r="A73" s="1732"/>
      <c r="B73" s="1729" t="s">
        <v>112</v>
      </c>
      <c r="C73" s="30" t="s">
        <v>85</v>
      </c>
      <c r="D73" s="1622">
        <f>SUM(E73:G73)</f>
        <v>0</v>
      </c>
      <c r="E73" s="1569"/>
      <c r="F73" s="1567"/>
      <c r="G73" s="1570"/>
      <c r="H73" s="1623"/>
      <c r="I73" s="1624"/>
      <c r="J73" s="1624"/>
      <c r="K73" s="1624"/>
      <c r="L73" s="1625"/>
    </row>
    <row r="74" spans="1:12" ht="18.75" customHeight="1" x14ac:dyDescent="0.3">
      <c r="A74" s="1732"/>
      <c r="B74" s="1723"/>
      <c r="C74" s="30" t="s">
        <v>86</v>
      </c>
      <c r="D74" s="476">
        <v>75</v>
      </c>
      <c r="E74" s="473"/>
      <c r="F74" s="168"/>
      <c r="G74" s="392"/>
      <c r="H74" s="477">
        <v>16</v>
      </c>
      <c r="I74" s="478">
        <v>22</v>
      </c>
      <c r="J74" s="478">
        <v>37</v>
      </c>
      <c r="K74" s="478"/>
      <c r="L74" s="145"/>
    </row>
    <row r="75" spans="1:12" ht="18.75" customHeight="1" thickBot="1" x14ac:dyDescent="0.35">
      <c r="A75" s="1732"/>
      <c r="B75" s="1726"/>
      <c r="C75" s="30" t="s">
        <v>87</v>
      </c>
      <c r="D75" s="1617">
        <f>SUM(H75:L75)</f>
        <v>0</v>
      </c>
      <c r="E75" s="1618"/>
      <c r="F75" s="1619"/>
      <c r="G75" s="1620"/>
      <c r="H75" s="1621"/>
      <c r="I75" s="1557"/>
      <c r="J75" s="1557"/>
      <c r="K75" s="1557"/>
      <c r="L75" s="1551"/>
    </row>
    <row r="76" spans="1:12" ht="18.75" customHeight="1" x14ac:dyDescent="0.3">
      <c r="A76" s="1732"/>
      <c r="B76" s="1755" t="s">
        <v>113</v>
      </c>
      <c r="C76" s="30" t="s">
        <v>85</v>
      </c>
      <c r="D76" s="1622">
        <f>SUM(E76:G76)</f>
        <v>0</v>
      </c>
      <c r="E76" s="1569"/>
      <c r="F76" s="1567"/>
      <c r="G76" s="1570"/>
      <c r="H76" s="1623"/>
      <c r="I76" s="1624"/>
      <c r="J76" s="1624"/>
      <c r="K76" s="1624"/>
      <c r="L76" s="1625"/>
    </row>
    <row r="77" spans="1:12" ht="18.75" customHeight="1" x14ac:dyDescent="0.3">
      <c r="A77" s="1732"/>
      <c r="B77" s="1723"/>
      <c r="C77" s="30" t="s">
        <v>86</v>
      </c>
      <c r="D77" s="1489">
        <v>50</v>
      </c>
      <c r="E77" s="473"/>
      <c r="F77" s="168"/>
      <c r="G77" s="392"/>
      <c r="H77" s="477">
        <v>10</v>
      </c>
      <c r="I77" s="478">
        <v>27</v>
      </c>
      <c r="J77" s="478">
        <v>13</v>
      </c>
      <c r="K77" s="478"/>
      <c r="L77" s="145"/>
    </row>
    <row r="78" spans="1:12" ht="18.75" customHeight="1" thickBot="1" x14ac:dyDescent="0.35">
      <c r="A78" s="1732"/>
      <c r="B78" s="1726"/>
      <c r="C78" s="30" t="s">
        <v>87</v>
      </c>
      <c r="D78" s="1617">
        <f>SUM(H78:L78)</f>
        <v>0</v>
      </c>
      <c r="E78" s="1618"/>
      <c r="F78" s="1619"/>
      <c r="G78" s="1620"/>
      <c r="H78" s="1621"/>
      <c r="I78" s="1557"/>
      <c r="J78" s="1557"/>
      <c r="K78" s="1557"/>
      <c r="L78" s="1551"/>
    </row>
    <row r="79" spans="1:12" ht="18.75" customHeight="1" x14ac:dyDescent="0.3">
      <c r="A79" s="1732"/>
      <c r="B79" s="1755" t="s">
        <v>114</v>
      </c>
      <c r="C79" s="30" t="s">
        <v>85</v>
      </c>
      <c r="D79" s="396">
        <v>51</v>
      </c>
      <c r="E79" s="141">
        <v>2</v>
      </c>
      <c r="F79" s="393">
        <v>49</v>
      </c>
      <c r="G79" s="142">
        <v>1</v>
      </c>
      <c r="H79" s="473"/>
      <c r="I79" s="474"/>
      <c r="J79" s="474"/>
      <c r="K79" s="474"/>
      <c r="L79" s="475"/>
    </row>
    <row r="80" spans="1:12" ht="18.75" customHeight="1" x14ac:dyDescent="0.3">
      <c r="A80" s="1732"/>
      <c r="B80" s="1723"/>
      <c r="C80" s="30" t="s">
        <v>86</v>
      </c>
      <c r="D80" s="476">
        <v>484</v>
      </c>
      <c r="E80" s="473"/>
      <c r="F80" s="168"/>
      <c r="G80" s="392"/>
      <c r="H80" s="477">
        <v>76</v>
      </c>
      <c r="I80" s="478">
        <v>383</v>
      </c>
      <c r="J80" s="478">
        <v>25</v>
      </c>
      <c r="K80" s="478"/>
      <c r="L80" s="145"/>
    </row>
    <row r="81" spans="1:12" ht="18.75" customHeight="1" thickBot="1" x14ac:dyDescent="0.35">
      <c r="A81" s="1732"/>
      <c r="B81" s="1726"/>
      <c r="C81" s="30" t="s">
        <v>87</v>
      </c>
      <c r="D81" s="1617">
        <f>SUM(H81:L81)</f>
        <v>0</v>
      </c>
      <c r="E81" s="1618"/>
      <c r="F81" s="1619"/>
      <c r="G81" s="1620"/>
      <c r="H81" s="1621"/>
      <c r="I81" s="1557"/>
      <c r="J81" s="1557"/>
      <c r="K81" s="1557"/>
      <c r="L81" s="1551"/>
    </row>
    <row r="82" spans="1:12" ht="18.75" customHeight="1" x14ac:dyDescent="0.3">
      <c r="A82" s="1732"/>
      <c r="B82" s="1755" t="s">
        <v>115</v>
      </c>
      <c r="C82" s="30" t="s">
        <v>85</v>
      </c>
      <c r="D82" s="1622">
        <f>SUM(E82:G82)</f>
        <v>0</v>
      </c>
      <c r="E82" s="1569"/>
      <c r="F82" s="1567"/>
      <c r="G82" s="1570"/>
      <c r="H82" s="1623"/>
      <c r="I82" s="1624"/>
      <c r="J82" s="1624"/>
      <c r="K82" s="1624"/>
      <c r="L82" s="1625"/>
    </row>
    <row r="83" spans="1:12" ht="18.75" customHeight="1" x14ac:dyDescent="0.3">
      <c r="A83" s="1732"/>
      <c r="B83" s="1723"/>
      <c r="C83" s="30" t="s">
        <v>86</v>
      </c>
      <c r="D83" s="476">
        <v>10</v>
      </c>
      <c r="E83" s="473">
        <v>0</v>
      </c>
      <c r="F83" s="168">
        <v>0</v>
      </c>
      <c r="G83" s="392">
        <v>0</v>
      </c>
      <c r="H83" s="477">
        <v>2</v>
      </c>
      <c r="I83" s="478">
        <v>5</v>
      </c>
      <c r="J83" s="478">
        <v>3</v>
      </c>
      <c r="K83" s="478"/>
      <c r="L83" s="145">
        <v>0</v>
      </c>
    </row>
    <row r="84" spans="1:12" ht="18.75" customHeight="1" thickBot="1" x14ac:dyDescent="0.35">
      <c r="A84" s="1732"/>
      <c r="B84" s="1726"/>
      <c r="C84" s="30" t="s">
        <v>87</v>
      </c>
      <c r="D84" s="1617">
        <f>SUM(H84:L84)</f>
        <v>0</v>
      </c>
      <c r="E84" s="1618"/>
      <c r="F84" s="1619"/>
      <c r="G84" s="1620"/>
      <c r="H84" s="1621"/>
      <c r="I84" s="1557"/>
      <c r="J84" s="1557"/>
      <c r="K84" s="1557"/>
      <c r="L84" s="1551"/>
    </row>
    <row r="85" spans="1:12" ht="18.75" customHeight="1" x14ac:dyDescent="0.3">
      <c r="A85" s="1732"/>
      <c r="B85" s="1755" t="s">
        <v>116</v>
      </c>
      <c r="C85" s="30" t="s">
        <v>85</v>
      </c>
      <c r="D85" s="1576"/>
      <c r="E85" s="1627"/>
      <c r="F85" s="1627"/>
      <c r="G85" s="1627"/>
      <c r="H85" s="1627"/>
      <c r="I85" s="1627"/>
      <c r="J85" s="1627"/>
      <c r="K85" s="1627"/>
      <c r="L85" s="1627"/>
    </row>
    <row r="86" spans="1:12" ht="18.75" customHeight="1" x14ac:dyDescent="0.3">
      <c r="A86" s="1732"/>
      <c r="B86" s="1723"/>
      <c r="C86" s="30" t="s">
        <v>86</v>
      </c>
      <c r="D86" s="1583">
        <v>0</v>
      </c>
      <c r="E86" s="1606"/>
      <c r="F86" s="1606"/>
      <c r="G86" s="1606"/>
      <c r="H86" s="1606"/>
      <c r="I86" s="1606"/>
      <c r="J86" s="1606"/>
      <c r="K86" s="1606"/>
      <c r="L86" s="1606"/>
    </row>
    <row r="87" spans="1:12" ht="18.75" customHeight="1" thickBot="1" x14ac:dyDescent="0.35">
      <c r="A87" s="1732"/>
      <c r="B87" s="1726"/>
      <c r="C87" s="30" t="s">
        <v>87</v>
      </c>
      <c r="D87" s="1617">
        <f>SUM(H87:L87)</f>
        <v>0</v>
      </c>
      <c r="E87" s="1618"/>
      <c r="F87" s="1619"/>
      <c r="G87" s="1620"/>
      <c r="H87" s="1621"/>
      <c r="I87" s="1557"/>
      <c r="J87" s="1557"/>
      <c r="K87" s="1557"/>
      <c r="L87" s="1551"/>
    </row>
    <row r="88" spans="1:12" ht="18.75" customHeight="1" x14ac:dyDescent="0.3">
      <c r="A88" s="1732"/>
      <c r="B88" s="1755" t="s">
        <v>117</v>
      </c>
      <c r="C88" s="30" t="s">
        <v>85</v>
      </c>
      <c r="D88" s="1622">
        <f>SUM(E88:G88)</f>
        <v>0</v>
      </c>
      <c r="E88" s="1569"/>
      <c r="F88" s="1567"/>
      <c r="G88" s="1570"/>
      <c r="H88" s="1623"/>
      <c r="I88" s="1624"/>
      <c r="J88" s="1624"/>
      <c r="K88" s="1624"/>
      <c r="L88" s="1625"/>
    </row>
    <row r="89" spans="1:12" ht="18.75" customHeight="1" x14ac:dyDescent="0.3">
      <c r="A89" s="1732"/>
      <c r="B89" s="1723"/>
      <c r="C89" s="30" t="s">
        <v>86</v>
      </c>
      <c r="D89" s="476">
        <v>51</v>
      </c>
      <c r="E89" s="473">
        <v>1</v>
      </c>
      <c r="F89" s="168">
        <v>0</v>
      </c>
      <c r="G89" s="392"/>
      <c r="H89" s="477">
        <v>23</v>
      </c>
      <c r="I89" s="478">
        <v>22</v>
      </c>
      <c r="J89" s="478">
        <v>6</v>
      </c>
      <c r="K89" s="478">
        <v>0</v>
      </c>
      <c r="L89" s="145">
        <v>0</v>
      </c>
    </row>
    <row r="90" spans="1:12" ht="18.75" customHeight="1" thickBot="1" x14ac:dyDescent="0.35">
      <c r="A90" s="1732"/>
      <c r="B90" s="1726"/>
      <c r="C90" s="30" t="s">
        <v>87</v>
      </c>
      <c r="D90" s="1617">
        <f>SUM(H90:L90)</f>
        <v>0</v>
      </c>
      <c r="E90" s="1618"/>
      <c r="F90" s="1619"/>
      <c r="G90" s="1620"/>
      <c r="H90" s="1621"/>
      <c r="I90" s="1557"/>
      <c r="J90" s="1557"/>
      <c r="K90" s="1557"/>
      <c r="L90" s="1551"/>
    </row>
    <row r="91" spans="1:12" ht="18.75" customHeight="1" x14ac:dyDescent="0.3">
      <c r="A91" s="1732"/>
      <c r="B91" s="1755" t="s">
        <v>118</v>
      </c>
      <c r="C91" s="30" t="s">
        <v>85</v>
      </c>
      <c r="D91" s="1622">
        <f>SUM(E91:G91)</f>
        <v>0</v>
      </c>
      <c r="E91" s="1569"/>
      <c r="F91" s="1567"/>
      <c r="G91" s="1570"/>
      <c r="H91" s="1623"/>
      <c r="I91" s="1624"/>
      <c r="J91" s="1624"/>
      <c r="K91" s="1624"/>
      <c r="L91" s="1625"/>
    </row>
    <row r="92" spans="1:12" ht="18.75" customHeight="1" x14ac:dyDescent="0.3">
      <c r="A92" s="1732"/>
      <c r="B92" s="1723"/>
      <c r="C92" s="30" t="s">
        <v>86</v>
      </c>
      <c r="D92" s="476">
        <v>0</v>
      </c>
      <c r="E92" s="473"/>
      <c r="F92" s="168"/>
      <c r="G92" s="392"/>
      <c r="H92" s="477">
        <v>1</v>
      </c>
      <c r="I92" s="478">
        <v>46</v>
      </c>
      <c r="J92" s="478">
        <v>20</v>
      </c>
      <c r="K92" s="478">
        <v>6</v>
      </c>
      <c r="L92" s="145">
        <v>0</v>
      </c>
    </row>
    <row r="93" spans="1:12" ht="18.75" customHeight="1" thickBot="1" x14ac:dyDescent="0.35">
      <c r="A93" s="1732"/>
      <c r="B93" s="1726"/>
      <c r="C93" s="30" t="s">
        <v>87</v>
      </c>
      <c r="D93" s="1617">
        <f>SUM(H93:L93)</f>
        <v>0</v>
      </c>
      <c r="E93" s="1618"/>
      <c r="F93" s="1619"/>
      <c r="G93" s="1620"/>
      <c r="H93" s="1621"/>
      <c r="I93" s="1557"/>
      <c r="J93" s="1557"/>
      <c r="K93" s="1557"/>
      <c r="L93" s="1551"/>
    </row>
    <row r="94" spans="1:12" ht="18.75" customHeight="1" x14ac:dyDescent="0.3">
      <c r="A94" s="1732"/>
      <c r="B94" s="1755" t="s">
        <v>119</v>
      </c>
      <c r="C94" s="30" t="s">
        <v>85</v>
      </c>
      <c r="D94" s="396"/>
      <c r="E94" s="141">
        <v>1</v>
      </c>
      <c r="F94" s="393">
        <v>6</v>
      </c>
      <c r="G94" s="142">
        <v>2</v>
      </c>
      <c r="H94" s="473"/>
      <c r="I94" s="474"/>
      <c r="J94" s="474"/>
      <c r="K94" s="474"/>
      <c r="L94" s="475"/>
    </row>
    <row r="95" spans="1:12" ht="18.75" customHeight="1" x14ac:dyDescent="0.3">
      <c r="A95" s="1732"/>
      <c r="B95" s="1723"/>
      <c r="C95" s="30" t="s">
        <v>86</v>
      </c>
      <c r="D95" s="476">
        <v>39</v>
      </c>
      <c r="E95" s="473">
        <v>1</v>
      </c>
      <c r="F95" s="168"/>
      <c r="G95" s="392"/>
      <c r="H95" s="477">
        <v>7</v>
      </c>
      <c r="I95" s="478">
        <v>11</v>
      </c>
      <c r="J95" s="478">
        <v>16</v>
      </c>
      <c r="K95" s="478">
        <v>5</v>
      </c>
      <c r="L95" s="145"/>
    </row>
    <row r="96" spans="1:12" ht="18.75" customHeight="1" thickBot="1" x14ac:dyDescent="0.35">
      <c r="A96" s="1732"/>
      <c r="B96" s="1726"/>
      <c r="C96" s="30" t="s">
        <v>87</v>
      </c>
      <c r="D96" s="1617">
        <f>SUM(H96:L96)</f>
        <v>0</v>
      </c>
      <c r="E96" s="1618"/>
      <c r="F96" s="1619"/>
      <c r="G96" s="1620"/>
      <c r="H96" s="1621"/>
      <c r="I96" s="1557"/>
      <c r="J96" s="1557"/>
      <c r="K96" s="1557"/>
      <c r="L96" s="1551"/>
    </row>
    <row r="97" spans="1:12" ht="18.75" customHeight="1" x14ac:dyDescent="0.3">
      <c r="A97" s="1732"/>
      <c r="B97" s="1755" t="s">
        <v>120</v>
      </c>
      <c r="C97" s="30" t="s">
        <v>85</v>
      </c>
      <c r="D97" s="1622">
        <f>SUM(E97:G97)</f>
        <v>0</v>
      </c>
      <c r="E97" s="1569"/>
      <c r="F97" s="1567"/>
      <c r="G97" s="1570"/>
      <c r="H97" s="1623"/>
      <c r="I97" s="1624"/>
      <c r="J97" s="1624"/>
      <c r="K97" s="1624"/>
      <c r="L97" s="1625"/>
    </row>
    <row r="98" spans="1:12" ht="18.75" customHeight="1" x14ac:dyDescent="0.3">
      <c r="A98" s="1732"/>
      <c r="B98" s="1723"/>
      <c r="C98" s="30" t="s">
        <v>86</v>
      </c>
      <c r="D98" s="1628">
        <v>16</v>
      </c>
      <c r="E98" s="591"/>
      <c r="F98" s="592"/>
      <c r="G98" s="593"/>
      <c r="H98" s="594">
        <v>1</v>
      </c>
      <c r="I98" s="559">
        <v>2</v>
      </c>
      <c r="J98" s="559">
        <v>13</v>
      </c>
      <c r="K98" s="559"/>
      <c r="L98" s="557"/>
    </row>
    <row r="99" spans="1:12" ht="18.75" customHeight="1" thickBot="1" x14ac:dyDescent="0.35">
      <c r="A99" s="1732"/>
      <c r="B99" s="1726"/>
      <c r="C99" s="30" t="s">
        <v>87</v>
      </c>
      <c r="D99" s="1617">
        <f>SUM(H99:L99)</f>
        <v>0</v>
      </c>
      <c r="E99" s="1618"/>
      <c r="F99" s="1619"/>
      <c r="G99" s="1620"/>
      <c r="H99" s="1621"/>
      <c r="I99" s="1557"/>
      <c r="J99" s="1557"/>
      <c r="K99" s="1557"/>
      <c r="L99" s="1551"/>
    </row>
    <row r="100" spans="1:12" ht="18.75" customHeight="1" x14ac:dyDescent="0.3">
      <c r="A100" s="1732"/>
      <c r="B100" s="1755" t="s">
        <v>121</v>
      </c>
      <c r="C100" s="30" t="s">
        <v>85</v>
      </c>
      <c r="D100" s="1622">
        <f>SUM(E100:G100)</f>
        <v>0</v>
      </c>
      <c r="E100" s="1569"/>
      <c r="F100" s="1567"/>
      <c r="G100" s="1570"/>
      <c r="H100" s="1623"/>
      <c r="I100" s="1624"/>
      <c r="J100" s="1624"/>
      <c r="K100" s="1624"/>
      <c r="L100" s="1625"/>
    </row>
    <row r="101" spans="1:12" ht="18.75" customHeight="1" x14ac:dyDescent="0.3">
      <c r="A101" s="1732"/>
      <c r="B101" s="1723"/>
      <c r="C101" s="30" t="s">
        <v>86</v>
      </c>
      <c r="D101" s="476">
        <f>SUM(H101:L101)</f>
        <v>40</v>
      </c>
      <c r="E101" s="473"/>
      <c r="F101" s="168"/>
      <c r="G101" s="392"/>
      <c r="H101" s="477">
        <v>3</v>
      </c>
      <c r="I101" s="478">
        <v>8</v>
      </c>
      <c r="J101" s="478">
        <v>12</v>
      </c>
      <c r="K101" s="478">
        <v>15</v>
      </c>
      <c r="L101" s="145">
        <v>2</v>
      </c>
    </row>
    <row r="102" spans="1:12" ht="18.75" customHeight="1" thickBot="1" x14ac:dyDescent="0.35">
      <c r="A102" s="1732"/>
      <c r="B102" s="1726"/>
      <c r="C102" s="30" t="s">
        <v>87</v>
      </c>
      <c r="D102" s="1617">
        <f>SUM(H102:L102)</f>
        <v>0</v>
      </c>
      <c r="E102" s="1618"/>
      <c r="F102" s="1619"/>
      <c r="G102" s="1620"/>
      <c r="H102" s="1621"/>
      <c r="I102" s="1557"/>
      <c r="J102" s="1557"/>
      <c r="K102" s="1557"/>
      <c r="L102" s="1551"/>
    </row>
    <row r="103" spans="1:12" ht="18.75" customHeight="1" x14ac:dyDescent="0.3">
      <c r="A103" s="1732"/>
      <c r="B103" s="1755" t="s">
        <v>122</v>
      </c>
      <c r="C103" s="30" t="s">
        <v>85</v>
      </c>
      <c r="D103" s="1622">
        <f>SUM(E103:G103)</f>
        <v>0</v>
      </c>
      <c r="E103" s="1569"/>
      <c r="F103" s="1567"/>
      <c r="G103" s="1570"/>
      <c r="H103" s="1623"/>
      <c r="I103" s="1624"/>
      <c r="J103" s="1624"/>
      <c r="K103" s="1624"/>
      <c r="L103" s="1625"/>
    </row>
    <row r="104" spans="1:12" ht="18.75" customHeight="1" x14ac:dyDescent="0.3">
      <c r="A104" s="1732"/>
      <c r="B104" s="1723"/>
      <c r="C104" s="30" t="s">
        <v>86</v>
      </c>
      <c r="D104" s="1583">
        <v>8</v>
      </c>
      <c r="E104" s="1606"/>
      <c r="F104" s="1606"/>
      <c r="G104" s="1606"/>
      <c r="H104" s="1606"/>
      <c r="I104" s="1606">
        <v>2</v>
      </c>
      <c r="J104" s="1606">
        <v>6</v>
      </c>
      <c r="K104" s="1606"/>
      <c r="L104" s="1606"/>
    </row>
    <row r="105" spans="1:12" ht="18.75" customHeight="1" thickBot="1" x14ac:dyDescent="0.35">
      <c r="A105" s="1732"/>
      <c r="B105" s="1726"/>
      <c r="C105" s="30" t="s">
        <v>87</v>
      </c>
      <c r="D105" s="1617">
        <f>SUM(H105:L105)</f>
        <v>0</v>
      </c>
      <c r="E105" s="1618"/>
      <c r="F105" s="1619"/>
      <c r="G105" s="1620"/>
      <c r="H105" s="1621"/>
      <c r="I105" s="1557"/>
      <c r="J105" s="1557"/>
      <c r="K105" s="1557"/>
      <c r="L105" s="1551"/>
    </row>
    <row r="106" spans="1:12" ht="18.75" customHeight="1" x14ac:dyDescent="0.3">
      <c r="A106" s="1732"/>
      <c r="B106" s="1755" t="s">
        <v>123</v>
      </c>
      <c r="C106" s="30" t="s">
        <v>85</v>
      </c>
      <c r="D106" s="1622">
        <f>SUM(E106:G106)</f>
        <v>0</v>
      </c>
      <c r="E106" s="1569"/>
      <c r="F106" s="1567"/>
      <c r="G106" s="1570"/>
      <c r="H106" s="1623"/>
      <c r="I106" s="1624"/>
      <c r="J106" s="1624"/>
      <c r="K106" s="1624"/>
      <c r="L106" s="1625"/>
    </row>
    <row r="107" spans="1:12" ht="18.75" customHeight="1" x14ac:dyDescent="0.3">
      <c r="A107" s="1732"/>
      <c r="B107" s="1723"/>
      <c r="C107" s="30" t="s">
        <v>86</v>
      </c>
      <c r="D107" s="476">
        <f>SUM(H107:L107)</f>
        <v>14</v>
      </c>
      <c r="E107" s="473"/>
      <c r="F107" s="168"/>
      <c r="G107" s="392"/>
      <c r="H107" s="477">
        <v>2</v>
      </c>
      <c r="I107" s="478">
        <v>5</v>
      </c>
      <c r="J107" s="478">
        <v>4</v>
      </c>
      <c r="K107" s="478">
        <v>3</v>
      </c>
      <c r="L107" s="145"/>
    </row>
    <row r="108" spans="1:12" ht="18.75" customHeight="1" thickBot="1" x14ac:dyDescent="0.35">
      <c r="A108" s="1732"/>
      <c r="B108" s="1726"/>
      <c r="C108" s="30" t="s">
        <v>87</v>
      </c>
      <c r="D108" s="1617">
        <f>SUM(H108:L108)</f>
        <v>0</v>
      </c>
      <c r="E108" s="1618"/>
      <c r="F108" s="1619"/>
      <c r="G108" s="1620"/>
      <c r="H108" s="1621"/>
      <c r="I108" s="1557"/>
      <c r="J108" s="1557"/>
      <c r="K108" s="1557"/>
      <c r="L108" s="1551"/>
    </row>
    <row r="109" spans="1:12" ht="18.75" customHeight="1" x14ac:dyDescent="0.3">
      <c r="A109" s="1732"/>
      <c r="B109" s="1755" t="s">
        <v>124</v>
      </c>
      <c r="C109" s="30" t="s">
        <v>85</v>
      </c>
      <c r="D109" s="1622">
        <f>SUM(E109:G109)</f>
        <v>0</v>
      </c>
      <c r="E109" s="1569"/>
      <c r="F109" s="1567"/>
      <c r="G109" s="1570"/>
      <c r="H109" s="1623"/>
      <c r="I109" s="1624"/>
      <c r="J109" s="1624"/>
      <c r="K109" s="1624"/>
      <c r="L109" s="1625"/>
    </row>
    <row r="110" spans="1:12" ht="18.75" customHeight="1" x14ac:dyDescent="0.3">
      <c r="A110" s="1732"/>
      <c r="B110" s="1723"/>
      <c r="C110" s="30" t="s">
        <v>86</v>
      </c>
      <c r="D110" s="476">
        <v>48</v>
      </c>
      <c r="E110" s="473"/>
      <c r="F110" s="168"/>
      <c r="G110" s="392"/>
      <c r="H110" s="477">
        <v>12</v>
      </c>
      <c r="I110" s="478">
        <v>10</v>
      </c>
      <c r="J110" s="478">
        <v>23</v>
      </c>
      <c r="K110" s="478">
        <v>3</v>
      </c>
      <c r="L110" s="145">
        <v>0</v>
      </c>
    </row>
    <row r="111" spans="1:12" ht="18.75" customHeight="1" thickBot="1" x14ac:dyDescent="0.35">
      <c r="A111" s="1732"/>
      <c r="B111" s="1726"/>
      <c r="C111" s="30" t="s">
        <v>87</v>
      </c>
      <c r="D111" s="1617">
        <f>SUM(H111:L111)</f>
        <v>0</v>
      </c>
      <c r="E111" s="1618"/>
      <c r="F111" s="1619"/>
      <c r="G111" s="1620"/>
      <c r="H111" s="1621"/>
      <c r="I111" s="1557"/>
      <c r="J111" s="1557"/>
      <c r="K111" s="1557"/>
      <c r="L111" s="1551"/>
    </row>
    <row r="112" spans="1:12" ht="18.75" customHeight="1" x14ac:dyDescent="0.3">
      <c r="A112" s="1732"/>
      <c r="B112" s="1755" t="s">
        <v>125</v>
      </c>
      <c r="C112" s="30" t="s">
        <v>85</v>
      </c>
      <c r="D112" s="396">
        <v>5</v>
      </c>
      <c r="E112" s="141">
        <v>0</v>
      </c>
      <c r="F112" s="393">
        <v>5</v>
      </c>
      <c r="G112" s="142">
        <v>0</v>
      </c>
      <c r="H112" s="473"/>
      <c r="I112" s="474"/>
      <c r="J112" s="474"/>
      <c r="K112" s="474"/>
      <c r="L112" s="475"/>
    </row>
    <row r="113" spans="1:12" ht="18.75" customHeight="1" x14ac:dyDescent="0.3">
      <c r="A113" s="1732"/>
      <c r="B113" s="1723"/>
      <c r="C113" s="30" t="s">
        <v>86</v>
      </c>
      <c r="D113" s="476">
        <v>75</v>
      </c>
      <c r="E113" s="473"/>
      <c r="F113" s="168"/>
      <c r="G113" s="392"/>
      <c r="H113" s="477">
        <v>0</v>
      </c>
      <c r="I113" s="478">
        <v>42</v>
      </c>
      <c r="J113" s="478">
        <v>30</v>
      </c>
      <c r="K113" s="478">
        <v>3</v>
      </c>
      <c r="L113" s="145">
        <v>0</v>
      </c>
    </row>
    <row r="114" spans="1:12" ht="18.75" customHeight="1" thickBot="1" x14ac:dyDescent="0.35">
      <c r="A114" s="1732"/>
      <c r="B114" s="1726"/>
      <c r="C114" s="30" t="s">
        <v>87</v>
      </c>
      <c r="D114" s="1617">
        <f>SUM(H114:L114)</f>
        <v>0</v>
      </c>
      <c r="E114" s="1618"/>
      <c r="F114" s="1619"/>
      <c r="G114" s="1620"/>
      <c r="H114" s="1621"/>
      <c r="I114" s="1557"/>
      <c r="J114" s="1557"/>
      <c r="K114" s="1557"/>
      <c r="L114" s="1551"/>
    </row>
    <row r="115" spans="1:12" ht="18.75" customHeight="1" x14ac:dyDescent="0.3">
      <c r="A115" s="1732"/>
      <c r="B115" s="1755" t="s">
        <v>126</v>
      </c>
      <c r="C115" s="30" t="s">
        <v>85</v>
      </c>
      <c r="D115" s="1622">
        <f>SUM(E115:G115)</f>
        <v>0</v>
      </c>
      <c r="E115" s="1569"/>
      <c r="F115" s="1567"/>
      <c r="G115" s="1570"/>
      <c r="H115" s="1623"/>
      <c r="I115" s="1624"/>
      <c r="J115" s="1624"/>
      <c r="K115" s="1624"/>
      <c r="L115" s="1625"/>
    </row>
    <row r="116" spans="1:12" ht="18.75" customHeight="1" x14ac:dyDescent="0.3">
      <c r="A116" s="1732"/>
      <c r="B116" s="1723"/>
      <c r="C116" s="30" t="s">
        <v>86</v>
      </c>
      <c r="D116" s="476">
        <v>37</v>
      </c>
      <c r="E116" s="473">
        <v>0</v>
      </c>
      <c r="F116" s="168">
        <v>0</v>
      </c>
      <c r="G116" s="392">
        <v>0</v>
      </c>
      <c r="H116" s="477">
        <v>1</v>
      </c>
      <c r="I116" s="478">
        <v>6</v>
      </c>
      <c r="J116" s="478">
        <v>13</v>
      </c>
      <c r="K116" s="478">
        <v>9</v>
      </c>
      <c r="L116" s="145">
        <v>8</v>
      </c>
    </row>
    <row r="117" spans="1:12" ht="18.75" customHeight="1" thickBot="1" x14ac:dyDescent="0.35">
      <c r="A117" s="1732"/>
      <c r="B117" s="1726"/>
      <c r="C117" s="30" t="s">
        <v>87</v>
      </c>
      <c r="D117" s="1617">
        <f>SUM(H117:L117)</f>
        <v>0</v>
      </c>
      <c r="E117" s="1618"/>
      <c r="F117" s="1619"/>
      <c r="G117" s="1620"/>
      <c r="H117" s="1621"/>
      <c r="I117" s="1557"/>
      <c r="J117" s="1557"/>
      <c r="K117" s="1557"/>
      <c r="L117" s="1551"/>
    </row>
    <row r="118" spans="1:12" ht="18.75" customHeight="1" x14ac:dyDescent="0.3">
      <c r="A118" s="1732"/>
      <c r="B118" s="1755" t="s">
        <v>127</v>
      </c>
      <c r="C118" s="30" t="s">
        <v>85</v>
      </c>
      <c r="D118" s="1622">
        <f>SUM(E118:G118)</f>
        <v>0</v>
      </c>
      <c r="E118" s="1569"/>
      <c r="F118" s="1567"/>
      <c r="G118" s="1570"/>
      <c r="H118" s="1623"/>
      <c r="I118" s="1624"/>
      <c r="J118" s="1624"/>
      <c r="K118" s="1624"/>
      <c r="L118" s="1625"/>
    </row>
    <row r="119" spans="1:12" ht="18.75" customHeight="1" x14ac:dyDescent="0.3">
      <c r="A119" s="1732"/>
      <c r="B119" s="1723"/>
      <c r="C119" s="30" t="s">
        <v>86</v>
      </c>
      <c r="D119" s="476">
        <f>SUM(H119:L119)</f>
        <v>47</v>
      </c>
      <c r="E119" s="473"/>
      <c r="F119" s="168"/>
      <c r="G119" s="392"/>
      <c r="H119" s="477">
        <v>10</v>
      </c>
      <c r="I119" s="478">
        <v>21</v>
      </c>
      <c r="J119" s="478">
        <v>14</v>
      </c>
      <c r="K119" s="478">
        <v>2</v>
      </c>
      <c r="L119" s="145"/>
    </row>
    <row r="120" spans="1:12" ht="18.75" customHeight="1" thickBot="1" x14ac:dyDescent="0.35">
      <c r="A120" s="1732"/>
      <c r="B120" s="1726"/>
      <c r="C120" s="30" t="s">
        <v>87</v>
      </c>
      <c r="D120" s="1617">
        <f>SUM(H120:L120)</f>
        <v>0</v>
      </c>
      <c r="E120" s="1618"/>
      <c r="F120" s="1619"/>
      <c r="G120" s="1620"/>
      <c r="H120" s="1621"/>
      <c r="I120" s="1557"/>
      <c r="J120" s="1557"/>
      <c r="K120" s="1557"/>
      <c r="L120" s="1551"/>
    </row>
    <row r="121" spans="1:12" ht="18.75" customHeight="1" x14ac:dyDescent="0.3">
      <c r="A121" s="1732"/>
      <c r="B121" s="1755" t="s">
        <v>128</v>
      </c>
      <c r="C121" s="30" t="s">
        <v>85</v>
      </c>
      <c r="D121" s="1622">
        <f>SUM(E121:G121)</f>
        <v>0</v>
      </c>
      <c r="E121" s="1569"/>
      <c r="F121" s="1567"/>
      <c r="G121" s="1570"/>
      <c r="H121" s="1623"/>
      <c r="I121" s="1624"/>
      <c r="J121" s="1624"/>
      <c r="K121" s="1624"/>
      <c r="L121" s="1625"/>
    </row>
    <row r="122" spans="1:12" ht="18.75" customHeight="1" x14ac:dyDescent="0.3">
      <c r="A122" s="1732"/>
      <c r="B122" s="1723"/>
      <c r="C122" s="30" t="s">
        <v>86</v>
      </c>
      <c r="D122" s="1617">
        <v>49</v>
      </c>
      <c r="E122" s="1623">
        <v>0</v>
      </c>
      <c r="F122" s="1629">
        <v>0</v>
      </c>
      <c r="G122" s="1630">
        <v>0</v>
      </c>
      <c r="H122" s="1631">
        <v>6</v>
      </c>
      <c r="I122" s="1585">
        <v>2</v>
      </c>
      <c r="J122" s="1585">
        <v>30</v>
      </c>
      <c r="K122" s="1585">
        <v>0</v>
      </c>
      <c r="L122" s="1582">
        <v>0</v>
      </c>
    </row>
    <row r="123" spans="1:12" ht="18.75" customHeight="1" thickBot="1" x14ac:dyDescent="0.35">
      <c r="A123" s="1732"/>
      <c r="B123" s="1723"/>
      <c r="C123" s="1103" t="s">
        <v>87</v>
      </c>
      <c r="D123" s="1617">
        <f>SUM(H123:L123)</f>
        <v>0</v>
      </c>
      <c r="E123" s="1618"/>
      <c r="F123" s="1619"/>
      <c r="G123" s="1620"/>
      <c r="H123" s="1621"/>
      <c r="I123" s="1557"/>
      <c r="J123" s="1557"/>
      <c r="K123" s="1557"/>
      <c r="L123" s="1551"/>
    </row>
    <row r="124" spans="1:12" ht="18.75" customHeight="1" x14ac:dyDescent="0.3">
      <c r="A124" s="1786"/>
      <c r="B124" s="1787" t="s">
        <v>650</v>
      </c>
      <c r="C124" s="1632" t="s">
        <v>85</v>
      </c>
      <c r="D124" s="1622">
        <f>SUM(E124:G124)</f>
        <v>0</v>
      </c>
      <c r="E124" s="1569"/>
      <c r="F124" s="1567"/>
      <c r="G124" s="1570"/>
      <c r="H124" s="1623"/>
      <c r="I124" s="1624"/>
      <c r="J124" s="1624"/>
      <c r="K124" s="1624"/>
      <c r="L124" s="1625"/>
    </row>
    <row r="125" spans="1:12" ht="18.75" customHeight="1" x14ac:dyDescent="0.3">
      <c r="A125" s="1786"/>
      <c r="B125" s="1788"/>
      <c r="C125" s="1632" t="s">
        <v>86</v>
      </c>
      <c r="D125" s="1617">
        <v>1</v>
      </c>
      <c r="E125" s="1623"/>
      <c r="F125" s="1629"/>
      <c r="G125" s="1630"/>
      <c r="H125" s="1631"/>
      <c r="I125" s="1585"/>
      <c r="J125" s="1585">
        <v>1</v>
      </c>
      <c r="K125" s="1585"/>
      <c r="L125" s="1582"/>
    </row>
    <row r="126" spans="1:12" ht="18.75" customHeight="1" thickBot="1" x14ac:dyDescent="0.35">
      <c r="A126" s="1786"/>
      <c r="B126" s="1788"/>
      <c r="C126" s="1632" t="s">
        <v>87</v>
      </c>
      <c r="D126" s="1617">
        <f>SUM(H126:L126)</f>
        <v>0</v>
      </c>
      <c r="E126" s="1618"/>
      <c r="F126" s="1619"/>
      <c r="G126" s="1620"/>
      <c r="H126" s="1621"/>
      <c r="I126" s="1557"/>
      <c r="J126" s="1557"/>
      <c r="K126" s="1557"/>
      <c r="L126" s="1551"/>
    </row>
    <row r="127" spans="1:12" ht="18.75" customHeight="1" x14ac:dyDescent="0.3">
      <c r="A127" s="1731" t="s">
        <v>129</v>
      </c>
      <c r="B127" s="1785" t="s">
        <v>661</v>
      </c>
      <c r="C127" s="1097" t="s">
        <v>85</v>
      </c>
      <c r="D127" s="1316">
        <f>[1]Звіт!AF9+[1]Звіт!AF12+[1]Звіт!AF15+[1]Звіт!AF21+[1]Звіт!AF27</f>
        <v>30</v>
      </c>
      <c r="E127" s="1310">
        <f>[1]Звіт!AG9+[1]Звіт!AG12+[1]Звіт!AG15+[1]Звіт!AG21+[1]Звіт!AG27</f>
        <v>4</v>
      </c>
      <c r="F127" s="1310">
        <f>[1]Звіт!AH9+[1]Звіт!AH12+[1]Звіт!AH15+[1]Звіт!AH21+[1]Звіт!AH27</f>
        <v>25</v>
      </c>
      <c r="G127" s="1310">
        <f>[1]Звіт!AI9+[1]Звіт!AI12+[1]Звіт!AI15+[1]Звіт!AI21+[1]Звіт!AI27</f>
        <v>1</v>
      </c>
      <c r="H127" s="1310">
        <f>[1]Звіт!AJ9+[1]Звіт!AJ12+[1]Звіт!AJ15+[1]Звіт!AJ21+[1]Звіт!AJ27</f>
        <v>0</v>
      </c>
      <c r="I127" s="1310">
        <f>[1]Звіт!AK9+[1]Звіт!AK12+[1]Звіт!AK15+[1]Звіт!AK21+[1]Звіт!AK27</f>
        <v>0</v>
      </c>
      <c r="J127" s="1310">
        <f>[1]Звіт!AL9+[1]Звіт!AL12+[1]Звіт!AL15+[1]Звіт!AL21+[1]Звіт!AL27</f>
        <v>0</v>
      </c>
      <c r="K127" s="1310">
        <f>[1]Звіт!AM9+[1]Звіт!AM12+[1]Звіт!AM15+[1]Звіт!AM21+[1]Звіт!AM27</f>
        <v>0</v>
      </c>
      <c r="L127" s="1310">
        <f>[1]Звіт!AN9+[1]Звіт!AN12+[1]Звіт!AN15+[1]Звіт!AN21+[1]Звіт!AN27</f>
        <v>0</v>
      </c>
    </row>
    <row r="128" spans="1:12" ht="18.75" customHeight="1" x14ac:dyDescent="0.3">
      <c r="A128" s="1732"/>
      <c r="B128" s="1723"/>
      <c r="C128" s="1097" t="s">
        <v>86</v>
      </c>
      <c r="D128" s="1316">
        <f>[1]Звіт!AF10+[1]Звіт!AF13+[1]Звіт!AF16+[1]Звіт!AF22+[1]Звіт!AF28</f>
        <v>173</v>
      </c>
      <c r="E128" s="1310">
        <f>[1]Звіт!AG10+[1]Звіт!AG13+[1]Звіт!AG16+[1]Звіт!AG22+[1]Звіт!AG28</f>
        <v>0</v>
      </c>
      <c r="F128" s="1310">
        <f>[1]Звіт!AH10+[1]Звіт!AH13+[1]Звіт!AH16+[1]Звіт!AH22+[1]Звіт!AH28</f>
        <v>0</v>
      </c>
      <c r="G128" s="1310">
        <f>[1]Звіт!AI10+[1]Звіт!AI13+[1]Звіт!AI16+[1]Звіт!AI22+[1]Звіт!AI28</f>
        <v>0</v>
      </c>
      <c r="H128" s="1310">
        <f>[1]Звіт!AJ10+[1]Звіт!AJ13+[1]Звіт!AJ16+[1]Звіт!AJ22+[1]Звіт!AJ28</f>
        <v>21</v>
      </c>
      <c r="I128" s="1310">
        <f>[1]Звіт!AK10+[1]Звіт!AK13+[1]Звіт!AK16+[1]Звіт!AK22+[1]Звіт!AK28</f>
        <v>32</v>
      </c>
      <c r="J128" s="1310">
        <f>[1]Звіт!AL10+[1]Звіт!AL13+[1]Звіт!AL16+[1]Звіт!AL22+[1]Звіт!AL28</f>
        <v>104</v>
      </c>
      <c r="K128" s="1310">
        <f>[1]Звіт!AM10+[1]Звіт!AM13+[1]Звіт!AM16+[1]Звіт!AM22+[1]Звіт!AM28</f>
        <v>16</v>
      </c>
      <c r="L128" s="1310">
        <f>[1]Звіт!AN10+[1]Звіт!AN13+[1]Звіт!AN16+[1]Звіт!AN22+[1]Звіт!AN28</f>
        <v>0</v>
      </c>
    </row>
    <row r="129" spans="1:12" ht="18.75" customHeight="1" x14ac:dyDescent="0.3">
      <c r="A129" s="1732"/>
      <c r="B129" s="1726"/>
      <c r="C129" s="1097" t="s">
        <v>87</v>
      </c>
      <c r="D129" s="1316">
        <f>[1]Звіт!AF11+[1]Звіт!AF14+[1]Звіт!AF17+[1]Звіт!AF23+[1]Звіт!AF29</f>
        <v>0</v>
      </c>
      <c r="E129" s="1310">
        <f>[1]Звіт!AG11+[1]Звіт!AG14+[1]Звіт!AG17+[1]Звіт!AG23+[1]Звіт!AG29</f>
        <v>0</v>
      </c>
      <c r="F129" s="1310">
        <f>[1]Звіт!AH11+[1]Звіт!AH14+[1]Звіт!AH17+[1]Звіт!AH23+[1]Звіт!AH29</f>
        <v>0</v>
      </c>
      <c r="G129" s="1310">
        <f>[1]Звіт!AI11+[1]Звіт!AI14+[1]Звіт!AI17+[1]Звіт!AI23+[1]Звіт!AI29</f>
        <v>0</v>
      </c>
      <c r="H129" s="1310">
        <f>[1]Звіт!AJ11+[1]Звіт!AJ14+[1]Звіт!AJ17+[1]Звіт!AJ23+[1]Звіт!AJ29</f>
        <v>0</v>
      </c>
      <c r="I129" s="1310">
        <f>[1]Звіт!AK11+[1]Звіт!AK14+[1]Звіт!AK17+[1]Звіт!AK23+[1]Звіт!AK29</f>
        <v>0</v>
      </c>
      <c r="J129" s="1310">
        <f>[1]Звіт!AL11+[1]Звіт!AL14+[1]Звіт!AL17+[1]Звіт!AL23+[1]Звіт!AL29</f>
        <v>0</v>
      </c>
      <c r="K129" s="1310">
        <f>[1]Звіт!AM11+[1]Звіт!AM14+[1]Звіт!AM17+[1]Звіт!AM23+[1]Звіт!AM29</f>
        <v>0</v>
      </c>
      <c r="L129" s="1310">
        <f>[1]Звіт!AN11+[1]Звіт!AN14+[1]Звіт!AN17+[1]Звіт!AN23+[1]Звіт!AN29</f>
        <v>0</v>
      </c>
    </row>
    <row r="130" spans="1:12" ht="18.75" customHeight="1" x14ac:dyDescent="0.3">
      <c r="A130" s="1732"/>
      <c r="B130" s="1785" t="s">
        <v>132</v>
      </c>
      <c r="C130" s="1097" t="s">
        <v>85</v>
      </c>
      <c r="D130" s="1098"/>
      <c r="E130" s="1080"/>
      <c r="F130" s="1080"/>
      <c r="G130" s="1080"/>
      <c r="H130" s="1080"/>
      <c r="I130" s="1080"/>
      <c r="J130" s="1080"/>
      <c r="K130" s="1080"/>
      <c r="L130" s="1094"/>
    </row>
    <row r="131" spans="1:12" ht="18.75" customHeight="1" x14ac:dyDescent="0.3">
      <c r="A131" s="1732"/>
      <c r="B131" s="1723"/>
      <c r="C131" s="1097" t="s">
        <v>86</v>
      </c>
      <c r="D131" s="1098">
        <v>38</v>
      </c>
      <c r="E131" s="1080"/>
      <c r="F131" s="1080"/>
      <c r="G131" s="1080"/>
      <c r="H131" s="1080">
        <v>1</v>
      </c>
      <c r="I131" s="1080">
        <v>11</v>
      </c>
      <c r="J131" s="1080">
        <v>22</v>
      </c>
      <c r="K131" s="1080">
        <v>4</v>
      </c>
      <c r="L131" s="1094"/>
    </row>
    <row r="132" spans="1:12" ht="18.75" customHeight="1" x14ac:dyDescent="0.3">
      <c r="A132" s="1732"/>
      <c r="B132" s="1726"/>
      <c r="C132" s="1097" t="s">
        <v>87</v>
      </c>
      <c r="D132" s="1098"/>
      <c r="E132" s="1080"/>
      <c r="F132" s="1080"/>
      <c r="G132" s="1080"/>
      <c r="H132" s="1080"/>
      <c r="I132" s="1080"/>
      <c r="J132" s="1080"/>
      <c r="K132" s="1080"/>
      <c r="L132" s="1094"/>
    </row>
    <row r="133" spans="1:12" ht="18.75" customHeight="1" x14ac:dyDescent="0.3">
      <c r="A133" s="1732"/>
      <c r="B133" s="1776" t="s">
        <v>134</v>
      </c>
      <c r="C133" s="30" t="s">
        <v>85</v>
      </c>
      <c r="D133" s="1059">
        <v>0</v>
      </c>
      <c r="E133" s="461"/>
      <c r="F133" s="461"/>
      <c r="G133" s="461"/>
      <c r="H133" s="1041"/>
      <c r="I133" s="1041"/>
      <c r="J133" s="1041"/>
      <c r="K133" s="1041"/>
      <c r="L133" s="1042"/>
    </row>
    <row r="134" spans="1:12" ht="18.75" customHeight="1" x14ac:dyDescent="0.3">
      <c r="A134" s="1732"/>
      <c r="B134" s="1723"/>
      <c r="C134" s="30" t="s">
        <v>86</v>
      </c>
      <c r="D134" s="1060">
        <v>29</v>
      </c>
      <c r="E134" s="1041"/>
      <c r="F134" s="1041"/>
      <c r="G134" s="1041"/>
      <c r="H134" s="461">
        <v>4</v>
      </c>
      <c r="I134" s="461">
        <v>4</v>
      </c>
      <c r="J134" s="461">
        <v>21</v>
      </c>
      <c r="K134" s="461"/>
      <c r="L134" s="460"/>
    </row>
    <row r="135" spans="1:12" ht="18.75" customHeight="1" thickBot="1" x14ac:dyDescent="0.35">
      <c r="A135" s="1732"/>
      <c r="B135" s="1726"/>
      <c r="C135" s="30" t="s">
        <v>87</v>
      </c>
      <c r="D135" s="1060">
        <v>0</v>
      </c>
      <c r="E135" s="1041"/>
      <c r="F135" s="1041"/>
      <c r="G135" s="1041"/>
      <c r="H135" s="461"/>
      <c r="I135" s="461"/>
      <c r="J135" s="461"/>
      <c r="K135" s="461"/>
      <c r="L135" s="460"/>
    </row>
    <row r="136" spans="1:12" ht="18.75" customHeight="1" x14ac:dyDescent="0.3">
      <c r="A136" s="1731" t="s">
        <v>136</v>
      </c>
      <c r="B136" s="1748" t="s">
        <v>137</v>
      </c>
      <c r="C136" s="1089" t="s">
        <v>85</v>
      </c>
      <c r="D136" s="1068">
        <f>SUM(E136:G136)</f>
        <v>37</v>
      </c>
      <c r="E136" s="135">
        <v>15</v>
      </c>
      <c r="F136" s="135">
        <v>22</v>
      </c>
      <c r="G136" s="135"/>
      <c r="H136" s="1050"/>
      <c r="I136" s="1050"/>
      <c r="J136" s="1050"/>
      <c r="K136" s="1050"/>
      <c r="L136" s="1046"/>
    </row>
    <row r="137" spans="1:12" ht="18.75" customHeight="1" x14ac:dyDescent="0.3">
      <c r="A137" s="1732"/>
      <c r="B137" s="1723"/>
      <c r="C137" s="30" t="s">
        <v>86</v>
      </c>
      <c r="D137" s="1057">
        <f>SUM(H137:L137)</f>
        <v>179</v>
      </c>
      <c r="E137" s="168"/>
      <c r="F137" s="168"/>
      <c r="G137" s="168"/>
      <c r="H137" s="144">
        <v>25</v>
      </c>
      <c r="I137" s="144">
        <v>62</v>
      </c>
      <c r="J137" s="144">
        <v>48</v>
      </c>
      <c r="K137" s="144">
        <v>44</v>
      </c>
      <c r="L137" s="145"/>
    </row>
    <row r="138" spans="1:12" ht="18.75" customHeight="1" x14ac:dyDescent="0.3">
      <c r="A138" s="1732"/>
      <c r="B138" s="1726"/>
      <c r="C138" s="30" t="s">
        <v>87</v>
      </c>
      <c r="D138" s="1057">
        <f>SUM(H138:L138)</f>
        <v>0</v>
      </c>
      <c r="E138" s="168"/>
      <c r="F138" s="168"/>
      <c r="G138" s="168"/>
      <c r="H138" s="144"/>
      <c r="I138" s="144"/>
      <c r="J138" s="144"/>
      <c r="K138" s="144"/>
      <c r="L138" s="145"/>
    </row>
    <row r="139" spans="1:12" ht="18.75" customHeight="1" x14ac:dyDescent="0.3">
      <c r="A139" s="1732"/>
      <c r="B139" s="1752" t="s">
        <v>138</v>
      </c>
      <c r="C139" s="30" t="s">
        <v>85</v>
      </c>
      <c r="D139" s="1056">
        <v>29</v>
      </c>
      <c r="E139" s="144">
        <v>11</v>
      </c>
      <c r="F139" s="144">
        <v>18</v>
      </c>
      <c r="G139" s="144"/>
      <c r="H139" s="168"/>
      <c r="I139" s="168"/>
      <c r="J139" s="168"/>
      <c r="K139" s="168"/>
      <c r="L139" s="392"/>
    </row>
    <row r="140" spans="1:12" ht="18.75" customHeight="1" x14ac:dyDescent="0.3">
      <c r="A140" s="1732"/>
      <c r="B140" s="1723"/>
      <c r="C140" s="30" t="s">
        <v>86</v>
      </c>
      <c r="D140" s="1057">
        <v>123</v>
      </c>
      <c r="E140" s="168"/>
      <c r="F140" s="168"/>
      <c r="G140" s="168"/>
      <c r="H140" s="144">
        <v>26</v>
      </c>
      <c r="I140" s="144">
        <v>4</v>
      </c>
      <c r="J140" s="144">
        <v>91</v>
      </c>
      <c r="K140" s="144">
        <v>2</v>
      </c>
      <c r="L140" s="145"/>
    </row>
    <row r="141" spans="1:12" ht="18.75" customHeight="1" x14ac:dyDescent="0.3">
      <c r="A141" s="1732"/>
      <c r="B141" s="1726"/>
      <c r="C141" s="30" t="s">
        <v>87</v>
      </c>
      <c r="D141" s="1057">
        <f>SUM(H141:L141)</f>
        <v>0</v>
      </c>
      <c r="E141" s="168"/>
      <c r="F141" s="168"/>
      <c r="G141" s="168"/>
      <c r="H141" s="144"/>
      <c r="I141" s="144"/>
      <c r="J141" s="144"/>
      <c r="K141" s="144"/>
      <c r="L141" s="145"/>
    </row>
    <row r="142" spans="1:12" ht="18.75" customHeight="1" x14ac:dyDescent="0.3">
      <c r="A142" s="1732"/>
      <c r="B142" s="1752" t="s">
        <v>139</v>
      </c>
      <c r="C142" s="30" t="s">
        <v>85</v>
      </c>
      <c r="D142" s="1056">
        <f>SUM(E142:G142)</f>
        <v>0</v>
      </c>
      <c r="E142" s="144"/>
      <c r="F142" s="144"/>
      <c r="G142" s="144"/>
      <c r="H142" s="168"/>
      <c r="I142" s="168"/>
      <c r="J142" s="168"/>
      <c r="K142" s="168"/>
      <c r="L142" s="392"/>
    </row>
    <row r="143" spans="1:12" ht="18.75" customHeight="1" x14ac:dyDescent="0.3">
      <c r="A143" s="1732"/>
      <c r="B143" s="1723"/>
      <c r="C143" s="30" t="s">
        <v>86</v>
      </c>
      <c r="D143" s="1057">
        <v>70</v>
      </c>
      <c r="E143" s="168"/>
      <c r="F143" s="168"/>
      <c r="G143" s="168"/>
      <c r="H143" s="144">
        <v>9</v>
      </c>
      <c r="I143" s="144">
        <v>18</v>
      </c>
      <c r="J143" s="144">
        <v>30</v>
      </c>
      <c r="K143" s="144">
        <v>12</v>
      </c>
      <c r="L143" s="145"/>
    </row>
    <row r="144" spans="1:12" ht="18.75" customHeight="1" x14ac:dyDescent="0.3">
      <c r="A144" s="1732"/>
      <c r="B144" s="1726"/>
      <c r="C144" s="30" t="s">
        <v>87</v>
      </c>
      <c r="D144" s="1057">
        <f>SUM(H144:L144)</f>
        <v>0</v>
      </c>
      <c r="E144" s="168"/>
      <c r="F144" s="168"/>
      <c r="G144" s="168"/>
      <c r="H144" s="144"/>
      <c r="I144" s="144"/>
      <c r="J144" s="144"/>
      <c r="K144" s="144"/>
      <c r="L144" s="145"/>
    </row>
    <row r="145" spans="1:12" ht="18.75" customHeight="1" x14ac:dyDescent="0.3">
      <c r="A145" s="1732"/>
      <c r="B145" s="1752" t="s">
        <v>140</v>
      </c>
      <c r="C145" s="30" t="s">
        <v>85</v>
      </c>
      <c r="D145" s="1062">
        <f>SUM(E145:G145)</f>
        <v>0</v>
      </c>
      <c r="E145" s="1081"/>
      <c r="F145" s="1081"/>
      <c r="G145" s="1081"/>
      <c r="H145" s="1081"/>
      <c r="I145" s="1081"/>
      <c r="J145" s="1081"/>
      <c r="K145" s="1081"/>
      <c r="L145" s="1099"/>
    </row>
    <row r="146" spans="1:12" ht="18.75" customHeight="1" x14ac:dyDescent="0.3">
      <c r="A146" s="1732"/>
      <c r="B146" s="1723"/>
      <c r="C146" s="30" t="s">
        <v>86</v>
      </c>
      <c r="D146" s="1063">
        <v>67</v>
      </c>
      <c r="E146" s="1081"/>
      <c r="F146" s="1081"/>
      <c r="G146" s="1081"/>
      <c r="H146" s="1081">
        <v>9</v>
      </c>
      <c r="I146" s="1081">
        <v>18</v>
      </c>
      <c r="J146" s="1081">
        <v>26</v>
      </c>
      <c r="K146" s="1081">
        <v>12</v>
      </c>
      <c r="L146" s="1099">
        <v>2</v>
      </c>
    </row>
    <row r="147" spans="1:12" ht="18.75" customHeight="1" x14ac:dyDescent="0.3">
      <c r="A147" s="1732"/>
      <c r="B147" s="1726"/>
      <c r="C147" s="30" t="s">
        <v>87</v>
      </c>
      <c r="D147" s="1063">
        <f>SUM(H147:L147)</f>
        <v>0</v>
      </c>
      <c r="E147" s="1081"/>
      <c r="F147" s="1081"/>
      <c r="G147" s="1081"/>
      <c r="H147" s="1081"/>
      <c r="I147" s="1081"/>
      <c r="J147" s="1081"/>
      <c r="K147" s="1081"/>
      <c r="L147" s="1099"/>
    </row>
    <row r="148" spans="1:12" ht="18.75" customHeight="1" x14ac:dyDescent="0.3">
      <c r="A148" s="1732"/>
      <c r="B148" s="1752" t="s">
        <v>141</v>
      </c>
      <c r="C148" s="30" t="s">
        <v>85</v>
      </c>
      <c r="D148" s="1056">
        <f>SUM(E148:G148)</f>
        <v>0</v>
      </c>
      <c r="E148" s="144"/>
      <c r="F148" s="144"/>
      <c r="G148" s="144"/>
      <c r="H148" s="168"/>
      <c r="I148" s="168"/>
      <c r="J148" s="168"/>
      <c r="K148" s="168"/>
      <c r="L148" s="392"/>
    </row>
    <row r="149" spans="1:12" ht="18.75" customHeight="1" x14ac:dyDescent="0.3">
      <c r="A149" s="1732"/>
      <c r="B149" s="1723"/>
      <c r="C149" s="30" t="s">
        <v>86</v>
      </c>
      <c r="D149" s="1057">
        <v>58</v>
      </c>
      <c r="E149" s="168"/>
      <c r="F149" s="168"/>
      <c r="G149" s="168">
        <v>2</v>
      </c>
      <c r="H149" s="144">
        <v>23</v>
      </c>
      <c r="I149" s="144">
        <v>8</v>
      </c>
      <c r="J149" s="144">
        <v>23</v>
      </c>
      <c r="K149" s="144">
        <v>2</v>
      </c>
      <c r="L149" s="145"/>
    </row>
    <row r="150" spans="1:12" ht="18.75" customHeight="1" x14ac:dyDescent="0.3">
      <c r="A150" s="1732"/>
      <c r="B150" s="1726"/>
      <c r="C150" s="30" t="s">
        <v>87</v>
      </c>
      <c r="D150" s="1057">
        <f>SUM(H150:L150)</f>
        <v>0</v>
      </c>
      <c r="E150" s="168"/>
      <c r="F150" s="168"/>
      <c r="G150" s="168"/>
      <c r="H150" s="144"/>
      <c r="I150" s="144"/>
      <c r="J150" s="144"/>
      <c r="K150" s="144"/>
      <c r="L150" s="145"/>
    </row>
    <row r="151" spans="1:12" ht="18.75" customHeight="1" x14ac:dyDescent="0.3">
      <c r="A151" s="1732"/>
      <c r="B151" s="1752" t="s">
        <v>142</v>
      </c>
      <c r="C151" s="30" t="s">
        <v>85</v>
      </c>
      <c r="D151" s="1056">
        <f>SUM(E151:G151)</f>
        <v>0</v>
      </c>
      <c r="E151" s="144"/>
      <c r="F151" s="144"/>
      <c r="G151" s="144"/>
      <c r="H151" s="168"/>
      <c r="I151" s="168"/>
      <c r="J151" s="168"/>
      <c r="K151" s="168"/>
      <c r="L151" s="392">
        <v>0</v>
      </c>
    </row>
    <row r="152" spans="1:12" ht="18.75" customHeight="1" x14ac:dyDescent="0.3">
      <c r="A152" s="1732"/>
      <c r="B152" s="1723"/>
      <c r="C152" s="30" t="s">
        <v>86</v>
      </c>
      <c r="D152" s="1057">
        <v>74</v>
      </c>
      <c r="E152" s="168"/>
      <c r="F152" s="168"/>
      <c r="G152" s="168"/>
      <c r="H152" s="144">
        <v>7</v>
      </c>
      <c r="I152" s="144">
        <v>12</v>
      </c>
      <c r="J152" s="144">
        <v>28</v>
      </c>
      <c r="K152" s="144">
        <v>27</v>
      </c>
      <c r="L152" s="145"/>
    </row>
    <row r="153" spans="1:12" ht="18.75" customHeight="1" thickBot="1" x14ac:dyDescent="0.35">
      <c r="A153" s="1733"/>
      <c r="B153" s="1724"/>
      <c r="C153" s="1095" t="s">
        <v>87</v>
      </c>
      <c r="D153" s="1073">
        <f>SUM(H153:L153)</f>
        <v>0</v>
      </c>
      <c r="E153" s="1040"/>
      <c r="F153" s="1040"/>
      <c r="G153" s="1040"/>
      <c r="H153" s="174"/>
      <c r="I153" s="174"/>
      <c r="J153" s="174"/>
      <c r="K153" s="174"/>
      <c r="L153" s="175"/>
    </row>
    <row r="154" spans="1:12" ht="18.75" customHeight="1" x14ac:dyDescent="0.3">
      <c r="A154" s="1731" t="s">
        <v>143</v>
      </c>
      <c r="B154" s="1728" t="s">
        <v>144</v>
      </c>
      <c r="C154" s="1089" t="s">
        <v>85</v>
      </c>
      <c r="D154" s="1064"/>
      <c r="E154" s="459">
        <v>13</v>
      </c>
      <c r="F154" s="459">
        <v>15</v>
      </c>
      <c r="G154" s="459"/>
      <c r="H154" s="459"/>
      <c r="I154" s="459"/>
      <c r="J154" s="459"/>
      <c r="K154" s="459"/>
      <c r="L154" s="458"/>
    </row>
    <row r="155" spans="1:12" ht="18.75" customHeight="1" x14ac:dyDescent="0.3">
      <c r="A155" s="1732"/>
      <c r="B155" s="1723"/>
      <c r="C155" s="30" t="s">
        <v>86</v>
      </c>
      <c r="D155" s="1065"/>
      <c r="E155" s="461"/>
      <c r="F155" s="461"/>
      <c r="G155" s="461"/>
      <c r="H155" s="461">
        <v>8</v>
      </c>
      <c r="I155" s="461">
        <v>9</v>
      </c>
      <c r="J155" s="461">
        <v>20</v>
      </c>
      <c r="K155" s="461">
        <v>8</v>
      </c>
      <c r="L155" s="460">
        <v>1</v>
      </c>
    </row>
    <row r="156" spans="1:12" ht="18.75" customHeight="1" x14ac:dyDescent="0.3">
      <c r="A156" s="1732"/>
      <c r="B156" s="1726"/>
      <c r="C156" s="34" t="s">
        <v>87</v>
      </c>
      <c r="D156" s="1102"/>
      <c r="E156" s="461"/>
      <c r="F156" s="461"/>
      <c r="G156" s="461"/>
      <c r="H156" s="461"/>
      <c r="I156" s="461"/>
      <c r="J156" s="461"/>
      <c r="K156" s="461"/>
      <c r="L156" s="460"/>
    </row>
    <row r="157" spans="1:12" ht="18.75" customHeight="1" x14ac:dyDescent="0.3">
      <c r="A157" s="1732"/>
      <c r="B157" s="1739" t="s">
        <v>145</v>
      </c>
      <c r="C157" s="30" t="s">
        <v>85</v>
      </c>
      <c r="D157" s="1065"/>
      <c r="E157" s="461"/>
      <c r="F157" s="461"/>
      <c r="G157" s="461"/>
      <c r="H157" s="461"/>
      <c r="I157" s="461"/>
      <c r="J157" s="461"/>
      <c r="K157" s="461"/>
      <c r="L157" s="460"/>
    </row>
    <row r="158" spans="1:12" ht="18.75" customHeight="1" x14ac:dyDescent="0.3">
      <c r="A158" s="1732"/>
      <c r="B158" s="1723"/>
      <c r="C158" s="30" t="s">
        <v>86</v>
      </c>
      <c r="D158" s="1067"/>
      <c r="E158" s="461"/>
      <c r="F158" s="461"/>
      <c r="G158" s="461"/>
      <c r="H158" s="461">
        <v>1</v>
      </c>
      <c r="I158" s="461"/>
      <c r="J158" s="461"/>
      <c r="K158" s="461"/>
      <c r="L158" s="460"/>
    </row>
    <row r="159" spans="1:12" ht="18.75" customHeight="1" thickBot="1" x14ac:dyDescent="0.35">
      <c r="A159" s="1733"/>
      <c r="B159" s="1724"/>
      <c r="C159" s="1095" t="s">
        <v>87</v>
      </c>
      <c r="D159" s="1066"/>
      <c r="E159" s="1096"/>
      <c r="F159" s="1096"/>
      <c r="G159" s="1096"/>
      <c r="H159" s="1096"/>
      <c r="I159" s="1096"/>
      <c r="J159" s="1096"/>
      <c r="K159" s="1096"/>
      <c r="L159" s="1045"/>
    </row>
    <row r="160" spans="1:12" ht="18.75" customHeight="1" x14ac:dyDescent="0.3">
      <c r="A160" s="1731" t="s">
        <v>146</v>
      </c>
      <c r="B160" s="1753" t="s">
        <v>147</v>
      </c>
      <c r="C160" s="1100" t="s">
        <v>85</v>
      </c>
      <c r="D160" s="1068">
        <v>106</v>
      </c>
      <c r="E160" s="135">
        <v>13</v>
      </c>
      <c r="F160" s="135">
        <v>93</v>
      </c>
      <c r="G160" s="135">
        <v>0</v>
      </c>
      <c r="H160" s="1050"/>
      <c r="I160" s="1050"/>
      <c r="J160" s="1050"/>
      <c r="K160" s="1050"/>
      <c r="L160" s="1046"/>
    </row>
    <row r="161" spans="1:12" ht="18.75" customHeight="1" x14ac:dyDescent="0.3">
      <c r="A161" s="1732"/>
      <c r="B161" s="1723"/>
      <c r="C161" s="32" t="s">
        <v>86</v>
      </c>
      <c r="D161" s="1057">
        <v>567</v>
      </c>
      <c r="E161" s="168"/>
      <c r="F161" s="168"/>
      <c r="G161" s="168"/>
      <c r="H161" s="144">
        <v>15</v>
      </c>
      <c r="I161" s="144">
        <v>38</v>
      </c>
      <c r="J161" s="144">
        <v>415</v>
      </c>
      <c r="K161" s="144">
        <v>89</v>
      </c>
      <c r="L161" s="145">
        <v>10</v>
      </c>
    </row>
    <row r="162" spans="1:12" ht="18.75" customHeight="1" x14ac:dyDescent="0.3">
      <c r="A162" s="1732"/>
      <c r="B162" s="1726"/>
      <c r="C162" s="32" t="s">
        <v>87</v>
      </c>
      <c r="D162" s="1057">
        <f>SUM(H162:L162)</f>
        <v>0</v>
      </c>
      <c r="E162" s="168"/>
      <c r="F162" s="168"/>
      <c r="G162" s="168"/>
      <c r="H162" s="144"/>
      <c r="I162" s="144"/>
      <c r="J162" s="144"/>
      <c r="K162" s="144"/>
      <c r="L162" s="145"/>
    </row>
    <row r="163" spans="1:12" ht="18.75" customHeight="1" x14ac:dyDescent="0.3">
      <c r="A163" s="1732"/>
      <c r="B163" s="1754" t="s">
        <v>148</v>
      </c>
      <c r="C163" s="32" t="s">
        <v>85</v>
      </c>
      <c r="D163" s="1056">
        <f>SUM(E163:G163)</f>
        <v>0</v>
      </c>
      <c r="E163" s="144"/>
      <c r="F163" s="144"/>
      <c r="G163" s="144"/>
      <c r="H163" s="168"/>
      <c r="I163" s="168"/>
      <c r="J163" s="168"/>
      <c r="K163" s="168"/>
      <c r="L163" s="392"/>
    </row>
    <row r="164" spans="1:12" ht="18.75" customHeight="1" x14ac:dyDescent="0.3">
      <c r="A164" s="1732"/>
      <c r="B164" s="1723"/>
      <c r="C164" s="32" t="s">
        <v>86</v>
      </c>
      <c r="D164" s="1057">
        <v>0</v>
      </c>
      <c r="E164" s="168"/>
      <c r="F164" s="168"/>
      <c r="G164" s="168"/>
      <c r="H164" s="144">
        <v>0</v>
      </c>
      <c r="I164" s="144">
        <v>0</v>
      </c>
      <c r="J164" s="144">
        <v>0</v>
      </c>
      <c r="K164" s="144">
        <v>0</v>
      </c>
      <c r="L164" s="145">
        <v>0</v>
      </c>
    </row>
    <row r="165" spans="1:12" ht="18.75" customHeight="1" thickBot="1" x14ac:dyDescent="0.35">
      <c r="A165" s="1733"/>
      <c r="B165" s="1724"/>
      <c r="C165" s="1101" t="s">
        <v>87</v>
      </c>
      <c r="D165" s="1073">
        <f>SUM(H165:L165)</f>
        <v>0</v>
      </c>
      <c r="E165" s="1040"/>
      <c r="F165" s="1040"/>
      <c r="G165" s="1040"/>
      <c r="H165" s="174"/>
      <c r="I165" s="174"/>
      <c r="J165" s="174"/>
      <c r="K165" s="174"/>
      <c r="L165" s="175"/>
    </row>
    <row r="166" spans="1:12" ht="18.75" customHeight="1" x14ac:dyDescent="0.3">
      <c r="A166" s="1731" t="s">
        <v>161</v>
      </c>
      <c r="B166" s="1728" t="s">
        <v>162</v>
      </c>
      <c r="C166" s="1089" t="s">
        <v>85</v>
      </c>
      <c r="D166" s="1068">
        <f>SUM(E166:G166)</f>
        <v>0</v>
      </c>
      <c r="E166" s="135"/>
      <c r="F166" s="135"/>
      <c r="G166" s="135"/>
      <c r="H166" s="1050"/>
      <c r="I166" s="1050"/>
      <c r="J166" s="1050"/>
      <c r="K166" s="1050"/>
      <c r="L166" s="1046"/>
    </row>
    <row r="167" spans="1:12" ht="18.75" customHeight="1" x14ac:dyDescent="0.3">
      <c r="A167" s="1732"/>
      <c r="B167" s="1723"/>
      <c r="C167" s="30" t="s">
        <v>86</v>
      </c>
      <c r="D167" s="1057">
        <v>157</v>
      </c>
      <c r="E167" s="168"/>
      <c r="F167" s="168"/>
      <c r="G167" s="168"/>
      <c r="H167" s="1047">
        <v>15</v>
      </c>
      <c r="I167" s="1047">
        <v>53</v>
      </c>
      <c r="J167" s="1047">
        <v>47</v>
      </c>
      <c r="K167" s="1047">
        <v>34</v>
      </c>
      <c r="L167" s="1092">
        <v>8</v>
      </c>
    </row>
    <row r="168" spans="1:12" ht="18.75" customHeight="1" x14ac:dyDescent="0.3">
      <c r="A168" s="1732"/>
      <c r="B168" s="1726"/>
      <c r="C168" s="30" t="s">
        <v>87</v>
      </c>
      <c r="D168" s="1069">
        <f>SUM(H168:L168)</f>
        <v>0</v>
      </c>
      <c r="E168" s="168"/>
      <c r="F168" s="168"/>
      <c r="G168" s="168"/>
      <c r="H168" s="144"/>
      <c r="I168" s="144"/>
      <c r="J168" s="144"/>
      <c r="K168" s="144"/>
      <c r="L168" s="145"/>
    </row>
    <row r="169" spans="1:12" ht="18.75" customHeight="1" x14ac:dyDescent="0.3">
      <c r="A169" s="1732"/>
      <c r="B169" s="1729" t="s">
        <v>163</v>
      </c>
      <c r="C169" s="30" t="s">
        <v>85</v>
      </c>
      <c r="D169" s="1070">
        <v>30</v>
      </c>
      <c r="E169" s="1049">
        <v>0</v>
      </c>
      <c r="F169" s="1049">
        <v>28</v>
      </c>
      <c r="G169" s="1049">
        <v>2</v>
      </c>
      <c r="H169" s="1049"/>
      <c r="I169" s="1049"/>
      <c r="J169" s="1049"/>
      <c r="K169" s="1049"/>
      <c r="L169" s="1048"/>
    </row>
    <row r="170" spans="1:12" ht="18.75" customHeight="1" x14ac:dyDescent="0.3">
      <c r="A170" s="1732"/>
      <c r="B170" s="1723"/>
      <c r="C170" s="30" t="s">
        <v>86</v>
      </c>
      <c r="D170" s="1071">
        <v>116</v>
      </c>
      <c r="E170" s="1049"/>
      <c r="F170" s="1049"/>
      <c r="G170" s="1049"/>
      <c r="H170" s="1049">
        <v>3</v>
      </c>
      <c r="I170" s="1049">
        <v>66</v>
      </c>
      <c r="J170" s="1049">
        <v>34</v>
      </c>
      <c r="K170" s="1049">
        <v>13</v>
      </c>
      <c r="L170" s="1048">
        <v>0</v>
      </c>
    </row>
    <row r="171" spans="1:12" ht="18.75" customHeight="1" thickBot="1" x14ac:dyDescent="0.35">
      <c r="A171" s="1732"/>
      <c r="B171" s="1726"/>
      <c r="C171" s="30" t="s">
        <v>87</v>
      </c>
      <c r="D171" s="1072"/>
      <c r="E171" s="1049"/>
      <c r="F171" s="1049"/>
      <c r="G171" s="1049"/>
      <c r="H171" s="1049"/>
      <c r="I171" s="1049"/>
      <c r="J171" s="1049"/>
      <c r="K171" s="1049"/>
      <c r="L171" s="1048"/>
    </row>
    <row r="172" spans="1:12" ht="18.75" customHeight="1" x14ac:dyDescent="0.3">
      <c r="A172" s="1732"/>
      <c r="B172" s="1755" t="s">
        <v>164</v>
      </c>
      <c r="C172" s="30" t="s">
        <v>85</v>
      </c>
      <c r="D172" s="1056">
        <v>2</v>
      </c>
      <c r="E172" s="144">
        <v>1</v>
      </c>
      <c r="F172" s="144">
        <v>1</v>
      </c>
      <c r="G172" s="144"/>
      <c r="H172" s="168"/>
      <c r="I172" s="168"/>
      <c r="J172" s="168"/>
      <c r="K172" s="168"/>
      <c r="L172" s="392"/>
    </row>
    <row r="173" spans="1:12" ht="18.75" customHeight="1" x14ac:dyDescent="0.3">
      <c r="A173" s="1732"/>
      <c r="B173" s="1723"/>
      <c r="C173" s="29" t="s">
        <v>86</v>
      </c>
      <c r="D173" s="1057">
        <v>161</v>
      </c>
      <c r="E173" s="168"/>
      <c r="F173" s="168"/>
      <c r="G173" s="168"/>
      <c r="H173" s="144">
        <v>6</v>
      </c>
      <c r="I173" s="144">
        <v>69</v>
      </c>
      <c r="J173" s="144">
        <v>81</v>
      </c>
      <c r="K173" s="144">
        <v>5</v>
      </c>
      <c r="L173" s="145">
        <v>0</v>
      </c>
    </row>
    <row r="174" spans="1:12" ht="18.75" customHeight="1" thickBot="1" x14ac:dyDescent="0.35">
      <c r="A174" s="1733"/>
      <c r="B174" s="1724"/>
      <c r="C174" s="1095" t="s">
        <v>87</v>
      </c>
      <c r="D174" s="1073">
        <f>SUM(H174:L174)</f>
        <v>0</v>
      </c>
      <c r="E174" s="1040"/>
      <c r="F174" s="1040"/>
      <c r="G174" s="1040"/>
      <c r="H174" s="174"/>
      <c r="I174" s="174"/>
      <c r="J174" s="174"/>
      <c r="K174" s="174"/>
      <c r="L174" s="175"/>
    </row>
    <row r="175" spans="1:12" ht="18.75" customHeight="1" x14ac:dyDescent="0.3">
      <c r="A175" s="1731" t="s">
        <v>165</v>
      </c>
      <c r="B175" s="1748" t="s">
        <v>166</v>
      </c>
      <c r="C175" s="1089" t="s">
        <v>85</v>
      </c>
      <c r="D175" s="1068">
        <v>42</v>
      </c>
      <c r="E175" s="135">
        <v>3</v>
      </c>
      <c r="F175" s="135">
        <v>25</v>
      </c>
      <c r="G175" s="135">
        <v>14</v>
      </c>
      <c r="H175" s="1050"/>
      <c r="I175" s="1050"/>
      <c r="J175" s="1050"/>
      <c r="K175" s="1050"/>
      <c r="L175" s="1046"/>
    </row>
    <row r="176" spans="1:12" ht="18.75" customHeight="1" x14ac:dyDescent="0.3">
      <c r="A176" s="1732"/>
      <c r="B176" s="1723"/>
      <c r="C176" s="30" t="s">
        <v>86</v>
      </c>
      <c r="D176" s="1057">
        <v>380</v>
      </c>
      <c r="E176" s="168"/>
      <c r="F176" s="168"/>
      <c r="G176" s="168"/>
      <c r="H176" s="144">
        <v>31</v>
      </c>
      <c r="I176" s="144">
        <v>108</v>
      </c>
      <c r="J176" s="144">
        <v>198</v>
      </c>
      <c r="K176" s="144">
        <v>25</v>
      </c>
      <c r="L176" s="145">
        <v>18</v>
      </c>
    </row>
    <row r="177" spans="1:12" ht="18.75" customHeight="1" thickBot="1" x14ac:dyDescent="0.35">
      <c r="A177" s="1732"/>
      <c r="B177" s="1726"/>
      <c r="C177" s="30" t="s">
        <v>87</v>
      </c>
      <c r="D177" s="1073"/>
      <c r="E177" s="168"/>
      <c r="F177" s="168"/>
      <c r="G177" s="168"/>
      <c r="H177" s="144"/>
      <c r="I177" s="144"/>
      <c r="J177" s="144"/>
      <c r="K177" s="144"/>
      <c r="L177" s="145"/>
    </row>
    <row r="178" spans="1:12" ht="18.75" customHeight="1" x14ac:dyDescent="0.3">
      <c r="A178" s="1732"/>
      <c r="B178" s="1776" t="s">
        <v>167</v>
      </c>
      <c r="C178" s="30" t="s">
        <v>85</v>
      </c>
      <c r="D178" s="1068"/>
      <c r="E178" s="144"/>
      <c r="F178" s="144"/>
      <c r="G178" s="144"/>
      <c r="H178" s="168"/>
      <c r="I178" s="168"/>
      <c r="J178" s="168"/>
      <c r="K178" s="168"/>
      <c r="L178" s="392"/>
    </row>
    <row r="179" spans="1:12" ht="18.75" customHeight="1" x14ac:dyDescent="0.3">
      <c r="A179" s="1732"/>
      <c r="B179" s="1723"/>
      <c r="C179" s="30" t="s">
        <v>86</v>
      </c>
      <c r="D179" s="1057">
        <v>180</v>
      </c>
      <c r="E179" s="168"/>
      <c r="F179" s="168"/>
      <c r="G179" s="168"/>
      <c r="H179" s="144">
        <v>14</v>
      </c>
      <c r="I179" s="144">
        <v>24</v>
      </c>
      <c r="J179" s="144">
        <v>62</v>
      </c>
      <c r="K179" s="144">
        <v>44</v>
      </c>
      <c r="L179" s="145">
        <v>36</v>
      </c>
    </row>
    <row r="180" spans="1:12" ht="18.75" customHeight="1" thickBot="1" x14ac:dyDescent="0.35">
      <c r="A180" s="1732"/>
      <c r="B180" s="1726"/>
      <c r="C180" s="30" t="s">
        <v>87</v>
      </c>
      <c r="D180" s="1073"/>
      <c r="E180" s="168"/>
      <c r="F180" s="168"/>
      <c r="G180" s="168"/>
      <c r="H180" s="144"/>
      <c r="I180" s="144"/>
      <c r="J180" s="144"/>
      <c r="K180" s="144"/>
      <c r="L180" s="145"/>
    </row>
    <row r="181" spans="1:12" ht="18.75" customHeight="1" x14ac:dyDescent="0.3">
      <c r="A181" s="1732"/>
      <c r="B181" s="1776" t="s">
        <v>168</v>
      </c>
      <c r="C181" s="30" t="s">
        <v>85</v>
      </c>
      <c r="D181" s="1068"/>
      <c r="E181" s="144"/>
      <c r="F181" s="144"/>
      <c r="G181" s="144"/>
      <c r="H181" s="168"/>
      <c r="I181" s="168"/>
      <c r="J181" s="168"/>
      <c r="K181" s="168"/>
      <c r="L181" s="392"/>
    </row>
    <row r="182" spans="1:12" ht="18.75" customHeight="1" x14ac:dyDescent="0.3">
      <c r="A182" s="1732"/>
      <c r="B182" s="1723"/>
      <c r="C182" s="30" t="s">
        <v>86</v>
      </c>
      <c r="D182" s="1057">
        <v>77</v>
      </c>
      <c r="E182" s="168"/>
      <c r="F182" s="168"/>
      <c r="G182" s="168"/>
      <c r="H182" s="144">
        <v>8</v>
      </c>
      <c r="I182" s="144">
        <v>21</v>
      </c>
      <c r="J182" s="144">
        <v>24</v>
      </c>
      <c r="K182" s="144">
        <v>24</v>
      </c>
      <c r="L182" s="145">
        <v>4</v>
      </c>
    </row>
    <row r="183" spans="1:12" ht="18.75" customHeight="1" thickBot="1" x14ac:dyDescent="0.35">
      <c r="A183" s="1732"/>
      <c r="B183" s="1726"/>
      <c r="C183" s="30" t="s">
        <v>87</v>
      </c>
      <c r="D183" s="1073"/>
      <c r="E183" s="168"/>
      <c r="F183" s="168"/>
      <c r="G183" s="168"/>
      <c r="H183" s="144"/>
      <c r="I183" s="144"/>
      <c r="J183" s="144"/>
      <c r="K183" s="144"/>
      <c r="L183" s="145"/>
    </row>
    <row r="184" spans="1:12" ht="18.75" customHeight="1" x14ac:dyDescent="0.3">
      <c r="A184" s="1732"/>
      <c r="B184" s="1776" t="s">
        <v>169</v>
      </c>
      <c r="C184" s="30" t="s">
        <v>85</v>
      </c>
      <c r="D184" s="1068"/>
      <c r="E184" s="144"/>
      <c r="F184" s="144"/>
      <c r="G184" s="144"/>
      <c r="H184" s="168"/>
      <c r="I184" s="168"/>
      <c r="J184" s="168"/>
      <c r="K184" s="168"/>
      <c r="L184" s="392"/>
    </row>
    <row r="185" spans="1:12" ht="18.75" customHeight="1" x14ac:dyDescent="0.3">
      <c r="A185" s="1732"/>
      <c r="B185" s="1723"/>
      <c r="C185" s="30" t="s">
        <v>86</v>
      </c>
      <c r="D185" s="1057">
        <v>38</v>
      </c>
      <c r="E185" s="168"/>
      <c r="F185" s="168"/>
      <c r="G185" s="168"/>
      <c r="H185" s="144">
        <v>0</v>
      </c>
      <c r="I185" s="144">
        <v>8</v>
      </c>
      <c r="J185" s="144">
        <v>28</v>
      </c>
      <c r="K185" s="144">
        <v>4</v>
      </c>
      <c r="L185" s="145">
        <v>1</v>
      </c>
    </row>
    <row r="186" spans="1:12" ht="18.75" customHeight="1" thickBot="1" x14ac:dyDescent="0.35">
      <c r="A186" s="1732"/>
      <c r="B186" s="1726"/>
      <c r="C186" s="30" t="s">
        <v>87</v>
      </c>
      <c r="D186" s="1073"/>
      <c r="E186" s="168"/>
      <c r="F186" s="168"/>
      <c r="G186" s="168"/>
      <c r="H186" s="144"/>
      <c r="I186" s="144"/>
      <c r="J186" s="144"/>
      <c r="K186" s="144"/>
      <c r="L186" s="145"/>
    </row>
    <row r="187" spans="1:12" ht="18.75" customHeight="1" x14ac:dyDescent="0.3">
      <c r="A187" s="1732"/>
      <c r="B187" s="1776" t="s">
        <v>170</v>
      </c>
      <c r="C187" s="30" t="s">
        <v>85</v>
      </c>
      <c r="D187" s="1068"/>
      <c r="E187" s="144"/>
      <c r="F187" s="144"/>
      <c r="G187" s="144"/>
      <c r="H187" s="168"/>
      <c r="I187" s="168"/>
      <c r="J187" s="168"/>
      <c r="K187" s="168"/>
      <c r="L187" s="392"/>
    </row>
    <row r="188" spans="1:12" ht="18.75" customHeight="1" x14ac:dyDescent="0.3">
      <c r="A188" s="1732"/>
      <c r="B188" s="1723"/>
      <c r="C188" s="30" t="s">
        <v>86</v>
      </c>
      <c r="D188" s="1057">
        <v>14</v>
      </c>
      <c r="E188" s="168"/>
      <c r="F188" s="168"/>
      <c r="G188" s="168"/>
      <c r="H188" s="1082">
        <v>3</v>
      </c>
      <c r="I188" s="1082">
        <v>4</v>
      </c>
      <c r="J188" s="1082">
        <v>6</v>
      </c>
      <c r="K188" s="1082">
        <v>1</v>
      </c>
      <c r="L188" s="145"/>
    </row>
    <row r="189" spans="1:12" ht="18.75" customHeight="1" thickBot="1" x14ac:dyDescent="0.35">
      <c r="A189" s="1732"/>
      <c r="B189" s="1726"/>
      <c r="C189" s="30" t="s">
        <v>87</v>
      </c>
      <c r="D189" s="1073"/>
      <c r="E189" s="168"/>
      <c r="F189" s="168"/>
      <c r="G189" s="168"/>
      <c r="H189" s="144"/>
      <c r="I189" s="144"/>
      <c r="J189" s="144"/>
      <c r="K189" s="144"/>
      <c r="L189" s="145"/>
    </row>
    <row r="190" spans="1:12" ht="18.75" customHeight="1" x14ac:dyDescent="0.3">
      <c r="A190" s="1732"/>
      <c r="B190" s="1776" t="s">
        <v>171</v>
      </c>
      <c r="C190" s="30" t="s">
        <v>85</v>
      </c>
      <c r="D190" s="1068"/>
      <c r="E190" s="144"/>
      <c r="F190" s="144"/>
      <c r="G190" s="144"/>
      <c r="H190" s="168"/>
      <c r="I190" s="168"/>
      <c r="J190" s="168"/>
      <c r="K190" s="168"/>
      <c r="L190" s="392"/>
    </row>
    <row r="191" spans="1:12" ht="18.75" customHeight="1" x14ac:dyDescent="0.3">
      <c r="A191" s="1732"/>
      <c r="B191" s="1723"/>
      <c r="C191" s="30" t="s">
        <v>86</v>
      </c>
      <c r="D191" s="1057">
        <v>117</v>
      </c>
      <c r="E191" s="168"/>
      <c r="F191" s="168"/>
      <c r="G191" s="168"/>
      <c r="H191" s="144">
        <v>0</v>
      </c>
      <c r="I191" s="144">
        <v>5</v>
      </c>
      <c r="J191" s="144">
        <v>38</v>
      </c>
      <c r="K191" s="144">
        <v>62</v>
      </c>
      <c r="L191" s="145">
        <v>12</v>
      </c>
    </row>
    <row r="192" spans="1:12" ht="18.75" customHeight="1" thickBot="1" x14ac:dyDescent="0.35">
      <c r="A192" s="1733"/>
      <c r="B192" s="1724"/>
      <c r="C192" s="1095" t="s">
        <v>87</v>
      </c>
      <c r="D192" s="1073"/>
      <c r="E192" s="1040"/>
      <c r="F192" s="1040"/>
      <c r="G192" s="1040"/>
      <c r="H192" s="174"/>
      <c r="I192" s="174"/>
      <c r="J192" s="174"/>
      <c r="K192" s="174"/>
      <c r="L192" s="175"/>
    </row>
    <row r="193" spans="1:12" ht="18.75" customHeight="1" x14ac:dyDescent="0.3">
      <c r="A193" s="1731" t="s">
        <v>172</v>
      </c>
      <c r="B193" s="1777" t="s">
        <v>173</v>
      </c>
      <c r="C193" s="1089" t="s">
        <v>85</v>
      </c>
      <c r="D193" s="1321">
        <f>[5]Звіт!AF9+[5]Звіт!AF12</f>
        <v>172</v>
      </c>
      <c r="E193" s="1322">
        <f>[5]Звіт!AG9+[5]Звіт!AG12</f>
        <v>39</v>
      </c>
      <c r="F193" s="1322">
        <f>[5]Звіт!AH9+[5]Звіт!AH12</f>
        <v>133</v>
      </c>
      <c r="G193" s="1322">
        <f>[5]Звіт!AI9+[5]Звіт!AI12</f>
        <v>0</v>
      </c>
      <c r="H193" s="1322">
        <f>[5]Звіт!AJ9+[5]Звіт!AJ12</f>
        <v>0</v>
      </c>
      <c r="I193" s="1322">
        <f>[5]Звіт!AK9+[5]Звіт!AK12</f>
        <v>0</v>
      </c>
      <c r="J193" s="1322">
        <f>[5]Звіт!AL9+[5]Звіт!AL12</f>
        <v>0</v>
      </c>
      <c r="K193" s="1322">
        <f>[5]Звіт!AM9+[5]Звіт!AM12</f>
        <v>0</v>
      </c>
      <c r="L193" s="1322">
        <f>[5]Звіт!AN9+[5]Звіт!AN12</f>
        <v>0</v>
      </c>
    </row>
    <row r="194" spans="1:12" ht="18.75" customHeight="1" x14ac:dyDescent="0.3">
      <c r="A194" s="1732"/>
      <c r="B194" s="1723"/>
      <c r="C194" s="30" t="s">
        <v>86</v>
      </c>
      <c r="D194" s="1323">
        <f>[5]Звіт!AF10+[5]Звіт!AF13</f>
        <v>529</v>
      </c>
      <c r="E194" s="1226">
        <f>[5]Звіт!AG10+[5]Звіт!AG13</f>
        <v>0</v>
      </c>
      <c r="F194" s="1226">
        <f>[5]Звіт!AH10+[5]Звіт!AH13</f>
        <v>0</v>
      </c>
      <c r="G194" s="1226">
        <f>[5]Звіт!AI10+[5]Звіт!AI13</f>
        <v>0</v>
      </c>
      <c r="H194" s="1226">
        <f>[5]Звіт!AJ10+[5]Звіт!AJ13</f>
        <v>25</v>
      </c>
      <c r="I194" s="1226">
        <f>[5]Звіт!AK10+[5]Звіт!AK13</f>
        <v>89</v>
      </c>
      <c r="J194" s="1226">
        <f>[5]Звіт!AL10+[5]Звіт!AL13</f>
        <v>399</v>
      </c>
      <c r="K194" s="1226">
        <f>[5]Звіт!AM10+[5]Звіт!AM13</f>
        <v>16</v>
      </c>
      <c r="L194" s="1226">
        <f>[5]Звіт!AN10+[5]Звіт!AN13</f>
        <v>0</v>
      </c>
    </row>
    <row r="195" spans="1:12" ht="18.75" customHeight="1" thickBot="1" x14ac:dyDescent="0.35">
      <c r="A195" s="1732"/>
      <c r="B195" s="1726"/>
      <c r="C195" s="30" t="s">
        <v>87</v>
      </c>
      <c r="D195" s="1324">
        <f>[5]Звіт!AF11+[5]Звіт!AF14</f>
        <v>0</v>
      </c>
      <c r="E195" s="1325">
        <f>[5]Звіт!AG11+[5]Звіт!AG14</f>
        <v>0</v>
      </c>
      <c r="F195" s="1325">
        <f>[5]Звіт!AH11+[5]Звіт!AH14</f>
        <v>0</v>
      </c>
      <c r="G195" s="1325">
        <f>[5]Звіт!AI11+[5]Звіт!AI14</f>
        <v>0</v>
      </c>
      <c r="H195" s="1325">
        <f>[5]Звіт!AJ11+[5]Звіт!AJ14</f>
        <v>0</v>
      </c>
      <c r="I195" s="1325">
        <f>[5]Звіт!AK11+[5]Звіт!AK14</f>
        <v>0</v>
      </c>
      <c r="J195" s="1325">
        <f>[5]Звіт!AL11+[5]Звіт!AL14</f>
        <v>0</v>
      </c>
      <c r="K195" s="1325">
        <f>[5]Звіт!AM11+[5]Звіт!AM14</f>
        <v>0</v>
      </c>
      <c r="L195" s="1325">
        <f>[5]Звіт!AN11+[5]Звіт!AN14</f>
        <v>0</v>
      </c>
    </row>
    <row r="196" spans="1:12" ht="18.75" customHeight="1" x14ac:dyDescent="0.3">
      <c r="A196" s="1732"/>
      <c r="B196" s="1730" t="s">
        <v>174</v>
      </c>
      <c r="C196" s="30" t="s">
        <v>85</v>
      </c>
      <c r="D196" s="1068">
        <f>SUM(E196:G196)</f>
        <v>0</v>
      </c>
      <c r="E196" s="144">
        <v>0</v>
      </c>
      <c r="F196" s="144">
        <v>0</v>
      </c>
      <c r="G196" s="144">
        <v>0</v>
      </c>
      <c r="H196" s="168"/>
      <c r="I196" s="168"/>
      <c r="J196" s="168"/>
      <c r="K196" s="168"/>
      <c r="L196" s="392"/>
    </row>
    <row r="197" spans="1:12" ht="18.75" customHeight="1" thickBot="1" x14ac:dyDescent="0.35">
      <c r="A197" s="1732"/>
      <c r="B197" s="1723"/>
      <c r="C197" s="30" t="s">
        <v>86</v>
      </c>
      <c r="D197" s="1073">
        <f>SUM(H197:L197)</f>
        <v>94</v>
      </c>
      <c r="E197" s="168"/>
      <c r="F197" s="168"/>
      <c r="G197" s="168"/>
      <c r="H197" s="144">
        <v>7</v>
      </c>
      <c r="I197" s="144">
        <v>17</v>
      </c>
      <c r="J197" s="144">
        <v>41</v>
      </c>
      <c r="K197" s="144">
        <v>28</v>
      </c>
      <c r="L197" s="145">
        <v>1</v>
      </c>
    </row>
    <row r="198" spans="1:12" ht="18.75" customHeight="1" thickBot="1" x14ac:dyDescent="0.35">
      <c r="A198" s="1732"/>
      <c r="B198" s="1726"/>
      <c r="C198" s="30" t="s">
        <v>87</v>
      </c>
      <c r="D198" s="1074"/>
      <c r="E198" s="168"/>
      <c r="F198" s="168"/>
      <c r="G198" s="168"/>
      <c r="H198" s="144"/>
      <c r="I198" s="144"/>
      <c r="J198" s="144"/>
      <c r="K198" s="144"/>
      <c r="L198" s="145"/>
    </row>
    <row r="199" spans="1:12" ht="18.75" customHeight="1" x14ac:dyDescent="0.3">
      <c r="A199" s="1732"/>
      <c r="B199" s="1730" t="s">
        <v>175</v>
      </c>
      <c r="C199" s="30" t="s">
        <v>85</v>
      </c>
      <c r="D199" s="1068">
        <f>SUM(E199:G199)</f>
        <v>0</v>
      </c>
      <c r="E199" s="144"/>
      <c r="F199" s="144"/>
      <c r="G199" s="144"/>
      <c r="H199" s="168"/>
      <c r="I199" s="168"/>
      <c r="J199" s="168"/>
      <c r="K199" s="168"/>
      <c r="L199" s="392"/>
    </row>
    <row r="200" spans="1:12" ht="18.75" customHeight="1" x14ac:dyDescent="0.3">
      <c r="A200" s="1732"/>
      <c r="B200" s="1723"/>
      <c r="C200" s="30" t="s">
        <v>86</v>
      </c>
      <c r="D200" s="1075">
        <f>SUM(H200:L200)</f>
        <v>53</v>
      </c>
      <c r="E200" s="168"/>
      <c r="F200" s="168"/>
      <c r="G200" s="168"/>
      <c r="H200" s="144">
        <v>3</v>
      </c>
      <c r="I200" s="144">
        <v>1</v>
      </c>
      <c r="J200" s="144">
        <v>44</v>
      </c>
      <c r="K200" s="144">
        <v>5</v>
      </c>
      <c r="L200" s="145"/>
    </row>
    <row r="201" spans="1:12" ht="18.75" customHeight="1" thickBot="1" x14ac:dyDescent="0.35">
      <c r="A201" s="1732"/>
      <c r="B201" s="1723"/>
      <c r="C201" s="30" t="s">
        <v>87</v>
      </c>
      <c r="D201" s="1074"/>
      <c r="E201" s="168"/>
      <c r="F201" s="168"/>
      <c r="G201" s="168"/>
      <c r="H201" s="144"/>
      <c r="I201" s="144"/>
      <c r="J201" s="144"/>
      <c r="K201" s="144"/>
      <c r="L201" s="145"/>
    </row>
    <row r="202" spans="1:12" ht="18.75" customHeight="1" x14ac:dyDescent="0.3">
      <c r="A202" s="1732"/>
      <c r="B202" s="1730" t="s">
        <v>176</v>
      </c>
      <c r="C202" s="30" t="s">
        <v>85</v>
      </c>
      <c r="D202" s="1068">
        <f>SUM(E202:G202)</f>
        <v>6</v>
      </c>
      <c r="E202" s="144">
        <v>0</v>
      </c>
      <c r="F202" s="144">
        <v>6</v>
      </c>
      <c r="G202" s="144">
        <v>0</v>
      </c>
      <c r="H202" s="168">
        <v>0</v>
      </c>
      <c r="I202" s="168">
        <v>0</v>
      </c>
      <c r="J202" s="168">
        <v>0</v>
      </c>
      <c r="K202" s="168">
        <v>0</v>
      </c>
      <c r="L202" s="392">
        <v>0</v>
      </c>
    </row>
    <row r="203" spans="1:12" ht="18.75" customHeight="1" thickBot="1" x14ac:dyDescent="0.35">
      <c r="A203" s="1732"/>
      <c r="B203" s="1723"/>
      <c r="C203" s="30" t="s">
        <v>86</v>
      </c>
      <c r="D203" s="1073">
        <f>SUM(H203:L203)</f>
        <v>0</v>
      </c>
      <c r="E203" s="168"/>
      <c r="F203" s="168"/>
      <c r="G203" s="168"/>
      <c r="H203" s="144"/>
      <c r="I203" s="144"/>
      <c r="J203" s="144"/>
      <c r="K203" s="144"/>
      <c r="L203" s="145"/>
    </row>
    <row r="204" spans="1:12" ht="18.75" customHeight="1" thickBot="1" x14ac:dyDescent="0.35">
      <c r="A204" s="1732"/>
      <c r="B204" s="1726"/>
      <c r="C204" s="30" t="s">
        <v>87</v>
      </c>
      <c r="D204" s="1074"/>
      <c r="E204" s="168"/>
      <c r="F204" s="168"/>
      <c r="G204" s="168"/>
      <c r="H204" s="144"/>
      <c r="I204" s="144"/>
      <c r="J204" s="144"/>
      <c r="K204" s="144"/>
      <c r="L204" s="145"/>
    </row>
    <row r="205" spans="1:12" ht="18.75" customHeight="1" x14ac:dyDescent="0.3">
      <c r="A205" s="1732"/>
      <c r="B205" s="1734" t="s">
        <v>177</v>
      </c>
      <c r="C205" s="34" t="s">
        <v>85</v>
      </c>
      <c r="D205" s="1053">
        <f>SUM(E205:G205)</f>
        <v>0</v>
      </c>
      <c r="E205" s="144"/>
      <c r="F205" s="144"/>
      <c r="G205" s="144"/>
      <c r="H205" s="168"/>
      <c r="I205" s="168"/>
      <c r="J205" s="168"/>
      <c r="K205" s="168"/>
      <c r="L205" s="392"/>
    </row>
    <row r="206" spans="1:12" ht="18.75" customHeight="1" x14ac:dyDescent="0.3">
      <c r="A206" s="1732"/>
      <c r="B206" s="1723"/>
      <c r="C206" s="34" t="s">
        <v>86</v>
      </c>
      <c r="D206" s="1054">
        <f>SUM(H206:L206)</f>
        <v>65</v>
      </c>
      <c r="E206" s="168"/>
      <c r="F206" s="168"/>
      <c r="G206" s="168"/>
      <c r="H206" s="144">
        <v>3</v>
      </c>
      <c r="I206" s="144">
        <v>48</v>
      </c>
      <c r="J206" s="144">
        <v>4</v>
      </c>
      <c r="K206" s="144">
        <v>9</v>
      </c>
      <c r="L206" s="145">
        <v>1</v>
      </c>
    </row>
    <row r="207" spans="1:12" ht="18.75" customHeight="1" thickBot="1" x14ac:dyDescent="0.35">
      <c r="A207" s="1732"/>
      <c r="B207" s="1726"/>
      <c r="C207" s="34" t="s">
        <v>87</v>
      </c>
      <c r="D207" s="1055"/>
      <c r="E207" s="168"/>
      <c r="F207" s="168"/>
      <c r="G207" s="168"/>
      <c r="H207" s="144"/>
      <c r="I207" s="144"/>
      <c r="J207" s="144"/>
      <c r="K207" s="144"/>
      <c r="L207" s="145"/>
    </row>
    <row r="208" spans="1:12" ht="18.75" customHeight="1" x14ac:dyDescent="0.3">
      <c r="A208" s="1732"/>
      <c r="B208" s="1734" t="s">
        <v>178</v>
      </c>
      <c r="C208" s="30" t="s">
        <v>85</v>
      </c>
      <c r="D208" s="1056">
        <f>SUM(E208:G208)</f>
        <v>4</v>
      </c>
      <c r="E208" s="144"/>
      <c r="F208" s="144">
        <v>4</v>
      </c>
      <c r="G208" s="144"/>
      <c r="H208" s="168"/>
      <c r="I208" s="168"/>
      <c r="J208" s="168"/>
      <c r="K208" s="168"/>
      <c r="L208" s="392"/>
    </row>
    <row r="209" spans="1:12" ht="18.75" customHeight="1" x14ac:dyDescent="0.3">
      <c r="A209" s="1732"/>
      <c r="B209" s="1723"/>
      <c r="C209" s="34" t="s">
        <v>86</v>
      </c>
      <c r="D209" s="1054">
        <f>SUM(H209:L209)</f>
        <v>4</v>
      </c>
      <c r="E209" s="168"/>
      <c r="F209" s="168"/>
      <c r="G209" s="168"/>
      <c r="H209" s="144"/>
      <c r="I209" s="144">
        <v>1</v>
      </c>
      <c r="J209" s="144">
        <v>1</v>
      </c>
      <c r="K209" s="144">
        <v>2</v>
      </c>
      <c r="L209" s="145"/>
    </row>
    <row r="210" spans="1:12" ht="18.75" customHeight="1" thickBot="1" x14ac:dyDescent="0.35">
      <c r="A210" s="1732"/>
      <c r="B210" s="1726"/>
      <c r="C210" s="1103" t="s">
        <v>87</v>
      </c>
      <c r="D210" s="1074"/>
      <c r="E210" s="168"/>
      <c r="F210" s="168"/>
      <c r="G210" s="168"/>
      <c r="H210" s="144"/>
      <c r="I210" s="144"/>
      <c r="J210" s="144"/>
      <c r="K210" s="144"/>
      <c r="L210" s="145"/>
    </row>
    <row r="211" spans="1:12" ht="18.75" customHeight="1" x14ac:dyDescent="0.3">
      <c r="A211" s="1732"/>
      <c r="B211" s="1730" t="s">
        <v>179</v>
      </c>
      <c r="C211" s="29" t="s">
        <v>85</v>
      </c>
      <c r="D211" s="1053">
        <f>SUM(E211:G211)</f>
        <v>3</v>
      </c>
      <c r="E211" s="144">
        <v>1</v>
      </c>
      <c r="F211" s="144">
        <v>2</v>
      </c>
      <c r="G211" s="144"/>
      <c r="H211" s="168"/>
      <c r="I211" s="168"/>
      <c r="J211" s="168"/>
      <c r="K211" s="168"/>
      <c r="L211" s="392"/>
    </row>
    <row r="212" spans="1:12" ht="18.75" customHeight="1" x14ac:dyDescent="0.3">
      <c r="A212" s="1732"/>
      <c r="B212" s="1723"/>
      <c r="C212" s="30" t="s">
        <v>86</v>
      </c>
      <c r="D212" s="1054">
        <f>SUM(H212:L212)</f>
        <v>22</v>
      </c>
      <c r="E212" s="168"/>
      <c r="F212" s="168"/>
      <c r="G212" s="168"/>
      <c r="H212" s="144">
        <v>1</v>
      </c>
      <c r="I212" s="144">
        <v>5</v>
      </c>
      <c r="J212" s="144">
        <v>14</v>
      </c>
      <c r="K212" s="144">
        <v>2</v>
      </c>
      <c r="L212" s="145"/>
    </row>
    <row r="213" spans="1:12" ht="18.75" customHeight="1" thickBot="1" x14ac:dyDescent="0.35">
      <c r="A213" s="1732"/>
      <c r="B213" s="1726"/>
      <c r="C213" s="30" t="s">
        <v>87</v>
      </c>
      <c r="D213" s="1055"/>
      <c r="E213" s="168"/>
      <c r="F213" s="168"/>
      <c r="G213" s="168"/>
      <c r="H213" s="144"/>
      <c r="I213" s="144"/>
      <c r="J213" s="144"/>
      <c r="K213" s="144"/>
      <c r="L213" s="145"/>
    </row>
    <row r="214" spans="1:12" ht="18.75" customHeight="1" x14ac:dyDescent="0.3">
      <c r="A214" s="1732"/>
      <c r="B214" s="1734" t="s">
        <v>180</v>
      </c>
      <c r="C214" s="30" t="s">
        <v>85</v>
      </c>
      <c r="D214" s="1056">
        <f>SUM(E214:G214)</f>
        <v>4</v>
      </c>
      <c r="E214" s="144">
        <v>2</v>
      </c>
      <c r="F214" s="144">
        <v>2</v>
      </c>
      <c r="G214" s="144"/>
      <c r="H214" s="168"/>
      <c r="I214" s="168"/>
      <c r="J214" s="168"/>
      <c r="K214" s="168"/>
      <c r="L214" s="392"/>
    </row>
    <row r="215" spans="1:12" ht="18.75" customHeight="1" x14ac:dyDescent="0.3">
      <c r="A215" s="1732"/>
      <c r="B215" s="1723"/>
      <c r="C215" s="30" t="s">
        <v>86</v>
      </c>
      <c r="D215" s="1054">
        <f>SUM(H215:L215)</f>
        <v>77</v>
      </c>
      <c r="E215" s="168"/>
      <c r="F215" s="168"/>
      <c r="G215" s="168"/>
      <c r="H215" s="144">
        <v>27</v>
      </c>
      <c r="I215" s="144">
        <v>15</v>
      </c>
      <c r="J215" s="144">
        <v>17</v>
      </c>
      <c r="K215" s="144">
        <v>12</v>
      </c>
      <c r="L215" s="145">
        <v>6</v>
      </c>
    </row>
    <row r="216" spans="1:12" ht="18.75" customHeight="1" thickBot="1" x14ac:dyDescent="0.35">
      <c r="A216" s="1732"/>
      <c r="B216" s="1726"/>
      <c r="C216" s="30" t="s">
        <v>87</v>
      </c>
      <c r="D216" s="1074"/>
      <c r="E216" s="168"/>
      <c r="F216" s="168"/>
      <c r="G216" s="168"/>
      <c r="H216" s="144"/>
      <c r="I216" s="144"/>
      <c r="J216" s="144"/>
      <c r="K216" s="144"/>
      <c r="L216" s="145"/>
    </row>
    <row r="217" spans="1:12" ht="18.75" customHeight="1" x14ac:dyDescent="0.3">
      <c r="A217" s="1732"/>
      <c r="B217" s="1735" t="s">
        <v>181</v>
      </c>
      <c r="C217" s="35" t="s">
        <v>85</v>
      </c>
      <c r="D217" s="1068">
        <f>SUM(E217:G217)</f>
        <v>0</v>
      </c>
      <c r="E217" s="144"/>
      <c r="F217" s="144"/>
      <c r="G217" s="144"/>
      <c r="H217" s="168"/>
      <c r="I217" s="168"/>
      <c r="J217" s="168"/>
      <c r="K217" s="168"/>
      <c r="L217" s="392"/>
    </row>
    <row r="218" spans="1:12" ht="18.75" customHeight="1" x14ac:dyDescent="0.3">
      <c r="A218" s="1732"/>
      <c r="B218" s="1736"/>
      <c r="C218" s="35" t="s">
        <v>86</v>
      </c>
      <c r="D218" s="1058">
        <f>SUM(H218:L218)</f>
        <v>130</v>
      </c>
      <c r="E218" s="168"/>
      <c r="F218" s="168"/>
      <c r="G218" s="168"/>
      <c r="H218" s="144">
        <v>23</v>
      </c>
      <c r="I218" s="144">
        <v>46</v>
      </c>
      <c r="J218" s="144">
        <v>40</v>
      </c>
      <c r="K218" s="144">
        <v>17</v>
      </c>
      <c r="L218" s="145">
        <v>4</v>
      </c>
    </row>
    <row r="219" spans="1:12" ht="18.75" customHeight="1" thickBot="1" x14ac:dyDescent="0.35">
      <c r="A219" s="1732"/>
      <c r="B219" s="1737"/>
      <c r="C219" s="35" t="s">
        <v>87</v>
      </c>
      <c r="D219" s="1055"/>
      <c r="E219" s="168"/>
      <c r="F219" s="168"/>
      <c r="G219" s="168"/>
      <c r="H219" s="144"/>
      <c r="I219" s="144"/>
      <c r="J219" s="144"/>
      <c r="K219" s="144"/>
      <c r="L219" s="145"/>
    </row>
    <row r="220" spans="1:12" ht="18.75" customHeight="1" x14ac:dyDescent="0.3">
      <c r="A220" s="1732"/>
      <c r="B220" s="1734" t="s">
        <v>182</v>
      </c>
      <c r="C220" s="35" t="s">
        <v>85</v>
      </c>
      <c r="D220" s="1068">
        <f>SUM(E220:G220)</f>
        <v>7</v>
      </c>
      <c r="E220" s="144"/>
      <c r="F220" s="144">
        <v>7</v>
      </c>
      <c r="G220" s="144"/>
      <c r="H220" s="168"/>
      <c r="I220" s="168"/>
      <c r="J220" s="168"/>
      <c r="K220" s="168"/>
      <c r="L220" s="392"/>
    </row>
    <row r="221" spans="1:12" ht="18.75" customHeight="1" x14ac:dyDescent="0.3">
      <c r="A221" s="1732"/>
      <c r="B221" s="1723"/>
      <c r="C221" s="35" t="s">
        <v>86</v>
      </c>
      <c r="D221" s="1058">
        <f>SUM(H221:L221)</f>
        <v>23</v>
      </c>
      <c r="E221" s="168"/>
      <c r="F221" s="168"/>
      <c r="G221" s="168"/>
      <c r="H221" s="144"/>
      <c r="I221" s="144">
        <v>4</v>
      </c>
      <c r="J221" s="144">
        <v>16</v>
      </c>
      <c r="K221" s="144">
        <v>3</v>
      </c>
      <c r="L221" s="145"/>
    </row>
    <row r="222" spans="1:12" ht="18.75" customHeight="1" thickBot="1" x14ac:dyDescent="0.35">
      <c r="A222" s="1733"/>
      <c r="B222" s="1724"/>
      <c r="C222" s="1104" t="s">
        <v>87</v>
      </c>
      <c r="D222" s="1105"/>
      <c r="E222" s="1051"/>
      <c r="F222" s="1051"/>
      <c r="G222" s="1051"/>
      <c r="H222" s="1051"/>
      <c r="I222" s="1051"/>
      <c r="J222" s="1051"/>
      <c r="K222" s="1051"/>
      <c r="L222" s="1106"/>
    </row>
    <row r="223" spans="1:12" ht="18.75" customHeight="1" thickBot="1" x14ac:dyDescent="0.35">
      <c r="A223" s="1731" t="s">
        <v>183</v>
      </c>
      <c r="B223" s="1728" t="s">
        <v>184</v>
      </c>
      <c r="C223" s="1083" t="s">
        <v>85</v>
      </c>
      <c r="D223" s="1076">
        <f>SUM(E223:L223)</f>
        <v>50</v>
      </c>
      <c r="E223" s="135">
        <v>10</v>
      </c>
      <c r="F223" s="135">
        <v>39</v>
      </c>
      <c r="G223" s="135">
        <v>1</v>
      </c>
      <c r="H223" s="1050"/>
      <c r="I223" s="1050"/>
      <c r="J223" s="1050"/>
      <c r="K223" s="1050"/>
      <c r="L223" s="1046"/>
    </row>
    <row r="224" spans="1:12" ht="18.75" customHeight="1" thickBot="1" x14ac:dyDescent="0.35">
      <c r="A224" s="1732"/>
      <c r="B224" s="1723"/>
      <c r="C224" s="24" t="s">
        <v>86</v>
      </c>
      <c r="D224" s="1076">
        <f t="shared" ref="D224:D264" si="0">SUM(E224:L224)</f>
        <v>393</v>
      </c>
      <c r="E224" s="168"/>
      <c r="F224" s="168"/>
      <c r="G224" s="168"/>
      <c r="H224" s="144">
        <v>48</v>
      </c>
      <c r="I224" s="144">
        <v>65</v>
      </c>
      <c r="J224" s="144">
        <v>143</v>
      </c>
      <c r="K224" s="144">
        <v>103</v>
      </c>
      <c r="L224" s="145">
        <v>34</v>
      </c>
    </row>
    <row r="225" spans="1:12" ht="18.75" customHeight="1" thickBot="1" x14ac:dyDescent="0.35">
      <c r="A225" s="1732"/>
      <c r="B225" s="1726"/>
      <c r="C225" s="24" t="s">
        <v>87</v>
      </c>
      <c r="D225" s="1076">
        <f t="shared" si="0"/>
        <v>0</v>
      </c>
      <c r="E225" s="168"/>
      <c r="F225" s="168"/>
      <c r="G225" s="168"/>
      <c r="H225" s="144"/>
      <c r="I225" s="144"/>
      <c r="J225" s="144"/>
      <c r="K225" s="144"/>
      <c r="L225" s="145"/>
    </row>
    <row r="226" spans="1:12" ht="18.75" customHeight="1" thickBot="1" x14ac:dyDescent="0.35">
      <c r="A226" s="1732"/>
      <c r="B226" s="1749" t="s">
        <v>185</v>
      </c>
      <c r="C226" s="24" t="s">
        <v>85</v>
      </c>
      <c r="D226" s="1076">
        <f t="shared" si="0"/>
        <v>7</v>
      </c>
      <c r="E226" s="144">
        <v>2</v>
      </c>
      <c r="F226" s="144">
        <v>3</v>
      </c>
      <c r="G226" s="144">
        <v>2</v>
      </c>
      <c r="H226" s="168"/>
      <c r="I226" s="168"/>
      <c r="J226" s="168"/>
      <c r="K226" s="168"/>
      <c r="L226" s="392"/>
    </row>
    <row r="227" spans="1:12" ht="18.75" customHeight="1" thickBot="1" x14ac:dyDescent="0.35">
      <c r="A227" s="1732"/>
      <c r="B227" s="1723"/>
      <c r="C227" s="24" t="s">
        <v>86</v>
      </c>
      <c r="D227" s="1076">
        <f t="shared" si="0"/>
        <v>131</v>
      </c>
      <c r="E227" s="168"/>
      <c r="F227" s="168"/>
      <c r="G227" s="168"/>
      <c r="H227" s="144">
        <v>4</v>
      </c>
      <c r="I227" s="144">
        <v>2</v>
      </c>
      <c r="J227" s="144">
        <v>44</v>
      </c>
      <c r="K227" s="144">
        <v>27</v>
      </c>
      <c r="L227" s="145">
        <v>54</v>
      </c>
    </row>
    <row r="228" spans="1:12" ht="18.75" customHeight="1" thickBot="1" x14ac:dyDescent="0.35">
      <c r="A228" s="1732"/>
      <c r="B228" s="1726"/>
      <c r="C228" s="30" t="s">
        <v>87</v>
      </c>
      <c r="D228" s="1076">
        <f t="shared" si="0"/>
        <v>0</v>
      </c>
      <c r="E228" s="168"/>
      <c r="F228" s="168"/>
      <c r="G228" s="168"/>
      <c r="H228" s="144"/>
      <c r="I228" s="144"/>
      <c r="J228" s="144"/>
      <c r="K228" s="144"/>
      <c r="L228" s="145"/>
    </row>
    <row r="229" spans="1:12" ht="18.75" customHeight="1" thickBot="1" x14ac:dyDescent="0.35">
      <c r="A229" s="1732"/>
      <c r="B229" s="1739" t="s">
        <v>186</v>
      </c>
      <c r="C229" s="30" t="s">
        <v>85</v>
      </c>
      <c r="D229" s="1076">
        <f t="shared" si="0"/>
        <v>0</v>
      </c>
      <c r="E229" s="168"/>
      <c r="F229" s="168"/>
      <c r="G229" s="168"/>
      <c r="H229" s="144"/>
      <c r="I229" s="144"/>
      <c r="J229" s="144"/>
      <c r="K229" s="144"/>
      <c r="L229" s="145"/>
    </row>
    <row r="230" spans="1:12" ht="18.75" customHeight="1" thickBot="1" x14ac:dyDescent="0.35">
      <c r="A230" s="1732"/>
      <c r="B230" s="1723"/>
      <c r="C230" s="30" t="s">
        <v>86</v>
      </c>
      <c r="D230" s="1076">
        <f t="shared" si="0"/>
        <v>54</v>
      </c>
      <c r="E230" s="168"/>
      <c r="F230" s="168"/>
      <c r="G230" s="168"/>
      <c r="H230" s="144">
        <v>3</v>
      </c>
      <c r="I230" s="144">
        <v>7</v>
      </c>
      <c r="J230" s="144">
        <v>11</v>
      </c>
      <c r="K230" s="144">
        <v>22</v>
      </c>
      <c r="L230" s="145">
        <v>11</v>
      </c>
    </row>
    <row r="231" spans="1:12" ht="18.75" customHeight="1" thickBot="1" x14ac:dyDescent="0.35">
      <c r="A231" s="1732"/>
      <c r="B231" s="1726"/>
      <c r="C231" s="30" t="s">
        <v>87</v>
      </c>
      <c r="D231" s="1076">
        <f t="shared" si="0"/>
        <v>0</v>
      </c>
      <c r="E231" s="168"/>
      <c r="F231" s="168"/>
      <c r="G231" s="168"/>
      <c r="H231" s="144"/>
      <c r="I231" s="144"/>
      <c r="J231" s="144"/>
      <c r="K231" s="144"/>
      <c r="L231" s="145"/>
    </row>
    <row r="232" spans="1:12" ht="18.75" customHeight="1" thickBot="1" x14ac:dyDescent="0.35">
      <c r="A232" s="1732"/>
      <c r="B232" s="1739" t="s">
        <v>187</v>
      </c>
      <c r="C232" s="30" t="s">
        <v>85</v>
      </c>
      <c r="D232" s="1076">
        <f t="shared" si="0"/>
        <v>0</v>
      </c>
      <c r="E232" s="168"/>
      <c r="F232" s="168"/>
      <c r="G232" s="168"/>
      <c r="H232" s="144"/>
      <c r="I232" s="144"/>
      <c r="J232" s="144"/>
      <c r="K232" s="144"/>
      <c r="L232" s="145"/>
    </row>
    <row r="233" spans="1:12" ht="18.75" customHeight="1" thickBot="1" x14ac:dyDescent="0.35">
      <c r="A233" s="1732"/>
      <c r="B233" s="1723"/>
      <c r="C233" s="30" t="s">
        <v>86</v>
      </c>
      <c r="D233" s="1076">
        <f t="shared" si="0"/>
        <v>2</v>
      </c>
      <c r="E233" s="168"/>
      <c r="F233" s="168"/>
      <c r="G233" s="168"/>
      <c r="H233" s="144"/>
      <c r="I233" s="144"/>
      <c r="J233" s="144">
        <v>1</v>
      </c>
      <c r="K233" s="144"/>
      <c r="L233" s="145">
        <v>1</v>
      </c>
    </row>
    <row r="234" spans="1:12" ht="18.75" customHeight="1" thickBot="1" x14ac:dyDescent="0.35">
      <c r="A234" s="1732"/>
      <c r="B234" s="1726"/>
      <c r="C234" s="30" t="s">
        <v>87</v>
      </c>
      <c r="D234" s="1076">
        <f t="shared" si="0"/>
        <v>0</v>
      </c>
      <c r="E234" s="168"/>
      <c r="F234" s="168"/>
      <c r="G234" s="168"/>
      <c r="H234" s="144"/>
      <c r="I234" s="144"/>
      <c r="J234" s="144"/>
      <c r="K234" s="144"/>
      <c r="L234" s="145"/>
    </row>
    <row r="235" spans="1:12" ht="18.75" customHeight="1" thickBot="1" x14ac:dyDescent="0.35">
      <c r="A235" s="1732"/>
      <c r="B235" s="1739" t="s">
        <v>188</v>
      </c>
      <c r="C235" s="30" t="s">
        <v>85</v>
      </c>
      <c r="D235" s="1076">
        <f t="shared" si="0"/>
        <v>0</v>
      </c>
      <c r="E235" s="168"/>
      <c r="F235" s="168"/>
      <c r="G235" s="168"/>
      <c r="H235" s="144"/>
      <c r="I235" s="144"/>
      <c r="J235" s="144"/>
      <c r="K235" s="144"/>
      <c r="L235" s="145"/>
    </row>
    <row r="236" spans="1:12" ht="18.75" customHeight="1" thickBot="1" x14ac:dyDescent="0.35">
      <c r="A236" s="1732"/>
      <c r="B236" s="1723"/>
      <c r="C236" s="30" t="s">
        <v>86</v>
      </c>
      <c r="D236" s="1076">
        <f t="shared" si="0"/>
        <v>34</v>
      </c>
      <c r="E236" s="168"/>
      <c r="F236" s="168"/>
      <c r="G236" s="168"/>
      <c r="H236" s="144">
        <v>5</v>
      </c>
      <c r="I236" s="144">
        <v>6</v>
      </c>
      <c r="J236" s="144">
        <v>9</v>
      </c>
      <c r="K236" s="144">
        <v>4</v>
      </c>
      <c r="L236" s="145">
        <v>10</v>
      </c>
    </row>
    <row r="237" spans="1:12" ht="18.75" customHeight="1" thickBot="1" x14ac:dyDescent="0.35">
      <c r="A237" s="1732"/>
      <c r="B237" s="1726"/>
      <c r="C237" s="30" t="s">
        <v>87</v>
      </c>
      <c r="D237" s="1076">
        <f t="shared" si="0"/>
        <v>0</v>
      </c>
      <c r="E237" s="168"/>
      <c r="F237" s="168"/>
      <c r="G237" s="168"/>
      <c r="H237" s="144"/>
      <c r="I237" s="144"/>
      <c r="J237" s="144"/>
      <c r="K237" s="144"/>
      <c r="L237" s="145"/>
    </row>
    <row r="238" spans="1:12" ht="18.75" customHeight="1" thickBot="1" x14ac:dyDescent="0.35">
      <c r="A238" s="1732"/>
      <c r="B238" s="1739" t="s">
        <v>189</v>
      </c>
      <c r="C238" s="30" t="s">
        <v>85</v>
      </c>
      <c r="D238" s="1076">
        <f t="shared" si="0"/>
        <v>0</v>
      </c>
      <c r="E238" s="168"/>
      <c r="F238" s="168"/>
      <c r="G238" s="168"/>
      <c r="H238" s="144"/>
      <c r="I238" s="144"/>
      <c r="J238" s="144"/>
      <c r="K238" s="144"/>
      <c r="L238" s="145"/>
    </row>
    <row r="239" spans="1:12" ht="18.75" customHeight="1" thickBot="1" x14ac:dyDescent="0.35">
      <c r="A239" s="1732"/>
      <c r="B239" s="1723"/>
      <c r="C239" s="30" t="s">
        <v>86</v>
      </c>
      <c r="D239" s="1076">
        <f t="shared" si="0"/>
        <v>154</v>
      </c>
      <c r="E239" s="168"/>
      <c r="F239" s="168"/>
      <c r="G239" s="168"/>
      <c r="H239" s="144">
        <v>4</v>
      </c>
      <c r="I239" s="144">
        <v>7</v>
      </c>
      <c r="J239" s="144">
        <v>33</v>
      </c>
      <c r="K239" s="144">
        <v>48</v>
      </c>
      <c r="L239" s="145">
        <v>62</v>
      </c>
    </row>
    <row r="240" spans="1:12" ht="18.75" customHeight="1" thickBot="1" x14ac:dyDescent="0.35">
      <c r="A240" s="1732"/>
      <c r="B240" s="1726"/>
      <c r="C240" s="30" t="s">
        <v>87</v>
      </c>
      <c r="D240" s="1076">
        <f t="shared" si="0"/>
        <v>0</v>
      </c>
      <c r="E240" s="168"/>
      <c r="F240" s="168"/>
      <c r="G240" s="168"/>
      <c r="H240" s="144"/>
      <c r="I240" s="144"/>
      <c r="J240" s="144"/>
      <c r="K240" s="144"/>
      <c r="L240" s="145"/>
    </row>
    <row r="241" spans="1:12" ht="18.75" customHeight="1" thickBot="1" x14ac:dyDescent="0.35">
      <c r="A241" s="1732"/>
      <c r="B241" s="1739" t="s">
        <v>190</v>
      </c>
      <c r="C241" s="30" t="s">
        <v>85</v>
      </c>
      <c r="D241" s="1076">
        <f t="shared" si="0"/>
        <v>0</v>
      </c>
      <c r="E241" s="168"/>
      <c r="F241" s="168"/>
      <c r="G241" s="168"/>
      <c r="H241" s="144"/>
      <c r="I241" s="144"/>
      <c r="J241" s="144"/>
      <c r="K241" s="144"/>
      <c r="L241" s="145"/>
    </row>
    <row r="242" spans="1:12" ht="18.75" customHeight="1" thickBot="1" x14ac:dyDescent="0.35">
      <c r="A242" s="1732"/>
      <c r="B242" s="1723"/>
      <c r="C242" s="30" t="s">
        <v>86</v>
      </c>
      <c r="D242" s="1076">
        <f t="shared" si="0"/>
        <v>113</v>
      </c>
      <c r="E242" s="168"/>
      <c r="F242" s="168"/>
      <c r="G242" s="168"/>
      <c r="H242" s="144">
        <v>8</v>
      </c>
      <c r="I242" s="144">
        <v>76</v>
      </c>
      <c r="J242" s="144">
        <v>20</v>
      </c>
      <c r="K242" s="144">
        <v>9</v>
      </c>
      <c r="L242" s="145"/>
    </row>
    <row r="243" spans="1:12" ht="18.75" customHeight="1" thickBot="1" x14ac:dyDescent="0.35">
      <c r="A243" s="1732"/>
      <c r="B243" s="1726"/>
      <c r="C243" s="30" t="s">
        <v>87</v>
      </c>
      <c r="D243" s="1076">
        <f t="shared" si="0"/>
        <v>0</v>
      </c>
      <c r="E243" s="168"/>
      <c r="F243" s="168"/>
      <c r="G243" s="168"/>
      <c r="H243" s="144"/>
      <c r="I243" s="144"/>
      <c r="J243" s="144"/>
      <c r="K243" s="144"/>
      <c r="L243" s="145"/>
    </row>
    <row r="244" spans="1:12" ht="18.75" customHeight="1" thickBot="1" x14ac:dyDescent="0.35">
      <c r="A244" s="1732"/>
      <c r="B244" s="1739" t="s">
        <v>191</v>
      </c>
      <c r="C244" s="30" t="s">
        <v>85</v>
      </c>
      <c r="D244" s="1076">
        <f t="shared" si="0"/>
        <v>0</v>
      </c>
      <c r="E244" s="168"/>
      <c r="F244" s="168"/>
      <c r="G244" s="168"/>
      <c r="H244" s="144"/>
      <c r="I244" s="144"/>
      <c r="J244" s="144"/>
      <c r="K244" s="144"/>
      <c r="L244" s="145"/>
    </row>
    <row r="245" spans="1:12" ht="18.75" customHeight="1" thickBot="1" x14ac:dyDescent="0.35">
      <c r="A245" s="1732"/>
      <c r="B245" s="1723"/>
      <c r="C245" s="30" t="s">
        <v>86</v>
      </c>
      <c r="D245" s="1076">
        <f t="shared" si="0"/>
        <v>61</v>
      </c>
      <c r="E245" s="168"/>
      <c r="F245" s="168"/>
      <c r="G245" s="168"/>
      <c r="H245" s="144">
        <v>21</v>
      </c>
      <c r="I245" s="144">
        <v>13</v>
      </c>
      <c r="J245" s="144">
        <v>26</v>
      </c>
      <c r="K245" s="144">
        <v>1</v>
      </c>
      <c r="L245" s="145"/>
    </row>
    <row r="246" spans="1:12" ht="18.75" customHeight="1" thickBot="1" x14ac:dyDescent="0.35">
      <c r="A246" s="1732"/>
      <c r="B246" s="1726"/>
      <c r="C246" s="30" t="s">
        <v>87</v>
      </c>
      <c r="D246" s="1076">
        <f t="shared" si="0"/>
        <v>0</v>
      </c>
      <c r="E246" s="168"/>
      <c r="F246" s="168"/>
      <c r="G246" s="168"/>
      <c r="H246" s="144"/>
      <c r="I246" s="144"/>
      <c r="J246" s="144"/>
      <c r="K246" s="144"/>
      <c r="L246" s="145"/>
    </row>
    <row r="247" spans="1:12" ht="18.75" customHeight="1" thickBot="1" x14ac:dyDescent="0.35">
      <c r="A247" s="1732"/>
      <c r="B247" s="1739" t="s">
        <v>192</v>
      </c>
      <c r="C247" s="30" t="s">
        <v>85</v>
      </c>
      <c r="D247" s="1076">
        <f t="shared" si="0"/>
        <v>0</v>
      </c>
      <c r="E247" s="168"/>
      <c r="F247" s="168"/>
      <c r="G247" s="168"/>
      <c r="H247" s="144"/>
      <c r="I247" s="144"/>
      <c r="J247" s="144"/>
      <c r="K247" s="144"/>
      <c r="L247" s="145"/>
    </row>
    <row r="248" spans="1:12" ht="18.75" customHeight="1" thickBot="1" x14ac:dyDescent="0.35">
      <c r="A248" s="1732"/>
      <c r="B248" s="1723"/>
      <c r="C248" s="30" t="s">
        <v>86</v>
      </c>
      <c r="D248" s="1076">
        <f t="shared" si="0"/>
        <v>49</v>
      </c>
      <c r="E248" s="168"/>
      <c r="F248" s="168"/>
      <c r="G248" s="168"/>
      <c r="H248" s="144">
        <v>11</v>
      </c>
      <c r="I248" s="144">
        <v>6</v>
      </c>
      <c r="J248" s="144">
        <v>26</v>
      </c>
      <c r="K248" s="144">
        <v>6</v>
      </c>
      <c r="L248" s="145"/>
    </row>
    <row r="249" spans="1:12" ht="18.75" customHeight="1" thickBot="1" x14ac:dyDescent="0.35">
      <c r="A249" s="1732"/>
      <c r="B249" s="1726"/>
      <c r="C249" s="30" t="s">
        <v>87</v>
      </c>
      <c r="D249" s="1076">
        <f t="shared" si="0"/>
        <v>0</v>
      </c>
      <c r="E249" s="168"/>
      <c r="F249" s="168"/>
      <c r="G249" s="168"/>
      <c r="H249" s="144"/>
      <c r="I249" s="144"/>
      <c r="J249" s="144"/>
      <c r="K249" s="144"/>
      <c r="L249" s="145"/>
    </row>
    <row r="250" spans="1:12" ht="18.75" customHeight="1" thickBot="1" x14ac:dyDescent="0.35">
      <c r="A250" s="1732"/>
      <c r="B250" s="1739" t="s">
        <v>193</v>
      </c>
      <c r="C250" s="30" t="s">
        <v>85</v>
      </c>
      <c r="D250" s="1076">
        <f t="shared" si="0"/>
        <v>0</v>
      </c>
      <c r="E250" s="168"/>
      <c r="F250" s="168"/>
      <c r="G250" s="168"/>
      <c r="H250" s="144"/>
      <c r="I250" s="144"/>
      <c r="J250" s="144"/>
      <c r="K250" s="144"/>
      <c r="L250" s="145"/>
    </row>
    <row r="251" spans="1:12" ht="18.75" customHeight="1" thickBot="1" x14ac:dyDescent="0.35">
      <c r="A251" s="1732"/>
      <c r="B251" s="1723"/>
      <c r="C251" s="30" t="s">
        <v>86</v>
      </c>
      <c r="D251" s="1076">
        <f t="shared" si="0"/>
        <v>83</v>
      </c>
      <c r="E251" s="168"/>
      <c r="F251" s="168"/>
      <c r="G251" s="168"/>
      <c r="H251" s="144">
        <v>4</v>
      </c>
      <c r="I251" s="144">
        <v>7</v>
      </c>
      <c r="J251" s="144">
        <v>37</v>
      </c>
      <c r="K251" s="144">
        <v>18</v>
      </c>
      <c r="L251" s="145">
        <v>17</v>
      </c>
    </row>
    <row r="252" spans="1:12" ht="18.75" customHeight="1" thickBot="1" x14ac:dyDescent="0.35">
      <c r="A252" s="1732"/>
      <c r="B252" s="1726"/>
      <c r="C252" s="30" t="s">
        <v>87</v>
      </c>
      <c r="D252" s="1076">
        <f t="shared" si="0"/>
        <v>0</v>
      </c>
      <c r="E252" s="168"/>
      <c r="F252" s="168"/>
      <c r="G252" s="168"/>
      <c r="H252" s="144"/>
      <c r="I252" s="144"/>
      <c r="J252" s="144"/>
      <c r="K252" s="144"/>
      <c r="L252" s="145"/>
    </row>
    <row r="253" spans="1:12" ht="18.75" customHeight="1" thickBot="1" x14ac:dyDescent="0.35">
      <c r="A253" s="1732"/>
      <c r="B253" s="1739" t="s">
        <v>194</v>
      </c>
      <c r="C253" s="30" t="s">
        <v>85</v>
      </c>
      <c r="D253" s="1076">
        <f t="shared" si="0"/>
        <v>0</v>
      </c>
      <c r="E253" s="168"/>
      <c r="F253" s="168"/>
      <c r="G253" s="168"/>
      <c r="H253" s="144"/>
      <c r="I253" s="144"/>
      <c r="J253" s="144"/>
      <c r="K253" s="144"/>
      <c r="L253" s="145"/>
    </row>
    <row r="254" spans="1:12" ht="18.75" customHeight="1" thickBot="1" x14ac:dyDescent="0.35">
      <c r="A254" s="1732"/>
      <c r="B254" s="1723"/>
      <c r="C254" s="30" t="s">
        <v>86</v>
      </c>
      <c r="D254" s="1076">
        <f t="shared" si="0"/>
        <v>37</v>
      </c>
      <c r="E254" s="168"/>
      <c r="F254" s="168"/>
      <c r="G254" s="168"/>
      <c r="H254" s="144"/>
      <c r="I254" s="144">
        <v>2</v>
      </c>
      <c r="J254" s="144">
        <v>26</v>
      </c>
      <c r="K254" s="144">
        <v>4</v>
      </c>
      <c r="L254" s="145">
        <v>5</v>
      </c>
    </row>
    <row r="255" spans="1:12" ht="18.75" customHeight="1" thickBot="1" x14ac:dyDescent="0.35">
      <c r="A255" s="1732"/>
      <c r="B255" s="1726"/>
      <c r="C255" s="30" t="s">
        <v>87</v>
      </c>
      <c r="D255" s="1076">
        <f t="shared" si="0"/>
        <v>0</v>
      </c>
      <c r="E255" s="168"/>
      <c r="F255" s="168"/>
      <c r="G255" s="168"/>
      <c r="H255" s="144"/>
      <c r="I255" s="144"/>
      <c r="J255" s="144"/>
      <c r="K255" s="144"/>
      <c r="L255" s="145"/>
    </row>
    <row r="256" spans="1:12" ht="18.75" customHeight="1" thickBot="1" x14ac:dyDescent="0.35">
      <c r="A256" s="1732"/>
      <c r="B256" s="1739" t="s">
        <v>195</v>
      </c>
      <c r="C256" s="30" t="s">
        <v>85</v>
      </c>
      <c r="D256" s="1076">
        <f t="shared" si="0"/>
        <v>0</v>
      </c>
      <c r="E256" s="168"/>
      <c r="F256" s="168"/>
      <c r="G256" s="168"/>
      <c r="H256" s="144"/>
      <c r="I256" s="144"/>
      <c r="J256" s="144"/>
      <c r="K256" s="144"/>
      <c r="L256" s="145"/>
    </row>
    <row r="257" spans="1:12" ht="18.75" customHeight="1" thickBot="1" x14ac:dyDescent="0.35">
      <c r="A257" s="1732"/>
      <c r="B257" s="1723"/>
      <c r="C257" s="30" t="s">
        <v>86</v>
      </c>
      <c r="D257" s="1076">
        <f t="shared" si="0"/>
        <v>21</v>
      </c>
      <c r="E257" s="168"/>
      <c r="F257" s="168"/>
      <c r="G257" s="168"/>
      <c r="H257" s="144">
        <v>3</v>
      </c>
      <c r="I257" s="144">
        <v>5</v>
      </c>
      <c r="J257" s="144">
        <v>11</v>
      </c>
      <c r="K257" s="144">
        <v>2</v>
      </c>
      <c r="L257" s="145"/>
    </row>
    <row r="258" spans="1:12" ht="18.75" customHeight="1" thickBot="1" x14ac:dyDescent="0.35">
      <c r="A258" s="1732"/>
      <c r="B258" s="1726"/>
      <c r="C258" s="30" t="s">
        <v>87</v>
      </c>
      <c r="D258" s="1076">
        <f t="shared" si="0"/>
        <v>0</v>
      </c>
      <c r="E258" s="168"/>
      <c r="F258" s="168"/>
      <c r="G258" s="168"/>
      <c r="H258" s="144"/>
      <c r="I258" s="144"/>
      <c r="J258" s="144"/>
      <c r="K258" s="144"/>
      <c r="L258" s="145"/>
    </row>
    <row r="259" spans="1:12" ht="18.75" customHeight="1" thickBot="1" x14ac:dyDescent="0.35">
      <c r="A259" s="1732"/>
      <c r="B259" s="1739" t="s">
        <v>196</v>
      </c>
      <c r="C259" s="30" t="s">
        <v>85</v>
      </c>
      <c r="D259" s="1076">
        <f t="shared" si="0"/>
        <v>0</v>
      </c>
      <c r="E259" s="168"/>
      <c r="F259" s="168"/>
      <c r="G259" s="168"/>
      <c r="H259" s="144"/>
      <c r="I259" s="144"/>
      <c r="J259" s="144"/>
      <c r="K259" s="144"/>
      <c r="L259" s="145"/>
    </row>
    <row r="260" spans="1:12" ht="18.75" customHeight="1" thickBot="1" x14ac:dyDescent="0.35">
      <c r="A260" s="1732"/>
      <c r="B260" s="1723"/>
      <c r="C260" s="30" t="s">
        <v>86</v>
      </c>
      <c r="D260" s="1076">
        <f t="shared" si="0"/>
        <v>22</v>
      </c>
      <c r="E260" s="168"/>
      <c r="F260" s="168"/>
      <c r="G260" s="168"/>
      <c r="H260" s="144">
        <v>2</v>
      </c>
      <c r="I260" s="144">
        <v>1</v>
      </c>
      <c r="J260" s="144">
        <v>15</v>
      </c>
      <c r="K260" s="144">
        <v>2</v>
      </c>
      <c r="L260" s="145">
        <v>2</v>
      </c>
    </row>
    <row r="261" spans="1:12" ht="18.75" customHeight="1" thickBot="1" x14ac:dyDescent="0.35">
      <c r="A261" s="1732"/>
      <c r="B261" s="1726"/>
      <c r="C261" s="30" t="s">
        <v>87</v>
      </c>
      <c r="D261" s="1076">
        <f t="shared" si="0"/>
        <v>0</v>
      </c>
      <c r="E261" s="168"/>
      <c r="F261" s="168"/>
      <c r="G261" s="168"/>
      <c r="H261" s="144"/>
      <c r="I261" s="144"/>
      <c r="J261" s="144"/>
      <c r="K261" s="144"/>
      <c r="L261" s="145"/>
    </row>
    <row r="262" spans="1:12" ht="18.75" customHeight="1" thickBot="1" x14ac:dyDescent="0.35">
      <c r="A262" s="1732"/>
      <c r="B262" s="1739" t="s">
        <v>197</v>
      </c>
      <c r="C262" s="30" t="s">
        <v>85</v>
      </c>
      <c r="D262" s="1076">
        <f t="shared" si="0"/>
        <v>0</v>
      </c>
      <c r="E262" s="168"/>
      <c r="F262" s="168"/>
      <c r="G262" s="168"/>
      <c r="H262" s="144"/>
      <c r="I262" s="144"/>
      <c r="J262" s="144"/>
      <c r="K262" s="144"/>
      <c r="L262" s="145"/>
    </row>
    <row r="263" spans="1:12" ht="18.75" customHeight="1" thickBot="1" x14ac:dyDescent="0.35">
      <c r="A263" s="1732"/>
      <c r="B263" s="1723"/>
      <c r="C263" s="30" t="s">
        <v>86</v>
      </c>
      <c r="D263" s="1076">
        <f t="shared" si="0"/>
        <v>14</v>
      </c>
      <c r="E263" s="168"/>
      <c r="F263" s="168"/>
      <c r="G263" s="168"/>
      <c r="H263" s="144"/>
      <c r="I263" s="144">
        <v>7</v>
      </c>
      <c r="J263" s="144">
        <v>6</v>
      </c>
      <c r="K263" s="144">
        <v>1</v>
      </c>
      <c r="L263" s="145"/>
    </row>
    <row r="264" spans="1:12" ht="18.75" customHeight="1" thickBot="1" x14ac:dyDescent="0.35">
      <c r="A264" s="1733"/>
      <c r="B264" s="1724"/>
      <c r="C264" s="1095" t="s">
        <v>87</v>
      </c>
      <c r="D264" s="1107">
        <f t="shared" si="0"/>
        <v>0</v>
      </c>
      <c r="E264" s="1040"/>
      <c r="F264" s="1040"/>
      <c r="G264" s="1040"/>
      <c r="H264" s="174"/>
      <c r="I264" s="174"/>
      <c r="J264" s="174"/>
      <c r="K264" s="174"/>
      <c r="L264" s="175"/>
    </row>
    <row r="265" spans="1:12" ht="18.75" customHeight="1" x14ac:dyDescent="0.3">
      <c r="A265" s="1731" t="s">
        <v>198</v>
      </c>
      <c r="B265" s="1691" t="str">
        <f>IFERROR(INDEX('[2]Довідник ЗОЗ'!$A$2:$A$1763,MATCH([2]Звіт!B9,'[2]Довідник ЗОЗ'!$B$2:$B$1763,0)),"")</f>
        <v>КНП «Одеський міський  центр  профілактики та боротьби з ВІЛ-інфекцією/СНІДом»</v>
      </c>
      <c r="C265" s="1089" t="s">
        <v>85</v>
      </c>
      <c r="D265" s="396">
        <f>SUM(E265:G265)</f>
        <v>122</v>
      </c>
      <c r="E265" s="141">
        <v>7</v>
      </c>
      <c r="F265" s="393">
        <v>99</v>
      </c>
      <c r="G265" s="142">
        <v>16</v>
      </c>
      <c r="H265" s="473"/>
      <c r="I265" s="474"/>
      <c r="J265" s="474"/>
      <c r="K265" s="474"/>
      <c r="L265" s="475"/>
    </row>
    <row r="266" spans="1:12" ht="18.75" customHeight="1" x14ac:dyDescent="0.3">
      <c r="A266" s="1732"/>
      <c r="B266" s="1692"/>
      <c r="C266" s="30" t="s">
        <v>86</v>
      </c>
      <c r="D266" s="476">
        <f>SUM(H266:L266)</f>
        <v>390</v>
      </c>
      <c r="E266" s="473"/>
      <c r="F266" s="168"/>
      <c r="G266" s="392"/>
      <c r="H266" s="477">
        <v>21</v>
      </c>
      <c r="I266" s="478">
        <v>56</v>
      </c>
      <c r="J266" s="478">
        <v>276</v>
      </c>
      <c r="K266" s="478">
        <v>35</v>
      </c>
      <c r="L266" s="145">
        <v>2</v>
      </c>
    </row>
    <row r="267" spans="1:12" ht="18.75" customHeight="1" thickBot="1" x14ac:dyDescent="0.35">
      <c r="A267" s="1732"/>
      <c r="B267" s="1738"/>
      <c r="C267" s="30" t="s">
        <v>87</v>
      </c>
      <c r="D267" s="476">
        <f>SUM(H267:L267)</f>
        <v>0</v>
      </c>
      <c r="E267" s="479"/>
      <c r="F267" s="341"/>
      <c r="G267" s="342"/>
      <c r="H267" s="343"/>
      <c r="I267" s="329"/>
      <c r="J267" s="329"/>
      <c r="K267" s="329"/>
      <c r="L267" s="152"/>
    </row>
    <row r="268" spans="1:12" ht="18.75" customHeight="1" x14ac:dyDescent="0.3">
      <c r="A268" s="1732"/>
      <c r="B268" s="1688" t="s">
        <v>663</v>
      </c>
      <c r="C268" s="29" t="s">
        <v>85</v>
      </c>
      <c r="D268" s="396">
        <f>SUM(E268:G268)</f>
        <v>0</v>
      </c>
      <c r="E268" s="141"/>
      <c r="F268" s="393"/>
      <c r="G268" s="142"/>
      <c r="H268" s="473"/>
      <c r="I268" s="474"/>
      <c r="J268" s="474"/>
      <c r="K268" s="474"/>
      <c r="L268" s="475"/>
    </row>
    <row r="269" spans="1:12" ht="18.75" customHeight="1" x14ac:dyDescent="0.3">
      <c r="A269" s="1732"/>
      <c r="B269" s="1689"/>
      <c r="C269" s="30" t="s">
        <v>86</v>
      </c>
      <c r="D269" s="1465">
        <f>SUM(H269:L269)</f>
        <v>213</v>
      </c>
      <c r="E269" s="1466"/>
      <c r="F269" s="1467"/>
      <c r="G269" s="1468"/>
      <c r="H269" s="1469">
        <v>6</v>
      </c>
      <c r="I269" s="825">
        <v>18</v>
      </c>
      <c r="J269" s="825">
        <v>133</v>
      </c>
      <c r="K269" s="825">
        <v>42</v>
      </c>
      <c r="L269" s="819">
        <v>14</v>
      </c>
    </row>
    <row r="270" spans="1:12" ht="18.75" customHeight="1" thickBot="1" x14ac:dyDescent="0.35">
      <c r="A270" s="1732"/>
      <c r="B270" s="1690"/>
      <c r="C270" s="30" t="s">
        <v>87</v>
      </c>
      <c r="D270" s="1470">
        <v>0</v>
      </c>
      <c r="E270" s="1471"/>
      <c r="F270" s="1472"/>
      <c r="G270" s="1473"/>
      <c r="H270" s="1474"/>
      <c r="I270" s="1432"/>
      <c r="J270" s="1432"/>
      <c r="K270" s="1432"/>
      <c r="L270" s="1426"/>
    </row>
    <row r="271" spans="1:12" ht="18.75" customHeight="1" x14ac:dyDescent="0.3">
      <c r="A271" s="1732"/>
      <c r="B271" s="1757" t="str">
        <f>IFERROR(INDEX('[2]Довідник ЗОЗ'!$A$2:$A$1763,MATCH([2]Звіт!B17,'[2]Довідник ЗОЗ'!$B$2:$B$1763,0)),"")</f>
        <v>КНП   «Одеський обласний центр соціально значущих хвороб Одеської Обласної Ради»</v>
      </c>
      <c r="C271" s="29" t="s">
        <v>85</v>
      </c>
      <c r="D271" s="1475">
        <f>SUM(H271:L271)</f>
        <v>0</v>
      </c>
      <c r="E271" s="1476"/>
      <c r="F271" s="1477"/>
      <c r="G271" s="1478"/>
      <c r="H271" s="1479"/>
      <c r="I271" s="312"/>
      <c r="J271" s="312"/>
      <c r="K271" s="312"/>
      <c r="L271" s="305"/>
    </row>
    <row r="272" spans="1:12" ht="18.75" customHeight="1" x14ac:dyDescent="0.3">
      <c r="A272" s="1732"/>
      <c r="B272" s="1758"/>
      <c r="C272" s="30" t="s">
        <v>86</v>
      </c>
      <c r="D272" s="476">
        <v>18</v>
      </c>
      <c r="E272" s="473">
        <v>0</v>
      </c>
      <c r="F272" s="168">
        <v>0</v>
      </c>
      <c r="G272" s="392">
        <v>0</v>
      </c>
      <c r="H272" s="477">
        <v>0</v>
      </c>
      <c r="I272" s="478">
        <v>3</v>
      </c>
      <c r="J272" s="478">
        <v>14</v>
      </c>
      <c r="K272" s="478">
        <v>1</v>
      </c>
      <c r="L272" s="145">
        <v>1</v>
      </c>
    </row>
    <row r="273" spans="1:12" ht="18.75" customHeight="1" thickBot="1" x14ac:dyDescent="0.35">
      <c r="A273" s="1732"/>
      <c r="B273" s="1759"/>
      <c r="C273" s="30" t="s">
        <v>87</v>
      </c>
      <c r="D273" s="1480">
        <v>0</v>
      </c>
      <c r="E273" s="1481"/>
      <c r="F273" s="1040"/>
      <c r="G273" s="1482"/>
      <c r="H273" s="1483"/>
      <c r="I273" s="726"/>
      <c r="J273" s="726"/>
      <c r="K273" s="726"/>
      <c r="L273" s="175"/>
    </row>
    <row r="274" spans="1:12" ht="18.75" customHeight="1" x14ac:dyDescent="0.3">
      <c r="A274" s="1732"/>
      <c r="B274" s="1694" t="s">
        <v>664</v>
      </c>
      <c r="C274" s="29" t="s">
        <v>85</v>
      </c>
      <c r="D274" s="396">
        <f>SUM(H274:L274)</f>
        <v>0</v>
      </c>
      <c r="E274" s="473"/>
      <c r="F274" s="1484"/>
      <c r="G274" s="1485"/>
      <c r="H274" s="1486"/>
      <c r="I274" s="330"/>
      <c r="J274" s="330"/>
      <c r="K274" s="330"/>
      <c r="L274" s="332"/>
    </row>
    <row r="275" spans="1:12" ht="18.75" customHeight="1" x14ac:dyDescent="0.3">
      <c r="A275" s="1732"/>
      <c r="B275" s="1689"/>
      <c r="C275" s="30" t="s">
        <v>86</v>
      </c>
      <c r="D275" s="476">
        <v>82</v>
      </c>
      <c r="E275" s="473"/>
      <c r="F275" s="168"/>
      <c r="G275" s="392"/>
      <c r="H275" s="477">
        <v>7</v>
      </c>
      <c r="I275" s="478">
        <v>26</v>
      </c>
      <c r="J275" s="478">
        <v>35</v>
      </c>
      <c r="K275" s="478">
        <v>10</v>
      </c>
      <c r="L275" s="145">
        <v>4</v>
      </c>
    </row>
    <row r="276" spans="1:12" ht="18.75" customHeight="1" thickBot="1" x14ac:dyDescent="0.35">
      <c r="A276" s="1732"/>
      <c r="B276" s="1690"/>
      <c r="C276" s="30" t="s">
        <v>87</v>
      </c>
      <c r="D276" s="1480">
        <v>0</v>
      </c>
      <c r="E276" s="1481"/>
      <c r="F276" s="1040"/>
      <c r="G276" s="1482"/>
      <c r="H276" s="1483"/>
      <c r="I276" s="726"/>
      <c r="J276" s="726"/>
      <c r="K276" s="726"/>
      <c r="L276" s="175"/>
    </row>
    <row r="277" spans="1:12" ht="18.75" customHeight="1" x14ac:dyDescent="0.3">
      <c r="A277" s="1732"/>
      <c r="B277" s="1742" t="str">
        <f>IFERROR(INDEX('[2]Довідник ЗОЗ'!$A$2:$A$1763,MATCH([2]Звіт!B23,'[2]Довідник ЗОЗ'!$B$2:$B$1763,0)),"")</f>
        <v>КНП  "Березівська центральна районна лікарня" Березівської районної ради Одеської області</v>
      </c>
      <c r="C277" s="29" t="s">
        <v>85</v>
      </c>
      <c r="D277" s="1475">
        <f>SUM(H277:L277)</f>
        <v>0</v>
      </c>
      <c r="E277" s="1476"/>
      <c r="F277" s="1477"/>
      <c r="G277" s="1478"/>
      <c r="H277" s="1479"/>
      <c r="I277" s="312"/>
      <c r="J277" s="312"/>
      <c r="K277" s="312"/>
      <c r="L277" s="305"/>
    </row>
    <row r="278" spans="1:12" ht="18.75" customHeight="1" x14ac:dyDescent="0.3">
      <c r="A278" s="1732"/>
      <c r="B278" s="1743"/>
      <c r="C278" s="30" t="s">
        <v>86</v>
      </c>
      <c r="D278" s="476">
        <v>8</v>
      </c>
      <c r="E278" s="473"/>
      <c r="F278" s="168"/>
      <c r="G278" s="392"/>
      <c r="H278" s="477">
        <v>3</v>
      </c>
      <c r="I278" s="478">
        <v>0</v>
      </c>
      <c r="J278" s="478">
        <v>2</v>
      </c>
      <c r="K278" s="478">
        <v>2</v>
      </c>
      <c r="L278" s="145">
        <v>1</v>
      </c>
    </row>
    <row r="279" spans="1:12" ht="18.75" customHeight="1" thickBot="1" x14ac:dyDescent="0.35">
      <c r="A279" s="1732"/>
      <c r="B279" s="1744"/>
      <c r="C279" s="30" t="s">
        <v>87</v>
      </c>
      <c r="D279" s="1487">
        <v>0</v>
      </c>
      <c r="E279" s="1488"/>
      <c r="F279" s="1442"/>
      <c r="G279" s="1443"/>
      <c r="H279" s="1488"/>
      <c r="I279" s="1449"/>
      <c r="J279" s="1449"/>
      <c r="K279" s="1449"/>
      <c r="L279" s="1443"/>
    </row>
    <row r="280" spans="1:12" ht="18.75" customHeight="1" x14ac:dyDescent="0.3">
      <c r="A280" s="1732"/>
      <c r="B280" s="1760" t="str">
        <f>IFERROR(INDEX('[2]Довідник ЗОЗ'!$A$2:$A$1763,MATCH([2]Звіт!B26,'[2]Довідник ЗОЗ'!$B$2:$B$1763,0)),"")</f>
        <v>КНП  «Білгород-Дністровська міська багатопрофільна лікарня»  Білгород-Дністровської Міської Ради</v>
      </c>
      <c r="C280" s="29" t="s">
        <v>85</v>
      </c>
      <c r="D280" s="1475">
        <f>SUM(H280:L280)</f>
        <v>0</v>
      </c>
      <c r="E280" s="1476"/>
      <c r="F280" s="1477"/>
      <c r="G280" s="1478"/>
      <c r="H280" s="1479"/>
      <c r="I280" s="312"/>
      <c r="J280" s="312"/>
      <c r="K280" s="312"/>
      <c r="L280" s="305"/>
    </row>
    <row r="281" spans="1:12" ht="18.75" customHeight="1" x14ac:dyDescent="0.3">
      <c r="A281" s="1732"/>
      <c r="B281" s="1761"/>
      <c r="C281" s="30" t="s">
        <v>86</v>
      </c>
      <c r="D281" s="476">
        <f>SUM(H281:L281)</f>
        <v>42</v>
      </c>
      <c r="E281" s="473"/>
      <c r="F281" s="168"/>
      <c r="G281" s="392"/>
      <c r="H281" s="477">
        <v>1</v>
      </c>
      <c r="I281" s="478">
        <v>9</v>
      </c>
      <c r="J281" s="478">
        <v>12</v>
      </c>
      <c r="K281" s="478">
        <v>16</v>
      </c>
      <c r="L281" s="145">
        <v>4</v>
      </c>
    </row>
    <row r="282" spans="1:12" ht="18.75" customHeight="1" thickBot="1" x14ac:dyDescent="0.35">
      <c r="A282" s="1732"/>
      <c r="B282" s="1762"/>
      <c r="C282" s="30" t="s">
        <v>87</v>
      </c>
      <c r="D282" s="1480">
        <v>0</v>
      </c>
      <c r="E282" s="1481"/>
      <c r="F282" s="1040"/>
      <c r="G282" s="1482"/>
      <c r="H282" s="1483"/>
      <c r="I282" s="726"/>
      <c r="J282" s="726"/>
      <c r="K282" s="726"/>
      <c r="L282" s="175"/>
    </row>
    <row r="283" spans="1:12" ht="18.75" customHeight="1" x14ac:dyDescent="0.3">
      <c r="A283" s="1732"/>
      <c r="B283" s="1695" t="s">
        <v>204</v>
      </c>
      <c r="C283" s="29" t="s">
        <v>85</v>
      </c>
      <c r="D283" s="1475">
        <f>SUM(H283:L283)</f>
        <v>0</v>
      </c>
      <c r="E283" s="1476"/>
      <c r="F283" s="1477"/>
      <c r="G283" s="1478"/>
      <c r="H283" s="1479"/>
      <c r="I283" s="312"/>
      <c r="J283" s="312"/>
      <c r="K283" s="312"/>
      <c r="L283" s="305"/>
    </row>
    <row r="284" spans="1:12" ht="18.75" customHeight="1" x14ac:dyDescent="0.3">
      <c r="A284" s="1732"/>
      <c r="B284" s="1692"/>
      <c r="C284" s="30" t="s">
        <v>86</v>
      </c>
      <c r="D284" s="1489">
        <v>32</v>
      </c>
      <c r="E284" s="473"/>
      <c r="F284" s="168"/>
      <c r="G284" s="392"/>
      <c r="H284" s="477">
        <v>2</v>
      </c>
      <c r="I284" s="478">
        <v>2</v>
      </c>
      <c r="J284" s="478">
        <v>22</v>
      </c>
      <c r="K284" s="478">
        <v>6</v>
      </c>
      <c r="L284" s="145">
        <v>0</v>
      </c>
    </row>
    <row r="285" spans="1:12" ht="18.75" customHeight="1" thickBot="1" x14ac:dyDescent="0.35">
      <c r="A285" s="1732"/>
      <c r="B285" s="1693"/>
      <c r="C285" s="30" t="s">
        <v>87</v>
      </c>
      <c r="D285" s="1490">
        <v>0</v>
      </c>
      <c r="E285" s="479"/>
      <c r="F285" s="1040"/>
      <c r="G285" s="1482"/>
      <c r="H285" s="1483"/>
      <c r="I285" s="726"/>
      <c r="J285" s="726"/>
      <c r="K285" s="726"/>
      <c r="L285" s="175"/>
    </row>
    <row r="286" spans="1:12" ht="18.75" customHeight="1" x14ac:dyDescent="0.3">
      <c r="A286" s="1732"/>
      <c r="B286" s="1695" t="s">
        <v>203</v>
      </c>
      <c r="C286" s="29" t="s">
        <v>85</v>
      </c>
      <c r="D286" s="1475">
        <f>SUM(H286:L286)</f>
        <v>0</v>
      </c>
      <c r="E286" s="1476"/>
      <c r="F286" s="1477"/>
      <c r="G286" s="1478"/>
      <c r="H286" s="1479"/>
      <c r="I286" s="312"/>
      <c r="J286" s="312"/>
      <c r="K286" s="312"/>
      <c r="L286" s="305"/>
    </row>
    <row r="287" spans="1:12" ht="18.75" customHeight="1" x14ac:dyDescent="0.3">
      <c r="A287" s="1732"/>
      <c r="B287" s="1692"/>
      <c r="C287" s="30" t="s">
        <v>86</v>
      </c>
      <c r="D287" s="476">
        <f>SUM(H287:L287)</f>
        <v>10</v>
      </c>
      <c r="E287" s="473"/>
      <c r="F287" s="168"/>
      <c r="G287" s="392"/>
      <c r="H287" s="477">
        <v>0</v>
      </c>
      <c r="I287" s="478">
        <v>1</v>
      </c>
      <c r="J287" s="478">
        <v>5</v>
      </c>
      <c r="K287" s="478">
        <v>4</v>
      </c>
      <c r="L287" s="145">
        <v>0</v>
      </c>
    </row>
    <row r="288" spans="1:12" ht="18.75" customHeight="1" thickBot="1" x14ac:dyDescent="0.35">
      <c r="A288" s="1733"/>
      <c r="B288" s="1693"/>
      <c r="C288" s="1095" t="s">
        <v>87</v>
      </c>
      <c r="D288" s="1489">
        <v>0</v>
      </c>
      <c r="E288" s="473"/>
      <c r="F288" s="168"/>
      <c r="G288" s="392"/>
      <c r="H288" s="477"/>
      <c r="I288" s="478"/>
      <c r="J288" s="478"/>
      <c r="K288" s="478"/>
      <c r="L288" s="145"/>
    </row>
    <row r="289" spans="1:12" ht="18.75" customHeight="1" x14ac:dyDescent="0.3">
      <c r="A289" s="1731" t="s">
        <v>205</v>
      </c>
      <c r="B289" s="1741" t="s">
        <v>206</v>
      </c>
      <c r="C289" s="1112" t="s">
        <v>85</v>
      </c>
      <c r="D289" s="1335">
        <f>[3]Звіт!AF9+[3]Звіт!AF18+[3]Звіт!AF39</f>
        <v>73</v>
      </c>
      <c r="E289" s="1311">
        <f>[3]Звіт!AG9+[3]Звіт!AG18+[3]Звіт!AG39</f>
        <v>10</v>
      </c>
      <c r="F289" s="1311">
        <f>[3]Звіт!AH9+[3]Звіт!AH18+[3]Звіт!AH39</f>
        <v>81</v>
      </c>
      <c r="G289" s="1311">
        <f>[3]Звіт!AI9+[3]Звіт!AI18+[3]Звіт!AI39</f>
        <v>0</v>
      </c>
      <c r="H289" s="1311">
        <f>[3]Звіт!AJ9+[3]Звіт!AJ18+[3]Звіт!AJ39</f>
        <v>0</v>
      </c>
      <c r="I289" s="1311">
        <f>[3]Звіт!AK9+[3]Звіт!AK18+[3]Звіт!AK39</f>
        <v>0</v>
      </c>
      <c r="J289" s="1311">
        <f>[3]Звіт!AL9+[3]Звіт!AL18+[3]Звіт!AL39</f>
        <v>0</v>
      </c>
      <c r="K289" s="1311">
        <f>[3]Звіт!AM9+[3]Звіт!AM18+[3]Звіт!AM39</f>
        <v>0</v>
      </c>
      <c r="L289" s="1311">
        <f>[3]Звіт!AN9+[3]Звіт!AN18+[3]Звіт!AN39</f>
        <v>0</v>
      </c>
    </row>
    <row r="290" spans="1:12" ht="18.75" customHeight="1" x14ac:dyDescent="0.3">
      <c r="A290" s="1732"/>
      <c r="B290" s="1723"/>
      <c r="C290" s="36" t="s">
        <v>86</v>
      </c>
      <c r="D290" s="1335">
        <f>[3]Звіт!AF10+[3]Звіт!AF19+[3]Звіт!AF40</f>
        <v>593</v>
      </c>
      <c r="E290" s="1311">
        <f>[3]Звіт!AG10+[3]Звіт!AG19+[3]Звіт!AG40</f>
        <v>0</v>
      </c>
      <c r="F290" s="1311">
        <f>[3]Звіт!AH10+[3]Звіт!AH19+[3]Звіт!AH40</f>
        <v>0</v>
      </c>
      <c r="G290" s="1311">
        <f>[3]Звіт!AI10+[3]Звіт!AI19+[3]Звіт!AI40</f>
        <v>0</v>
      </c>
      <c r="H290" s="1311">
        <f>[3]Звіт!AJ10+[3]Звіт!AJ19+[3]Звіт!AJ40</f>
        <v>184</v>
      </c>
      <c r="I290" s="1311">
        <f>[3]Звіт!AK10+[3]Звіт!AK19+[3]Звіт!AK40</f>
        <v>244</v>
      </c>
      <c r="J290" s="1311">
        <f>[3]Звіт!AL10+[3]Звіт!AL19+[3]Звіт!AL40</f>
        <v>273</v>
      </c>
      <c r="K290" s="1311">
        <f>[3]Звіт!AM10+[3]Звіт!AM19+[3]Звіт!AM40</f>
        <v>43</v>
      </c>
      <c r="L290" s="1311">
        <f>[3]Звіт!AN10+[3]Звіт!AN19+[3]Звіт!AN40</f>
        <v>9</v>
      </c>
    </row>
    <row r="291" spans="1:12" ht="18.75" customHeight="1" x14ac:dyDescent="0.3">
      <c r="A291" s="1732"/>
      <c r="B291" s="1726"/>
      <c r="C291" s="36" t="s">
        <v>87</v>
      </c>
      <c r="D291" s="1335">
        <f>[3]Звіт!AF11+[3]Звіт!AF20+[3]Звіт!AF41</f>
        <v>0</v>
      </c>
      <c r="E291" s="1311">
        <f>[3]Звіт!AG11+[3]Звіт!AG20+[3]Звіт!AG41</f>
        <v>0</v>
      </c>
      <c r="F291" s="1311">
        <f>[3]Звіт!AH11+[3]Звіт!AH20+[3]Звіт!AH41</f>
        <v>0</v>
      </c>
      <c r="G291" s="1311">
        <f>[3]Звіт!AI11+[3]Звіт!AI20+[3]Звіт!AI41</f>
        <v>0</v>
      </c>
      <c r="H291" s="1311">
        <f>[3]Звіт!AJ11+[3]Звіт!AJ20+[3]Звіт!AJ41</f>
        <v>0</v>
      </c>
      <c r="I291" s="1311">
        <f>[3]Звіт!AK11+[3]Звіт!AK20+[3]Звіт!AK41</f>
        <v>0</v>
      </c>
      <c r="J291" s="1311">
        <f>[3]Звіт!AL11+[3]Звіт!AL20+[3]Звіт!AL41</f>
        <v>0</v>
      </c>
      <c r="K291" s="1311">
        <f>[3]Звіт!AM11+[3]Звіт!AM20+[3]Звіт!AM41</f>
        <v>0</v>
      </c>
      <c r="L291" s="1311">
        <f>[3]Звіт!AN11+[3]Звіт!AN20+[3]Звіт!AN41</f>
        <v>0</v>
      </c>
    </row>
    <row r="292" spans="1:12" ht="18.75" customHeight="1" x14ac:dyDescent="0.3">
      <c r="A292" s="1732"/>
      <c r="B292" s="1740" t="s">
        <v>207</v>
      </c>
      <c r="C292" s="36" t="s">
        <v>85</v>
      </c>
      <c r="D292" s="1054"/>
      <c r="E292" s="144"/>
      <c r="F292" s="144"/>
      <c r="G292" s="144"/>
      <c r="H292" s="168"/>
      <c r="I292" s="168"/>
      <c r="J292" s="168"/>
      <c r="K292" s="168"/>
      <c r="L292" s="392"/>
    </row>
    <row r="293" spans="1:12" ht="18.75" customHeight="1" x14ac:dyDescent="0.3">
      <c r="A293" s="1732"/>
      <c r="B293" s="1723"/>
      <c r="C293" s="36" t="s">
        <v>86</v>
      </c>
      <c r="D293" s="1054">
        <v>40</v>
      </c>
      <c r="E293" s="168"/>
      <c r="F293" s="168"/>
      <c r="G293" s="168"/>
      <c r="H293" s="144">
        <v>1</v>
      </c>
      <c r="I293" s="144">
        <v>14</v>
      </c>
      <c r="J293" s="144">
        <v>24</v>
      </c>
      <c r="K293" s="144">
        <v>1</v>
      </c>
      <c r="L293" s="145"/>
    </row>
    <row r="294" spans="1:12" ht="18.75" customHeight="1" x14ac:dyDescent="0.3">
      <c r="A294" s="1732"/>
      <c r="B294" s="1726"/>
      <c r="C294" s="36" t="s">
        <v>87</v>
      </c>
      <c r="D294" s="1054"/>
      <c r="E294" s="168"/>
      <c r="F294" s="168"/>
      <c r="G294" s="168"/>
      <c r="H294" s="144"/>
      <c r="I294" s="144"/>
      <c r="J294" s="144"/>
      <c r="K294" s="144"/>
      <c r="L294" s="145"/>
    </row>
    <row r="295" spans="1:12" ht="18.75" customHeight="1" x14ac:dyDescent="0.3">
      <c r="A295" s="1732"/>
      <c r="B295" s="1740" t="s">
        <v>208</v>
      </c>
      <c r="C295" s="36" t="s">
        <v>85</v>
      </c>
      <c r="D295" s="1054"/>
      <c r="E295" s="144"/>
      <c r="F295" s="144"/>
      <c r="G295" s="144"/>
      <c r="H295" s="168"/>
      <c r="I295" s="168"/>
      <c r="J295" s="168"/>
      <c r="K295" s="168"/>
      <c r="L295" s="392"/>
    </row>
    <row r="296" spans="1:12" ht="18.75" customHeight="1" x14ac:dyDescent="0.3">
      <c r="A296" s="1732"/>
      <c r="B296" s="1723"/>
      <c r="C296" s="36" t="s">
        <v>86</v>
      </c>
      <c r="D296" s="1054">
        <v>13</v>
      </c>
      <c r="E296" s="168"/>
      <c r="F296" s="168"/>
      <c r="G296" s="168"/>
      <c r="H296" s="144">
        <v>3</v>
      </c>
      <c r="I296" s="144">
        <v>8</v>
      </c>
      <c r="J296" s="144">
        <v>4</v>
      </c>
      <c r="K296" s="144"/>
      <c r="L296" s="145"/>
    </row>
    <row r="297" spans="1:12" ht="18.75" customHeight="1" x14ac:dyDescent="0.3">
      <c r="A297" s="1732"/>
      <c r="B297" s="1726"/>
      <c r="C297" s="36" t="s">
        <v>87</v>
      </c>
      <c r="D297" s="1054"/>
      <c r="E297" s="168"/>
      <c r="F297" s="168"/>
      <c r="G297" s="168"/>
      <c r="H297" s="144"/>
      <c r="I297" s="144"/>
      <c r="J297" s="144"/>
      <c r="K297" s="144"/>
      <c r="L297" s="145"/>
    </row>
    <row r="298" spans="1:12" ht="18.75" customHeight="1" x14ac:dyDescent="0.3">
      <c r="A298" s="1732"/>
      <c r="B298" s="1763" t="s">
        <v>209</v>
      </c>
      <c r="C298" s="36" t="s">
        <v>85</v>
      </c>
      <c r="D298" s="1054"/>
      <c r="E298" s="144"/>
      <c r="F298" s="144"/>
      <c r="G298" s="144"/>
      <c r="H298" s="168"/>
      <c r="I298" s="168"/>
      <c r="J298" s="168"/>
      <c r="K298" s="168"/>
      <c r="L298" s="392"/>
    </row>
    <row r="299" spans="1:12" ht="18.75" customHeight="1" x14ac:dyDescent="0.3">
      <c r="A299" s="1732"/>
      <c r="B299" s="1723"/>
      <c r="C299" s="36" t="s">
        <v>86</v>
      </c>
      <c r="D299" s="1054">
        <f>SUM(E299:L299)</f>
        <v>45</v>
      </c>
      <c r="E299" s="168"/>
      <c r="F299" s="168"/>
      <c r="G299" s="168"/>
      <c r="H299" s="144">
        <v>9</v>
      </c>
      <c r="I299" s="144">
        <v>7</v>
      </c>
      <c r="J299" s="144">
        <v>24</v>
      </c>
      <c r="K299" s="144">
        <v>4</v>
      </c>
      <c r="L299" s="145">
        <v>1</v>
      </c>
    </row>
    <row r="300" spans="1:12" ht="18.75" customHeight="1" x14ac:dyDescent="0.3">
      <c r="A300" s="1732"/>
      <c r="B300" s="1726"/>
      <c r="C300" s="36" t="s">
        <v>87</v>
      </c>
      <c r="D300" s="1054"/>
      <c r="E300" s="168"/>
      <c r="F300" s="168"/>
      <c r="G300" s="168"/>
      <c r="H300" s="144"/>
      <c r="I300" s="144"/>
      <c r="J300" s="144"/>
      <c r="K300" s="144"/>
      <c r="L300" s="145"/>
    </row>
    <row r="301" spans="1:12" ht="18.75" customHeight="1" x14ac:dyDescent="0.3">
      <c r="A301" s="1732"/>
      <c r="B301" s="1740" t="s">
        <v>210</v>
      </c>
      <c r="C301" s="36" t="s">
        <v>85</v>
      </c>
      <c r="D301" s="1054"/>
      <c r="E301" s="144"/>
      <c r="F301" s="144"/>
      <c r="G301" s="144"/>
      <c r="H301" s="168"/>
      <c r="I301" s="168"/>
      <c r="J301" s="168"/>
      <c r="K301" s="168"/>
      <c r="L301" s="392"/>
    </row>
    <row r="302" spans="1:12" ht="18.75" customHeight="1" x14ac:dyDescent="0.3">
      <c r="A302" s="1732"/>
      <c r="B302" s="1723"/>
      <c r="C302" s="37" t="s">
        <v>86</v>
      </c>
      <c r="D302" s="1054">
        <v>26</v>
      </c>
      <c r="E302" s="168"/>
      <c r="F302" s="168"/>
      <c r="G302" s="168"/>
      <c r="H302" s="144"/>
      <c r="I302" s="144">
        <v>5</v>
      </c>
      <c r="J302" s="144">
        <v>22</v>
      </c>
      <c r="K302" s="144"/>
      <c r="L302" s="145"/>
    </row>
    <row r="303" spans="1:12" ht="18.75" customHeight="1" x14ac:dyDescent="0.3">
      <c r="A303" s="1732"/>
      <c r="B303" s="1726"/>
      <c r="C303" s="36" t="s">
        <v>87</v>
      </c>
      <c r="D303" s="1054"/>
      <c r="E303" s="168"/>
      <c r="F303" s="168"/>
      <c r="G303" s="168"/>
      <c r="H303" s="144"/>
      <c r="I303" s="144"/>
      <c r="J303" s="144"/>
      <c r="K303" s="144"/>
      <c r="L303" s="145"/>
    </row>
    <row r="304" spans="1:12" ht="18.75" customHeight="1" x14ac:dyDescent="0.3">
      <c r="A304" s="1732"/>
      <c r="B304" s="1763" t="s">
        <v>211</v>
      </c>
      <c r="C304" s="36" t="s">
        <v>85</v>
      </c>
      <c r="D304" s="1054"/>
      <c r="E304" s="144"/>
      <c r="F304" s="144"/>
      <c r="G304" s="144"/>
      <c r="H304" s="168"/>
      <c r="I304" s="168"/>
      <c r="J304" s="168"/>
      <c r="K304" s="168"/>
      <c r="L304" s="392"/>
    </row>
    <row r="305" spans="1:12" ht="18.75" customHeight="1" x14ac:dyDescent="0.3">
      <c r="A305" s="1732"/>
      <c r="B305" s="1723"/>
      <c r="C305" s="37" t="s">
        <v>86</v>
      </c>
      <c r="D305" s="1054">
        <v>24</v>
      </c>
      <c r="E305" s="168"/>
      <c r="F305" s="168"/>
      <c r="G305" s="168"/>
      <c r="H305" s="144">
        <v>7</v>
      </c>
      <c r="I305" s="144">
        <v>5</v>
      </c>
      <c r="J305" s="144">
        <v>7</v>
      </c>
      <c r="K305" s="144">
        <v>4</v>
      </c>
      <c r="L305" s="145">
        <v>1</v>
      </c>
    </row>
    <row r="306" spans="1:12" ht="18.75" customHeight="1" x14ac:dyDescent="0.3">
      <c r="A306" s="1732"/>
      <c r="B306" s="1726"/>
      <c r="C306" s="36" t="s">
        <v>87</v>
      </c>
      <c r="D306" s="1054"/>
      <c r="E306" s="168"/>
      <c r="F306" s="168"/>
      <c r="G306" s="168"/>
      <c r="H306" s="144"/>
      <c r="I306" s="144"/>
      <c r="J306" s="144"/>
      <c r="K306" s="144"/>
      <c r="L306" s="145"/>
    </row>
    <row r="307" spans="1:12" ht="18.75" customHeight="1" x14ac:dyDescent="0.3">
      <c r="A307" s="1732"/>
      <c r="B307" s="1740" t="s">
        <v>212</v>
      </c>
      <c r="C307" s="36" t="s">
        <v>85</v>
      </c>
      <c r="D307" s="1054"/>
      <c r="E307" s="144"/>
      <c r="F307" s="144"/>
      <c r="G307" s="144"/>
      <c r="H307" s="168"/>
      <c r="I307" s="168"/>
      <c r="J307" s="168"/>
      <c r="K307" s="168"/>
      <c r="L307" s="392"/>
    </row>
    <row r="308" spans="1:12" ht="18.75" customHeight="1" x14ac:dyDescent="0.3">
      <c r="A308" s="1732"/>
      <c r="B308" s="1723"/>
      <c r="C308" s="36" t="s">
        <v>86</v>
      </c>
      <c r="D308" s="1054">
        <v>12</v>
      </c>
      <c r="E308" s="168"/>
      <c r="F308" s="168"/>
      <c r="G308" s="168"/>
      <c r="H308" s="144">
        <v>3</v>
      </c>
      <c r="I308" s="144">
        <v>2</v>
      </c>
      <c r="J308" s="144">
        <v>5</v>
      </c>
      <c r="K308" s="144">
        <v>2</v>
      </c>
      <c r="L308" s="145"/>
    </row>
    <row r="309" spans="1:12" ht="18.75" customHeight="1" x14ac:dyDescent="0.3">
      <c r="A309" s="1732"/>
      <c r="B309" s="1726"/>
      <c r="C309" s="36" t="s">
        <v>87</v>
      </c>
      <c r="D309" s="1054"/>
      <c r="E309" s="168"/>
      <c r="F309" s="168"/>
      <c r="G309" s="168"/>
      <c r="H309" s="144"/>
      <c r="I309" s="144"/>
      <c r="J309" s="144"/>
      <c r="K309" s="144"/>
      <c r="L309" s="145"/>
    </row>
    <row r="310" spans="1:12" ht="18.75" customHeight="1" x14ac:dyDescent="0.3">
      <c r="A310" s="1732"/>
      <c r="B310" s="1740" t="s">
        <v>213</v>
      </c>
      <c r="C310" s="36" t="s">
        <v>85</v>
      </c>
      <c r="D310" s="1054"/>
      <c r="E310" s="144"/>
      <c r="F310" s="144"/>
      <c r="G310" s="144"/>
      <c r="H310" s="168"/>
      <c r="I310" s="168"/>
      <c r="J310" s="168"/>
      <c r="K310" s="168"/>
      <c r="L310" s="392"/>
    </row>
    <row r="311" spans="1:12" ht="18.75" customHeight="1" x14ac:dyDescent="0.3">
      <c r="A311" s="1732"/>
      <c r="B311" s="1723"/>
      <c r="C311" s="36" t="s">
        <v>86</v>
      </c>
      <c r="D311" s="1054">
        <f>SUM(H311:L311)</f>
        <v>15</v>
      </c>
      <c r="E311" s="168"/>
      <c r="F311" s="168"/>
      <c r="G311" s="168"/>
      <c r="H311" s="144">
        <v>0</v>
      </c>
      <c r="I311" s="144">
        <v>2</v>
      </c>
      <c r="J311" s="144">
        <v>13</v>
      </c>
      <c r="K311" s="144"/>
      <c r="L311" s="145"/>
    </row>
    <row r="312" spans="1:12" ht="18.75" customHeight="1" x14ac:dyDescent="0.3">
      <c r="A312" s="1732"/>
      <c r="B312" s="1726"/>
      <c r="C312" s="36" t="s">
        <v>87</v>
      </c>
      <c r="D312" s="1054"/>
      <c r="E312" s="168"/>
      <c r="F312" s="168"/>
      <c r="G312" s="168"/>
      <c r="H312" s="144"/>
      <c r="I312" s="144"/>
      <c r="J312" s="144"/>
      <c r="K312" s="144"/>
      <c r="L312" s="145"/>
    </row>
    <row r="313" spans="1:12" ht="18.75" customHeight="1" x14ac:dyDescent="0.3">
      <c r="A313" s="1732"/>
      <c r="B313" s="1740" t="s">
        <v>214</v>
      </c>
      <c r="C313" s="36" t="s">
        <v>85</v>
      </c>
      <c r="D313" s="1054"/>
      <c r="E313" s="144"/>
      <c r="F313" s="144"/>
      <c r="G313" s="144"/>
      <c r="H313" s="168"/>
      <c r="I313" s="168"/>
      <c r="J313" s="168"/>
      <c r="K313" s="168"/>
      <c r="L313" s="392"/>
    </row>
    <row r="314" spans="1:12" ht="18.75" customHeight="1" x14ac:dyDescent="0.3">
      <c r="A314" s="1732"/>
      <c r="B314" s="1723"/>
      <c r="C314" s="36" t="s">
        <v>86</v>
      </c>
      <c r="D314" s="1054">
        <v>18</v>
      </c>
      <c r="E314" s="168"/>
      <c r="F314" s="168"/>
      <c r="G314" s="168"/>
      <c r="H314" s="144">
        <v>7</v>
      </c>
      <c r="I314" s="144">
        <v>4</v>
      </c>
      <c r="J314" s="144">
        <v>7</v>
      </c>
      <c r="K314" s="144"/>
      <c r="L314" s="145"/>
    </row>
    <row r="315" spans="1:12" ht="18.75" customHeight="1" x14ac:dyDescent="0.3">
      <c r="A315" s="1732"/>
      <c r="B315" s="1726"/>
      <c r="C315" s="36" t="s">
        <v>87</v>
      </c>
      <c r="D315" s="1054"/>
      <c r="E315" s="168"/>
      <c r="F315" s="168"/>
      <c r="G315" s="168"/>
      <c r="H315" s="144"/>
      <c r="I315" s="144"/>
      <c r="J315" s="144"/>
      <c r="K315" s="144"/>
      <c r="L315" s="145"/>
    </row>
    <row r="316" spans="1:12" ht="18.75" customHeight="1" x14ac:dyDescent="0.3">
      <c r="A316" s="1732"/>
      <c r="B316" s="1740" t="s">
        <v>215</v>
      </c>
      <c r="C316" s="36" t="s">
        <v>85</v>
      </c>
      <c r="D316" s="1054"/>
      <c r="E316" s="144"/>
      <c r="F316" s="144"/>
      <c r="G316" s="144"/>
      <c r="H316" s="168"/>
      <c r="I316" s="168"/>
      <c r="J316" s="168"/>
      <c r="K316" s="168"/>
      <c r="L316" s="392"/>
    </row>
    <row r="317" spans="1:12" ht="18.75" customHeight="1" x14ac:dyDescent="0.3">
      <c r="A317" s="1732"/>
      <c r="B317" s="1723"/>
      <c r="C317" s="36" t="s">
        <v>86</v>
      </c>
      <c r="D317" s="1077">
        <v>32</v>
      </c>
      <c r="E317" s="1052"/>
      <c r="F317" s="1052"/>
      <c r="G317" s="1052"/>
      <c r="H317" s="1052">
        <v>4</v>
      </c>
      <c r="I317" s="1052">
        <v>9</v>
      </c>
      <c r="J317" s="1052">
        <v>19</v>
      </c>
      <c r="K317" s="1052"/>
      <c r="L317" s="1113"/>
    </row>
    <row r="318" spans="1:12" ht="18.75" customHeight="1" x14ac:dyDescent="0.3">
      <c r="A318" s="1732"/>
      <c r="B318" s="1726"/>
      <c r="C318" s="36" t="s">
        <v>87</v>
      </c>
      <c r="D318" s="1054"/>
      <c r="E318" s="168"/>
      <c r="F318" s="168"/>
      <c r="G318" s="168"/>
      <c r="H318" s="144"/>
      <c r="I318" s="144"/>
      <c r="J318" s="144"/>
      <c r="K318" s="144"/>
      <c r="L318" s="145"/>
    </row>
    <row r="319" spans="1:12" ht="18.75" customHeight="1" x14ac:dyDescent="0.3">
      <c r="A319" s="1732"/>
      <c r="B319" s="1763" t="s">
        <v>216</v>
      </c>
      <c r="C319" s="36" t="s">
        <v>85</v>
      </c>
      <c r="D319" s="1054"/>
      <c r="E319" s="144"/>
      <c r="F319" s="144"/>
      <c r="G319" s="144"/>
      <c r="H319" s="168"/>
      <c r="I319" s="168"/>
      <c r="J319" s="168"/>
      <c r="K319" s="168"/>
      <c r="L319" s="392"/>
    </row>
    <row r="320" spans="1:12" ht="18.75" customHeight="1" x14ac:dyDescent="0.3">
      <c r="A320" s="1732"/>
      <c r="B320" s="1723"/>
      <c r="C320" s="36" t="s">
        <v>86</v>
      </c>
      <c r="D320" s="1054">
        <v>0</v>
      </c>
      <c r="E320" s="168"/>
      <c r="F320" s="168"/>
      <c r="G320" s="168"/>
      <c r="H320" s="144">
        <v>18</v>
      </c>
      <c r="I320" s="144">
        <v>17</v>
      </c>
      <c r="J320" s="144">
        <v>29</v>
      </c>
      <c r="K320" s="144">
        <v>9</v>
      </c>
      <c r="L320" s="145">
        <v>8</v>
      </c>
    </row>
    <row r="321" spans="1:12" ht="18.75" customHeight="1" thickBot="1" x14ac:dyDescent="0.35">
      <c r="A321" s="1733"/>
      <c r="B321" s="1724"/>
      <c r="C321" s="1114" t="s">
        <v>87</v>
      </c>
      <c r="D321" s="1055"/>
      <c r="E321" s="1040"/>
      <c r="F321" s="1040"/>
      <c r="G321" s="1040"/>
      <c r="H321" s="174"/>
      <c r="I321" s="174"/>
      <c r="J321" s="174"/>
      <c r="K321" s="174"/>
      <c r="L321" s="175"/>
    </row>
    <row r="322" spans="1:12" ht="18.75" customHeight="1" x14ac:dyDescent="0.3">
      <c r="A322" s="1731" t="s">
        <v>217</v>
      </c>
      <c r="B322" s="1783" t="s">
        <v>218</v>
      </c>
      <c r="C322" s="1089" t="s">
        <v>85</v>
      </c>
      <c r="D322" s="1068">
        <v>41</v>
      </c>
      <c r="E322" s="135">
        <v>1</v>
      </c>
      <c r="F322" s="135">
        <v>40</v>
      </c>
      <c r="G322" s="135">
        <v>0</v>
      </c>
      <c r="H322" s="1050"/>
      <c r="I322" s="1050"/>
      <c r="J322" s="1050"/>
      <c r="K322" s="1050"/>
      <c r="L322" s="1046"/>
    </row>
    <row r="323" spans="1:12" ht="18.75" customHeight="1" x14ac:dyDescent="0.3">
      <c r="A323" s="1732"/>
      <c r="B323" s="1723"/>
      <c r="C323" s="30" t="s">
        <v>86</v>
      </c>
      <c r="D323" s="1057">
        <f>SUM(H323:L323)</f>
        <v>146</v>
      </c>
      <c r="E323" s="168"/>
      <c r="F323" s="168"/>
      <c r="G323" s="168"/>
      <c r="H323" s="144">
        <v>10</v>
      </c>
      <c r="I323" s="144">
        <v>32</v>
      </c>
      <c r="J323" s="144">
        <v>96</v>
      </c>
      <c r="K323" s="144">
        <v>8</v>
      </c>
      <c r="L323" s="145"/>
    </row>
    <row r="324" spans="1:12" ht="18.75" customHeight="1" x14ac:dyDescent="0.3">
      <c r="A324" s="1732"/>
      <c r="B324" s="1726"/>
      <c r="C324" s="30" t="s">
        <v>87</v>
      </c>
      <c r="D324" s="1057">
        <f>SUM(H324:L324)</f>
        <v>0</v>
      </c>
      <c r="E324" s="168"/>
      <c r="F324" s="168"/>
      <c r="G324" s="168"/>
      <c r="H324" s="144"/>
      <c r="I324" s="144"/>
      <c r="J324" s="144"/>
      <c r="K324" s="144"/>
      <c r="L324" s="145"/>
    </row>
    <row r="325" spans="1:12" ht="18.75" customHeight="1" x14ac:dyDescent="0.3">
      <c r="A325" s="1732"/>
      <c r="B325" s="1784" t="s">
        <v>219</v>
      </c>
      <c r="C325" s="30" t="s">
        <v>85</v>
      </c>
      <c r="D325" s="1056">
        <f>SUM(E325:G325)</f>
        <v>0</v>
      </c>
      <c r="E325" s="144"/>
      <c r="F325" s="144"/>
      <c r="G325" s="144"/>
      <c r="H325" s="168"/>
      <c r="I325" s="168"/>
      <c r="J325" s="168"/>
      <c r="K325" s="168"/>
      <c r="L325" s="392"/>
    </row>
    <row r="326" spans="1:12" ht="18.75" customHeight="1" x14ac:dyDescent="0.3">
      <c r="A326" s="1732"/>
      <c r="B326" s="1723"/>
      <c r="C326" s="30" t="s">
        <v>86</v>
      </c>
      <c r="D326" s="1057">
        <f>SUM(H326:L326)</f>
        <v>20</v>
      </c>
      <c r="E326" s="168"/>
      <c r="F326" s="168"/>
      <c r="G326" s="168"/>
      <c r="H326" s="144">
        <v>8</v>
      </c>
      <c r="I326" s="144">
        <v>10</v>
      </c>
      <c r="J326" s="144">
        <v>2</v>
      </c>
      <c r="K326" s="144"/>
      <c r="L326" s="145"/>
    </row>
    <row r="327" spans="1:12" ht="18.75" customHeight="1" x14ac:dyDescent="0.3">
      <c r="A327" s="1732"/>
      <c r="B327" s="1726"/>
      <c r="C327" s="30" t="s">
        <v>87</v>
      </c>
      <c r="D327" s="1057">
        <f>SUM(H327:L327)</f>
        <v>0</v>
      </c>
      <c r="E327" s="168"/>
      <c r="F327" s="168"/>
      <c r="G327" s="168"/>
      <c r="H327" s="144"/>
      <c r="I327" s="144"/>
      <c r="J327" s="144"/>
      <c r="K327" s="144"/>
      <c r="L327" s="145"/>
    </row>
    <row r="328" spans="1:12" ht="18.75" customHeight="1" x14ac:dyDescent="0.3">
      <c r="A328" s="1732"/>
      <c r="B328" s="1752" t="s">
        <v>220</v>
      </c>
      <c r="C328" s="30" t="s">
        <v>85</v>
      </c>
      <c r="D328" s="1056">
        <f>SUM(E328:G328)</f>
        <v>0</v>
      </c>
      <c r="E328" s="144"/>
      <c r="F328" s="144"/>
      <c r="G328" s="144"/>
      <c r="H328" s="168"/>
      <c r="I328" s="168"/>
      <c r="J328" s="168"/>
      <c r="K328" s="168"/>
      <c r="L328" s="392"/>
    </row>
    <row r="329" spans="1:12" ht="18.75" customHeight="1" x14ac:dyDescent="0.3">
      <c r="A329" s="1732"/>
      <c r="B329" s="1723"/>
      <c r="C329" s="30" t="s">
        <v>86</v>
      </c>
      <c r="D329" s="1057">
        <f>SUM(H329:L329)</f>
        <v>34</v>
      </c>
      <c r="E329" s="168"/>
      <c r="F329" s="168"/>
      <c r="G329" s="168"/>
      <c r="H329" s="144">
        <v>6</v>
      </c>
      <c r="I329" s="144">
        <v>2</v>
      </c>
      <c r="J329" s="144">
        <v>20</v>
      </c>
      <c r="K329" s="144">
        <v>6</v>
      </c>
      <c r="L329" s="145"/>
    </row>
    <row r="330" spans="1:12" ht="18.75" customHeight="1" x14ac:dyDescent="0.3">
      <c r="A330" s="1732"/>
      <c r="B330" s="1726"/>
      <c r="C330" s="30" t="s">
        <v>87</v>
      </c>
      <c r="D330" s="1057">
        <f>SUM(H330:L330)</f>
        <v>0</v>
      </c>
      <c r="E330" s="168"/>
      <c r="F330" s="168"/>
      <c r="G330" s="168"/>
      <c r="H330" s="144"/>
      <c r="I330" s="144"/>
      <c r="J330" s="144"/>
      <c r="K330" s="144"/>
      <c r="L330" s="145"/>
    </row>
    <row r="331" spans="1:12" ht="18.75" customHeight="1" x14ac:dyDescent="0.3">
      <c r="A331" s="1732"/>
      <c r="B331" s="1752" t="s">
        <v>221</v>
      </c>
      <c r="C331" s="30" t="s">
        <v>85</v>
      </c>
      <c r="D331" s="1056">
        <f>SUM(E331:G331)</f>
        <v>0</v>
      </c>
      <c r="E331" s="144"/>
      <c r="F331" s="144"/>
      <c r="G331" s="144"/>
      <c r="H331" s="168"/>
      <c r="I331" s="168"/>
      <c r="J331" s="168"/>
      <c r="K331" s="168"/>
      <c r="L331" s="392"/>
    </row>
    <row r="332" spans="1:12" ht="18.75" customHeight="1" x14ac:dyDescent="0.3">
      <c r="A332" s="1732"/>
      <c r="B332" s="1723"/>
      <c r="C332" s="30" t="s">
        <v>86</v>
      </c>
      <c r="D332" s="1057">
        <f>SUM(H332:L332)</f>
        <v>51</v>
      </c>
      <c r="E332" s="168"/>
      <c r="F332" s="168"/>
      <c r="G332" s="168"/>
      <c r="H332" s="144">
        <v>1</v>
      </c>
      <c r="I332" s="144">
        <v>7</v>
      </c>
      <c r="J332" s="144">
        <v>32</v>
      </c>
      <c r="K332" s="144">
        <v>11</v>
      </c>
      <c r="L332" s="145"/>
    </row>
    <row r="333" spans="1:12" ht="18.75" customHeight="1" x14ac:dyDescent="0.3">
      <c r="A333" s="1732"/>
      <c r="B333" s="1726"/>
      <c r="C333" s="30" t="s">
        <v>87</v>
      </c>
      <c r="D333" s="1057">
        <f>SUM(H333:L333)</f>
        <v>0</v>
      </c>
      <c r="E333" s="168"/>
      <c r="F333" s="168"/>
      <c r="G333" s="168"/>
      <c r="H333" s="144"/>
      <c r="I333" s="144"/>
      <c r="J333" s="144"/>
      <c r="K333" s="144"/>
      <c r="L333" s="145"/>
    </row>
    <row r="334" spans="1:12" ht="18.75" customHeight="1" x14ac:dyDescent="0.3">
      <c r="A334" s="1732"/>
      <c r="B334" s="1752" t="s">
        <v>222</v>
      </c>
      <c r="C334" s="30" t="s">
        <v>85</v>
      </c>
      <c r="D334" s="1056">
        <f>SUM(E334:G334)</f>
        <v>0</v>
      </c>
      <c r="E334" s="144"/>
      <c r="F334" s="144"/>
      <c r="G334" s="144"/>
      <c r="H334" s="168"/>
      <c r="I334" s="168"/>
      <c r="J334" s="168"/>
      <c r="K334" s="168"/>
      <c r="L334" s="392"/>
    </row>
    <row r="335" spans="1:12" ht="18.75" customHeight="1" x14ac:dyDescent="0.3">
      <c r="A335" s="1732"/>
      <c r="B335" s="1723"/>
      <c r="C335" s="30" t="s">
        <v>86</v>
      </c>
      <c r="D335" s="1057">
        <f>SUM(H335:L335)</f>
        <v>53</v>
      </c>
      <c r="E335" s="168"/>
      <c r="F335" s="168"/>
      <c r="G335" s="168"/>
      <c r="H335" s="144">
        <v>2</v>
      </c>
      <c r="I335" s="144">
        <v>7</v>
      </c>
      <c r="J335" s="144">
        <v>42</v>
      </c>
      <c r="K335" s="144">
        <v>2</v>
      </c>
      <c r="L335" s="145"/>
    </row>
    <row r="336" spans="1:12" ht="18.75" customHeight="1" thickBot="1" x14ac:dyDescent="0.35">
      <c r="A336" s="1733"/>
      <c r="B336" s="1724"/>
      <c r="C336" s="1095" t="s">
        <v>87</v>
      </c>
      <c r="D336" s="1073">
        <f>SUM(H336:L336)</f>
        <v>0</v>
      </c>
      <c r="E336" s="1040"/>
      <c r="F336" s="1040"/>
      <c r="G336" s="1040"/>
      <c r="H336" s="174"/>
      <c r="I336" s="174"/>
      <c r="J336" s="174"/>
      <c r="K336" s="174"/>
      <c r="L336" s="175"/>
    </row>
    <row r="337" spans="1:12" ht="18.75" customHeight="1" x14ac:dyDescent="0.3">
      <c r="A337" s="1731" t="s">
        <v>223</v>
      </c>
      <c r="B337" s="1764" t="s">
        <v>224</v>
      </c>
      <c r="C337" s="1089" t="s">
        <v>85</v>
      </c>
      <c r="D337" s="1068">
        <f>SUM(E337:G337)</f>
        <v>67</v>
      </c>
      <c r="E337" s="1115">
        <v>4</v>
      </c>
      <c r="F337" s="1115">
        <v>63</v>
      </c>
      <c r="G337" s="1115"/>
      <c r="H337" s="1115"/>
      <c r="I337" s="1115"/>
      <c r="J337" s="1115"/>
      <c r="K337" s="1115"/>
      <c r="L337" s="1116"/>
    </row>
    <row r="338" spans="1:12" ht="18.75" customHeight="1" x14ac:dyDescent="0.3">
      <c r="A338" s="1732"/>
      <c r="B338" s="1723"/>
      <c r="C338" s="30" t="s">
        <v>86</v>
      </c>
      <c r="D338" s="1057">
        <f>SUM(H338:L338)</f>
        <v>314</v>
      </c>
      <c r="E338" s="937"/>
      <c r="F338" s="937"/>
      <c r="G338" s="937"/>
      <c r="H338" s="144">
        <v>17</v>
      </c>
      <c r="I338" s="144">
        <v>43</v>
      </c>
      <c r="J338" s="144">
        <v>118</v>
      </c>
      <c r="K338" s="144">
        <v>134</v>
      </c>
      <c r="L338" s="145">
        <v>2</v>
      </c>
    </row>
    <row r="339" spans="1:12" ht="18.75" customHeight="1" x14ac:dyDescent="0.3">
      <c r="A339" s="1732"/>
      <c r="B339" s="1726"/>
      <c r="C339" s="30" t="s">
        <v>87</v>
      </c>
      <c r="D339" s="1057">
        <f>SUM(H339:L339)</f>
        <v>0</v>
      </c>
      <c r="E339" s="168"/>
      <c r="F339" s="168"/>
      <c r="G339" s="168"/>
      <c r="H339" s="144"/>
      <c r="I339" s="144"/>
      <c r="J339" s="144"/>
      <c r="K339" s="144"/>
      <c r="L339" s="145"/>
    </row>
    <row r="340" spans="1:12" ht="18.75" customHeight="1" x14ac:dyDescent="0.3">
      <c r="A340" s="1732"/>
      <c r="B340" s="1756" t="s">
        <v>225</v>
      </c>
      <c r="C340" s="30" t="s">
        <v>85</v>
      </c>
      <c r="D340" s="1056">
        <f>SUM(E340:G340)</f>
        <v>0</v>
      </c>
      <c r="E340" s="144"/>
      <c r="F340" s="144"/>
      <c r="G340" s="144"/>
      <c r="H340" s="168"/>
      <c r="I340" s="168"/>
      <c r="J340" s="168"/>
      <c r="K340" s="168"/>
      <c r="L340" s="392"/>
    </row>
    <row r="341" spans="1:12" ht="18.75" customHeight="1" x14ac:dyDescent="0.3">
      <c r="A341" s="1732"/>
      <c r="B341" s="1723"/>
      <c r="C341" s="30" t="s">
        <v>86</v>
      </c>
      <c r="D341" s="1057">
        <f>SUM(H341:L341)</f>
        <v>147</v>
      </c>
      <c r="E341" s="168"/>
      <c r="F341" s="168"/>
      <c r="G341" s="168"/>
      <c r="H341" s="937">
        <v>28</v>
      </c>
      <c r="I341" s="937">
        <v>22</v>
      </c>
      <c r="J341" s="937">
        <v>97</v>
      </c>
      <c r="K341" s="937">
        <v>0</v>
      </c>
      <c r="L341" s="1117">
        <v>0</v>
      </c>
    </row>
    <row r="342" spans="1:12" ht="18.75" customHeight="1" x14ac:dyDescent="0.3">
      <c r="A342" s="1732"/>
      <c r="B342" s="1726"/>
      <c r="C342" s="30" t="s">
        <v>87</v>
      </c>
      <c r="D342" s="1057">
        <f>SUM(H342:L342)</f>
        <v>0</v>
      </c>
      <c r="E342" s="168"/>
      <c r="F342" s="168"/>
      <c r="G342" s="168"/>
      <c r="H342" s="144"/>
      <c r="I342" s="144"/>
      <c r="J342" s="144"/>
      <c r="K342" s="144"/>
      <c r="L342" s="145"/>
    </row>
    <row r="343" spans="1:12" ht="18.75" customHeight="1" x14ac:dyDescent="0.3">
      <c r="A343" s="1732"/>
      <c r="B343" s="1756" t="s">
        <v>226</v>
      </c>
      <c r="C343" s="30" t="s">
        <v>85</v>
      </c>
      <c r="D343" s="1056">
        <f>SUM(E343:G343)</f>
        <v>0</v>
      </c>
      <c r="E343" s="144"/>
      <c r="F343" s="144"/>
      <c r="G343" s="144"/>
      <c r="H343" s="168"/>
      <c r="I343" s="168"/>
      <c r="J343" s="168"/>
      <c r="K343" s="168"/>
      <c r="L343" s="392"/>
    </row>
    <row r="344" spans="1:12" ht="18.75" customHeight="1" x14ac:dyDescent="0.3">
      <c r="A344" s="1732"/>
      <c r="B344" s="1723"/>
      <c r="C344" s="30" t="s">
        <v>86</v>
      </c>
      <c r="D344" s="1057">
        <f>SUM(H344:L344)</f>
        <v>122</v>
      </c>
      <c r="E344" s="168"/>
      <c r="F344" s="168"/>
      <c r="G344" s="168"/>
      <c r="H344" s="937"/>
      <c r="I344" s="937">
        <v>12</v>
      </c>
      <c r="J344" s="937">
        <v>85</v>
      </c>
      <c r="K344" s="937">
        <v>24</v>
      </c>
      <c r="L344" s="1117">
        <v>1</v>
      </c>
    </row>
    <row r="345" spans="1:12" ht="18.75" customHeight="1" x14ac:dyDescent="0.3">
      <c r="A345" s="1732"/>
      <c r="B345" s="1726"/>
      <c r="C345" s="30" t="s">
        <v>87</v>
      </c>
      <c r="D345" s="1057">
        <f>SUM(H345:L345)</f>
        <v>0</v>
      </c>
      <c r="E345" s="168"/>
      <c r="F345" s="168"/>
      <c r="G345" s="168"/>
      <c r="H345" s="144"/>
      <c r="I345" s="144"/>
      <c r="J345" s="144"/>
      <c r="K345" s="144"/>
      <c r="L345" s="145"/>
    </row>
    <row r="346" spans="1:12" ht="18.75" customHeight="1" x14ac:dyDescent="0.3">
      <c r="A346" s="1732"/>
      <c r="B346" s="1756" t="s">
        <v>227</v>
      </c>
      <c r="C346" s="30" t="s">
        <v>85</v>
      </c>
      <c r="D346" s="1056">
        <f>SUM(E346:G346)</f>
        <v>0</v>
      </c>
      <c r="E346" s="144"/>
      <c r="F346" s="144"/>
      <c r="G346" s="144"/>
      <c r="H346" s="168"/>
      <c r="I346" s="168"/>
      <c r="J346" s="168"/>
      <c r="K346" s="168"/>
      <c r="L346" s="392"/>
    </row>
    <row r="347" spans="1:12" ht="18.75" customHeight="1" x14ac:dyDescent="0.3">
      <c r="A347" s="1732"/>
      <c r="B347" s="1723"/>
      <c r="C347" s="30" t="s">
        <v>86</v>
      </c>
      <c r="D347" s="1057">
        <f>SUM(H347:L347)</f>
        <v>54</v>
      </c>
      <c r="E347" s="168"/>
      <c r="F347" s="168"/>
      <c r="G347" s="168"/>
      <c r="H347" s="937">
        <v>4</v>
      </c>
      <c r="I347" s="937">
        <v>19</v>
      </c>
      <c r="J347" s="937">
        <v>24</v>
      </c>
      <c r="K347" s="937">
        <v>7</v>
      </c>
      <c r="L347" s="1117"/>
    </row>
    <row r="348" spans="1:12" ht="18.75" customHeight="1" x14ac:dyDescent="0.3">
      <c r="A348" s="1732"/>
      <c r="B348" s="1726"/>
      <c r="C348" s="30" t="s">
        <v>87</v>
      </c>
      <c r="D348" s="1057">
        <f>SUM(H348:L348)</f>
        <v>0</v>
      </c>
      <c r="E348" s="168"/>
      <c r="F348" s="168"/>
      <c r="G348" s="168"/>
      <c r="H348" s="144"/>
      <c r="I348" s="144"/>
      <c r="J348" s="144"/>
      <c r="K348" s="144"/>
      <c r="L348" s="145"/>
    </row>
    <row r="349" spans="1:12" ht="18.75" customHeight="1" x14ac:dyDescent="0.3">
      <c r="A349" s="1732"/>
      <c r="B349" s="1756" t="s">
        <v>228</v>
      </c>
      <c r="C349" s="30" t="s">
        <v>85</v>
      </c>
      <c r="D349" s="1056">
        <f>SUM(E349:G349)</f>
        <v>0</v>
      </c>
      <c r="E349" s="144"/>
      <c r="F349" s="144"/>
      <c r="G349" s="144"/>
      <c r="H349" s="168"/>
      <c r="I349" s="168"/>
      <c r="J349" s="168"/>
      <c r="K349" s="168"/>
      <c r="L349" s="392"/>
    </row>
    <row r="350" spans="1:12" ht="18.75" customHeight="1" x14ac:dyDescent="0.3">
      <c r="A350" s="1732"/>
      <c r="B350" s="1723"/>
      <c r="C350" s="30" t="s">
        <v>86</v>
      </c>
      <c r="D350" s="1057">
        <f>SUM(H350:L350)</f>
        <v>43</v>
      </c>
      <c r="E350" s="168"/>
      <c r="F350" s="168"/>
      <c r="G350" s="168"/>
      <c r="H350" s="144">
        <v>9</v>
      </c>
      <c r="I350" s="144">
        <v>19</v>
      </c>
      <c r="J350" s="144">
        <v>15</v>
      </c>
      <c r="K350" s="144"/>
      <c r="L350" s="145"/>
    </row>
    <row r="351" spans="1:12" ht="18.75" customHeight="1" x14ac:dyDescent="0.3">
      <c r="A351" s="1732"/>
      <c r="B351" s="1726"/>
      <c r="C351" s="30" t="s">
        <v>87</v>
      </c>
      <c r="D351" s="1057">
        <f>SUM(H351:L351)</f>
        <v>0</v>
      </c>
      <c r="E351" s="168"/>
      <c r="F351" s="168"/>
      <c r="G351" s="168"/>
      <c r="H351" s="144"/>
      <c r="I351" s="144"/>
      <c r="J351" s="144"/>
      <c r="K351" s="144"/>
      <c r="L351" s="145"/>
    </row>
    <row r="352" spans="1:12" ht="18.75" customHeight="1" x14ac:dyDescent="0.3">
      <c r="A352" s="1732"/>
      <c r="B352" s="1756" t="s">
        <v>229</v>
      </c>
      <c r="C352" s="30" t="s">
        <v>85</v>
      </c>
      <c r="D352" s="1056">
        <f>SUM(E352:G352)</f>
        <v>0</v>
      </c>
      <c r="E352" s="144"/>
      <c r="F352" s="144"/>
      <c r="G352" s="144"/>
      <c r="H352" s="168"/>
      <c r="I352" s="168"/>
      <c r="J352" s="168"/>
      <c r="K352" s="168"/>
      <c r="L352" s="392"/>
    </row>
    <row r="353" spans="1:12" ht="18.75" customHeight="1" x14ac:dyDescent="0.3">
      <c r="A353" s="1732"/>
      <c r="B353" s="1723"/>
      <c r="C353" s="30" t="s">
        <v>86</v>
      </c>
      <c r="D353" s="1057">
        <f>SUM(H353:L353)</f>
        <v>1</v>
      </c>
      <c r="E353" s="168"/>
      <c r="F353" s="168"/>
      <c r="G353" s="168"/>
      <c r="H353" s="144"/>
      <c r="I353" s="144"/>
      <c r="J353" s="144">
        <v>1</v>
      </c>
      <c r="K353" s="144"/>
      <c r="L353" s="145"/>
    </row>
    <row r="354" spans="1:12" ht="18.75" customHeight="1" x14ac:dyDescent="0.3">
      <c r="A354" s="1732"/>
      <c r="B354" s="1726"/>
      <c r="C354" s="30" t="s">
        <v>87</v>
      </c>
      <c r="D354" s="1057">
        <f>SUM(H354:L354)</f>
        <v>0</v>
      </c>
      <c r="E354" s="168"/>
      <c r="F354" s="168"/>
      <c r="G354" s="168"/>
      <c r="H354" s="144"/>
      <c r="I354" s="144"/>
      <c r="J354" s="144"/>
      <c r="K354" s="144"/>
      <c r="L354" s="145"/>
    </row>
    <row r="355" spans="1:12" ht="18.75" customHeight="1" x14ac:dyDescent="0.3">
      <c r="A355" s="1732"/>
      <c r="B355" s="1756" t="s">
        <v>230</v>
      </c>
      <c r="C355" s="30" t="s">
        <v>85</v>
      </c>
      <c r="D355" s="1056">
        <f>SUM(E355:G355)</f>
        <v>0</v>
      </c>
      <c r="E355" s="144"/>
      <c r="F355" s="144"/>
      <c r="G355" s="144"/>
      <c r="H355" s="168"/>
      <c r="I355" s="168"/>
      <c r="J355" s="168"/>
      <c r="K355" s="168"/>
      <c r="L355" s="392"/>
    </row>
    <row r="356" spans="1:12" ht="18.75" customHeight="1" x14ac:dyDescent="0.3">
      <c r="A356" s="1732"/>
      <c r="B356" s="1723"/>
      <c r="C356" s="30" t="s">
        <v>86</v>
      </c>
      <c r="D356" s="1057">
        <f>SUM(H356:L356)</f>
        <v>8</v>
      </c>
      <c r="E356" s="168"/>
      <c r="F356" s="168"/>
      <c r="G356" s="168"/>
      <c r="H356" s="144"/>
      <c r="I356" s="144">
        <v>1</v>
      </c>
      <c r="J356" s="144">
        <v>4</v>
      </c>
      <c r="K356" s="144">
        <v>3</v>
      </c>
      <c r="L356" s="145"/>
    </row>
    <row r="357" spans="1:12" ht="18.75" customHeight="1" x14ac:dyDescent="0.3">
      <c r="A357" s="1732"/>
      <c r="B357" s="1726"/>
      <c r="C357" s="30" t="s">
        <v>87</v>
      </c>
      <c r="D357" s="1057">
        <f>SUM(H357:L357)</f>
        <v>0</v>
      </c>
      <c r="E357" s="168"/>
      <c r="F357" s="168"/>
      <c r="G357" s="168"/>
      <c r="H357" s="144"/>
      <c r="I357" s="144"/>
      <c r="J357" s="144"/>
      <c r="K357" s="144"/>
      <c r="L357" s="145"/>
    </row>
    <row r="358" spans="1:12" ht="18.75" customHeight="1" x14ac:dyDescent="0.3">
      <c r="A358" s="1732"/>
      <c r="B358" s="1756" t="s">
        <v>231</v>
      </c>
      <c r="C358" s="30" t="s">
        <v>85</v>
      </c>
      <c r="D358" s="1056">
        <f>SUM(E358:G358)</f>
        <v>0</v>
      </c>
      <c r="E358" s="144"/>
      <c r="F358" s="144"/>
      <c r="G358" s="144"/>
      <c r="H358" s="168"/>
      <c r="I358" s="168"/>
      <c r="J358" s="168"/>
      <c r="K358" s="168"/>
      <c r="L358" s="392"/>
    </row>
    <row r="359" spans="1:12" ht="18.75" customHeight="1" x14ac:dyDescent="0.3">
      <c r="A359" s="1732"/>
      <c r="B359" s="1723"/>
      <c r="C359" s="30" t="s">
        <v>86</v>
      </c>
      <c r="D359" s="1057">
        <f>SUM(H359:L359)</f>
        <v>15</v>
      </c>
      <c r="E359" s="168"/>
      <c r="F359" s="168"/>
      <c r="G359" s="168"/>
      <c r="H359" s="144"/>
      <c r="I359" s="144"/>
      <c r="J359" s="144">
        <v>15</v>
      </c>
      <c r="K359" s="144"/>
      <c r="L359" s="145"/>
    </row>
    <row r="360" spans="1:12" ht="18.75" customHeight="1" x14ac:dyDescent="0.3">
      <c r="A360" s="1732"/>
      <c r="B360" s="1726"/>
      <c r="C360" s="30" t="s">
        <v>87</v>
      </c>
      <c r="D360" s="1057">
        <f>SUM(H360:L360)</f>
        <v>0</v>
      </c>
      <c r="E360" s="168"/>
      <c r="F360" s="168"/>
      <c r="G360" s="168"/>
      <c r="H360" s="144"/>
      <c r="I360" s="144"/>
      <c r="J360" s="144"/>
      <c r="K360" s="144"/>
      <c r="L360" s="145"/>
    </row>
    <row r="361" spans="1:12" ht="18.75" customHeight="1" x14ac:dyDescent="0.3">
      <c r="A361" s="1732"/>
      <c r="B361" s="1756" t="s">
        <v>232</v>
      </c>
      <c r="C361" s="30" t="s">
        <v>85</v>
      </c>
      <c r="D361" s="1056">
        <f>SUM(E361:G361)</f>
        <v>0</v>
      </c>
      <c r="E361" s="144"/>
      <c r="F361" s="144"/>
      <c r="G361" s="144"/>
      <c r="H361" s="168"/>
      <c r="I361" s="168"/>
      <c r="J361" s="168"/>
      <c r="K361" s="168"/>
      <c r="L361" s="392"/>
    </row>
    <row r="362" spans="1:12" ht="18.75" customHeight="1" x14ac:dyDescent="0.3">
      <c r="A362" s="1732"/>
      <c r="B362" s="1723"/>
      <c r="C362" s="30" t="s">
        <v>86</v>
      </c>
      <c r="D362" s="1057">
        <f>SUM(H362:L362)</f>
        <v>6</v>
      </c>
      <c r="E362" s="168"/>
      <c r="F362" s="168"/>
      <c r="G362" s="168"/>
      <c r="H362" s="144">
        <v>1</v>
      </c>
      <c r="I362" s="144"/>
      <c r="J362" s="144">
        <v>4</v>
      </c>
      <c r="K362" s="144">
        <v>1</v>
      </c>
      <c r="L362" s="145"/>
    </row>
    <row r="363" spans="1:12" ht="18.75" customHeight="1" x14ac:dyDescent="0.3">
      <c r="A363" s="1732"/>
      <c r="B363" s="1726"/>
      <c r="C363" s="30" t="s">
        <v>87</v>
      </c>
      <c r="D363" s="1057">
        <f>SUM(H363:L363)</f>
        <v>0</v>
      </c>
      <c r="E363" s="168"/>
      <c r="F363" s="168"/>
      <c r="G363" s="168"/>
      <c r="H363" s="144"/>
      <c r="I363" s="144"/>
      <c r="J363" s="144"/>
      <c r="K363" s="144"/>
      <c r="L363" s="145"/>
    </row>
    <row r="364" spans="1:12" ht="18.75" customHeight="1" x14ac:dyDescent="0.3">
      <c r="A364" s="1732"/>
      <c r="B364" s="1756" t="s">
        <v>233</v>
      </c>
      <c r="C364" s="30" t="s">
        <v>85</v>
      </c>
      <c r="D364" s="1056">
        <f>SUM(E364:G364)</f>
        <v>0</v>
      </c>
      <c r="E364" s="144"/>
      <c r="F364" s="144"/>
      <c r="G364" s="144"/>
      <c r="H364" s="168"/>
      <c r="I364" s="168"/>
      <c r="J364" s="168"/>
      <c r="K364" s="168"/>
      <c r="L364" s="392"/>
    </row>
    <row r="365" spans="1:12" ht="18.75" customHeight="1" x14ac:dyDescent="0.3">
      <c r="A365" s="1732"/>
      <c r="B365" s="1723"/>
      <c r="C365" s="30" t="s">
        <v>86</v>
      </c>
      <c r="D365" s="1057">
        <f>SUM(H365:L365)</f>
        <v>2</v>
      </c>
      <c r="E365" s="168"/>
      <c r="F365" s="168"/>
      <c r="G365" s="168"/>
      <c r="H365" s="144"/>
      <c r="I365" s="144">
        <v>1</v>
      </c>
      <c r="J365" s="144"/>
      <c r="K365" s="144">
        <v>1</v>
      </c>
      <c r="L365" s="145"/>
    </row>
    <row r="366" spans="1:12" ht="18.75" customHeight="1" thickBot="1" x14ac:dyDescent="0.35">
      <c r="A366" s="1733"/>
      <c r="B366" s="1724"/>
      <c r="C366" s="1095" t="s">
        <v>87</v>
      </c>
      <c r="D366" s="1073">
        <f>SUM(H366:L366)</f>
        <v>0</v>
      </c>
      <c r="E366" s="1040"/>
      <c r="F366" s="1040"/>
      <c r="G366" s="1040"/>
      <c r="H366" s="174"/>
      <c r="I366" s="174"/>
      <c r="J366" s="174"/>
      <c r="K366" s="174"/>
      <c r="L366" s="175"/>
    </row>
    <row r="367" spans="1:12" ht="18.75" customHeight="1" x14ac:dyDescent="0.3">
      <c r="A367" s="1731" t="s">
        <v>234</v>
      </c>
      <c r="B367" s="1782" t="s">
        <v>235</v>
      </c>
      <c r="C367" s="1118" t="s">
        <v>85</v>
      </c>
      <c r="D367" s="1119"/>
      <c r="E367" s="1120">
        <v>3</v>
      </c>
      <c r="F367" s="1120">
        <v>34</v>
      </c>
      <c r="G367" s="1120"/>
      <c r="H367" s="1120"/>
      <c r="I367" s="1120"/>
      <c r="J367" s="1120"/>
      <c r="K367" s="1120"/>
      <c r="L367" s="1121"/>
    </row>
    <row r="368" spans="1:12" ht="18.75" customHeight="1" x14ac:dyDescent="0.3">
      <c r="A368" s="1732"/>
      <c r="B368" s="1723"/>
      <c r="C368" s="64" t="s">
        <v>87</v>
      </c>
      <c r="D368" s="1078"/>
      <c r="E368" s="1081"/>
      <c r="F368" s="1081"/>
      <c r="G368" s="1081"/>
      <c r="H368" s="1081">
        <v>21</v>
      </c>
      <c r="I368" s="1081">
        <v>32</v>
      </c>
      <c r="J368" s="1081">
        <v>32</v>
      </c>
      <c r="K368" s="1081">
        <v>20</v>
      </c>
      <c r="L368" s="1099">
        <v>1</v>
      </c>
    </row>
    <row r="369" spans="1:12" ht="18.75" customHeight="1" thickBot="1" x14ac:dyDescent="0.35">
      <c r="A369" s="1733"/>
      <c r="B369" s="1724"/>
      <c r="C369" s="1122" t="s">
        <v>86</v>
      </c>
      <c r="D369" s="1123"/>
      <c r="E369" s="1124"/>
      <c r="F369" s="1124"/>
      <c r="G369" s="1124"/>
      <c r="H369" s="1124"/>
      <c r="I369" s="1124"/>
      <c r="J369" s="1124"/>
      <c r="K369" s="1124"/>
      <c r="L369" s="1125"/>
    </row>
    <row r="370" spans="1:12" ht="18.75" customHeight="1" x14ac:dyDescent="0.3">
      <c r="A370" s="1731" t="s">
        <v>236</v>
      </c>
      <c r="B370" s="1727" t="s">
        <v>237</v>
      </c>
      <c r="C370" s="1126" t="s">
        <v>85</v>
      </c>
      <c r="D370" s="1068">
        <f>SUM(E370:G370)</f>
        <v>0</v>
      </c>
      <c r="E370" s="135">
        <v>0</v>
      </c>
      <c r="F370" s="135">
        <v>0</v>
      </c>
      <c r="G370" s="135">
        <v>0</v>
      </c>
      <c r="H370" s="1050"/>
      <c r="I370" s="1050"/>
      <c r="J370" s="1050"/>
      <c r="K370" s="1050"/>
      <c r="L370" s="1046"/>
    </row>
    <row r="371" spans="1:12" ht="18.75" customHeight="1" x14ac:dyDescent="0.3">
      <c r="A371" s="1732"/>
      <c r="B371" s="1723"/>
      <c r="C371" s="39" t="s">
        <v>86</v>
      </c>
      <c r="D371" s="1057">
        <v>8</v>
      </c>
      <c r="E371" s="168"/>
      <c r="F371" s="168"/>
      <c r="G371" s="168"/>
      <c r="H371" s="144">
        <v>0</v>
      </c>
      <c r="I371" s="144">
        <v>0</v>
      </c>
      <c r="J371" s="144">
        <v>8</v>
      </c>
      <c r="K371" s="144">
        <v>0</v>
      </c>
      <c r="L371" s="145">
        <v>0</v>
      </c>
    </row>
    <row r="372" spans="1:12" ht="18.75" customHeight="1" x14ac:dyDescent="0.3">
      <c r="A372" s="1732"/>
      <c r="B372" s="1726"/>
      <c r="C372" s="39" t="s">
        <v>87</v>
      </c>
      <c r="D372" s="1057">
        <f>SUM(H372:L372)</f>
        <v>0</v>
      </c>
      <c r="E372" s="168"/>
      <c r="F372" s="168"/>
      <c r="G372" s="168"/>
      <c r="H372" s="144"/>
      <c r="I372" s="144"/>
      <c r="J372" s="144"/>
      <c r="K372" s="144"/>
      <c r="L372" s="145"/>
    </row>
    <row r="373" spans="1:12" ht="18.75" customHeight="1" x14ac:dyDescent="0.3">
      <c r="A373" s="1732"/>
      <c r="B373" s="1763" t="s">
        <v>238</v>
      </c>
      <c r="C373" s="39" t="s">
        <v>85</v>
      </c>
      <c r="D373" s="1056">
        <v>12</v>
      </c>
      <c r="E373" s="144">
        <v>1</v>
      </c>
      <c r="F373" s="144">
        <v>11</v>
      </c>
      <c r="G373" s="144">
        <v>0</v>
      </c>
      <c r="H373" s="168"/>
      <c r="I373" s="168"/>
      <c r="J373" s="168"/>
      <c r="K373" s="168"/>
      <c r="L373" s="392"/>
    </row>
    <row r="374" spans="1:12" ht="18.75" customHeight="1" x14ac:dyDescent="0.3">
      <c r="A374" s="1732"/>
      <c r="B374" s="1723"/>
      <c r="C374" s="39" t="s">
        <v>86</v>
      </c>
      <c r="D374" s="1057">
        <v>105</v>
      </c>
      <c r="E374" s="168"/>
      <c r="F374" s="168"/>
      <c r="G374" s="168"/>
      <c r="H374" s="144">
        <v>2</v>
      </c>
      <c r="I374" s="144">
        <v>41</v>
      </c>
      <c r="J374" s="144">
        <v>57</v>
      </c>
      <c r="K374" s="144">
        <v>4</v>
      </c>
      <c r="L374" s="145">
        <v>1</v>
      </c>
    </row>
    <row r="375" spans="1:12" ht="18.75" customHeight="1" x14ac:dyDescent="0.3">
      <c r="A375" s="1732"/>
      <c r="B375" s="1726"/>
      <c r="C375" s="39" t="s">
        <v>87</v>
      </c>
      <c r="D375" s="1057"/>
      <c r="E375" s="168"/>
      <c r="F375" s="168"/>
      <c r="G375" s="168"/>
      <c r="H375" s="144"/>
      <c r="I375" s="144"/>
      <c r="J375" s="144"/>
      <c r="K375" s="144"/>
      <c r="L375" s="145"/>
    </row>
    <row r="376" spans="1:12" ht="18.75" customHeight="1" x14ac:dyDescent="0.3">
      <c r="A376" s="1732"/>
      <c r="B376" s="1756" t="s">
        <v>239</v>
      </c>
      <c r="C376" s="39" t="s">
        <v>85</v>
      </c>
      <c r="D376" s="1056">
        <v>29</v>
      </c>
      <c r="E376" s="144">
        <v>0</v>
      </c>
      <c r="F376" s="144">
        <v>24</v>
      </c>
      <c r="G376" s="144">
        <v>5</v>
      </c>
      <c r="H376" s="168"/>
      <c r="I376" s="168"/>
      <c r="J376" s="168"/>
      <c r="K376" s="168"/>
      <c r="L376" s="392"/>
    </row>
    <row r="377" spans="1:12" ht="18.75" customHeight="1" x14ac:dyDescent="0.3">
      <c r="A377" s="1732"/>
      <c r="B377" s="1723"/>
      <c r="C377" s="39" t="s">
        <v>86</v>
      </c>
      <c r="D377" s="1057">
        <v>297</v>
      </c>
      <c r="E377" s="168"/>
      <c r="F377" s="168"/>
      <c r="G377" s="168"/>
      <c r="H377" s="144">
        <v>7</v>
      </c>
      <c r="I377" s="144">
        <v>46</v>
      </c>
      <c r="J377" s="144">
        <v>182</v>
      </c>
      <c r="K377" s="144">
        <v>58</v>
      </c>
      <c r="L377" s="145">
        <v>4</v>
      </c>
    </row>
    <row r="378" spans="1:12" ht="18.75" customHeight="1" x14ac:dyDescent="0.3">
      <c r="A378" s="1732"/>
      <c r="B378" s="1726"/>
      <c r="C378" s="39" t="s">
        <v>87</v>
      </c>
      <c r="D378" s="1057"/>
      <c r="E378" s="168"/>
      <c r="F378" s="168"/>
      <c r="G378" s="168"/>
      <c r="H378" s="144"/>
      <c r="I378" s="144"/>
      <c r="J378" s="144"/>
      <c r="K378" s="144"/>
      <c r="L378" s="145"/>
    </row>
    <row r="379" spans="1:12" ht="18.75" customHeight="1" x14ac:dyDescent="0.3">
      <c r="A379" s="1732"/>
      <c r="B379" s="1752" t="s">
        <v>240</v>
      </c>
      <c r="C379" s="29" t="s">
        <v>85</v>
      </c>
      <c r="D379" s="1056">
        <v>4</v>
      </c>
      <c r="E379" s="144">
        <v>0</v>
      </c>
      <c r="F379" s="144">
        <v>4</v>
      </c>
      <c r="G379" s="144">
        <v>0</v>
      </c>
      <c r="H379" s="168"/>
      <c r="I379" s="168"/>
      <c r="J379" s="168"/>
      <c r="K379" s="168"/>
      <c r="L379" s="392"/>
    </row>
    <row r="380" spans="1:12" ht="18.75" customHeight="1" x14ac:dyDescent="0.3">
      <c r="A380" s="1732"/>
      <c r="B380" s="1723"/>
      <c r="C380" s="30" t="s">
        <v>86</v>
      </c>
      <c r="D380" s="1057">
        <v>15</v>
      </c>
      <c r="E380" s="168"/>
      <c r="F380" s="168"/>
      <c r="G380" s="168"/>
      <c r="H380" s="144">
        <v>3</v>
      </c>
      <c r="I380" s="144">
        <v>2</v>
      </c>
      <c r="J380" s="144">
        <v>10</v>
      </c>
      <c r="K380" s="144">
        <v>0</v>
      </c>
      <c r="L380" s="145">
        <v>0</v>
      </c>
    </row>
    <row r="381" spans="1:12" ht="18.75" customHeight="1" x14ac:dyDescent="0.3">
      <c r="A381" s="1732"/>
      <c r="B381" s="1726"/>
      <c r="C381" s="30" t="s">
        <v>87</v>
      </c>
      <c r="D381" s="1057"/>
      <c r="E381" s="168"/>
      <c r="F381" s="168"/>
      <c r="G381" s="168"/>
      <c r="H381" s="144"/>
      <c r="I381" s="144"/>
      <c r="J381" s="144"/>
      <c r="K381" s="144"/>
      <c r="L381" s="145"/>
    </row>
    <row r="382" spans="1:12" ht="18.75" customHeight="1" x14ac:dyDescent="0.3">
      <c r="A382" s="1732"/>
      <c r="B382" s="1756" t="s">
        <v>241</v>
      </c>
      <c r="C382" s="39" t="s">
        <v>85</v>
      </c>
      <c r="D382" s="1056">
        <v>0</v>
      </c>
      <c r="E382" s="144">
        <v>0</v>
      </c>
      <c r="F382" s="144">
        <v>0</v>
      </c>
      <c r="G382" s="144">
        <v>0</v>
      </c>
      <c r="H382" s="168"/>
      <c r="I382" s="168"/>
      <c r="J382" s="168"/>
      <c r="K382" s="168"/>
      <c r="L382" s="392"/>
    </row>
    <row r="383" spans="1:12" ht="18.75" customHeight="1" x14ac:dyDescent="0.3">
      <c r="A383" s="1732"/>
      <c r="B383" s="1723"/>
      <c r="C383" s="39" t="s">
        <v>86</v>
      </c>
      <c r="D383" s="1057">
        <v>2</v>
      </c>
      <c r="E383" s="168"/>
      <c r="F383" s="168"/>
      <c r="G383" s="168"/>
      <c r="H383" s="144">
        <v>0</v>
      </c>
      <c r="I383" s="144">
        <v>0</v>
      </c>
      <c r="J383" s="144">
        <v>2</v>
      </c>
      <c r="K383" s="144">
        <v>0</v>
      </c>
      <c r="L383" s="145">
        <v>0</v>
      </c>
    </row>
    <row r="384" spans="1:12" ht="18.75" customHeight="1" thickBot="1" x14ac:dyDescent="0.35">
      <c r="A384" s="1733"/>
      <c r="B384" s="1724"/>
      <c r="C384" s="1127" t="s">
        <v>87</v>
      </c>
      <c r="D384" s="1073"/>
      <c r="E384" s="1040"/>
      <c r="F384" s="1040"/>
      <c r="G384" s="1040"/>
      <c r="H384" s="174"/>
      <c r="I384" s="174"/>
      <c r="J384" s="174"/>
      <c r="K384" s="174"/>
      <c r="L384" s="175"/>
    </row>
    <row r="385" spans="1:12" ht="18.75" customHeight="1" x14ac:dyDescent="0.3">
      <c r="A385" s="1731" t="s">
        <v>242</v>
      </c>
      <c r="B385" s="1748" t="s">
        <v>243</v>
      </c>
      <c r="C385" s="1093" t="s">
        <v>85</v>
      </c>
      <c r="D385" s="1108"/>
      <c r="E385" s="1090"/>
      <c r="F385" s="1090"/>
      <c r="G385" s="1090"/>
      <c r="H385" s="1090"/>
      <c r="I385" s="1090"/>
      <c r="J385" s="1090"/>
      <c r="K385" s="1090"/>
      <c r="L385" s="1091"/>
    </row>
    <row r="386" spans="1:12" ht="18.75" customHeight="1" x14ac:dyDescent="0.3">
      <c r="A386" s="1732"/>
      <c r="B386" s="1723"/>
      <c r="C386" s="31" t="s">
        <v>86</v>
      </c>
      <c r="D386" s="1061"/>
      <c r="E386" s="1047"/>
      <c r="F386" s="1047"/>
      <c r="G386" s="1047"/>
      <c r="H386" s="1047"/>
      <c r="I386" s="1047"/>
      <c r="J386" s="1047"/>
      <c r="K386" s="1047"/>
      <c r="L386" s="1092"/>
    </row>
    <row r="387" spans="1:12" ht="18.75" customHeight="1" thickBot="1" x14ac:dyDescent="0.35">
      <c r="A387" s="1733"/>
      <c r="B387" s="1724"/>
      <c r="C387" s="1128" t="s">
        <v>87</v>
      </c>
      <c r="D387" s="1109"/>
      <c r="E387" s="1110"/>
      <c r="F387" s="1110"/>
      <c r="G387" s="1110"/>
      <c r="H387" s="1110"/>
      <c r="I387" s="1110"/>
      <c r="J387" s="1110"/>
      <c r="K387" s="1110"/>
      <c r="L387" s="1111"/>
    </row>
    <row r="388" spans="1:12" ht="18.75" customHeight="1" x14ac:dyDescent="0.3">
      <c r="A388" s="1731" t="s">
        <v>244</v>
      </c>
      <c r="B388" s="1781" t="s">
        <v>245</v>
      </c>
      <c r="C388" s="1100" t="s">
        <v>85</v>
      </c>
      <c r="D388" s="1068">
        <f>SUM(E388:G388)</f>
        <v>14</v>
      </c>
      <c r="E388" s="135"/>
      <c r="F388" s="135">
        <v>14</v>
      </c>
      <c r="G388" s="135"/>
      <c r="H388" s="1050"/>
      <c r="I388" s="1050"/>
      <c r="J388" s="1050"/>
      <c r="K388" s="1050"/>
      <c r="L388" s="1046"/>
    </row>
    <row r="389" spans="1:12" ht="18.75" customHeight="1" x14ac:dyDescent="0.3">
      <c r="A389" s="1732"/>
      <c r="B389" s="1723"/>
      <c r="C389" s="32" t="s">
        <v>86</v>
      </c>
      <c r="D389" s="1057">
        <f>SUM(H389:L389)</f>
        <v>287</v>
      </c>
      <c r="E389" s="168"/>
      <c r="F389" s="168"/>
      <c r="G389" s="168"/>
      <c r="H389" s="144">
        <v>21</v>
      </c>
      <c r="I389" s="144">
        <v>71</v>
      </c>
      <c r="J389" s="144">
        <v>122</v>
      </c>
      <c r="K389" s="144">
        <v>63</v>
      </c>
      <c r="L389" s="145">
        <v>10</v>
      </c>
    </row>
    <row r="390" spans="1:12" ht="18.75" customHeight="1" x14ac:dyDescent="0.3">
      <c r="A390" s="1732"/>
      <c r="B390" s="1726"/>
      <c r="C390" s="32" t="s">
        <v>87</v>
      </c>
      <c r="D390" s="1057">
        <f>SUM(H390:L390)</f>
        <v>0</v>
      </c>
      <c r="E390" s="168"/>
      <c r="F390" s="168"/>
      <c r="G390" s="168"/>
      <c r="H390" s="144"/>
      <c r="I390" s="144"/>
      <c r="J390" s="144"/>
      <c r="K390" s="144"/>
      <c r="L390" s="145"/>
    </row>
    <row r="391" spans="1:12" ht="18.75" customHeight="1" x14ac:dyDescent="0.3">
      <c r="A391" s="1732"/>
      <c r="B391" s="1725" t="s">
        <v>246</v>
      </c>
      <c r="C391" s="32" t="s">
        <v>85</v>
      </c>
      <c r="D391" s="1056">
        <f>SUM(E391:G391)</f>
        <v>0</v>
      </c>
      <c r="E391" s="144"/>
      <c r="F391" s="144"/>
      <c r="G391" s="144"/>
      <c r="H391" s="168"/>
      <c r="I391" s="168"/>
      <c r="J391" s="168"/>
      <c r="K391" s="168"/>
      <c r="L391" s="392"/>
    </row>
    <row r="392" spans="1:12" ht="18.75" customHeight="1" x14ac:dyDescent="0.3">
      <c r="A392" s="1732"/>
      <c r="B392" s="1723"/>
      <c r="C392" s="32" t="s">
        <v>86</v>
      </c>
      <c r="D392" s="1057">
        <f>SUM(H392:L392)</f>
        <v>12</v>
      </c>
      <c r="E392" s="168"/>
      <c r="F392" s="168"/>
      <c r="G392" s="168"/>
      <c r="H392" s="144"/>
      <c r="I392" s="144"/>
      <c r="J392" s="144">
        <v>7</v>
      </c>
      <c r="K392" s="144">
        <v>3</v>
      </c>
      <c r="L392" s="145">
        <v>2</v>
      </c>
    </row>
    <row r="393" spans="1:12" ht="18.75" customHeight="1" x14ac:dyDescent="0.3">
      <c r="A393" s="1732"/>
      <c r="B393" s="1726"/>
      <c r="C393" s="32" t="s">
        <v>87</v>
      </c>
      <c r="D393" s="1057">
        <f>SUM(H393:L393)</f>
        <v>0</v>
      </c>
      <c r="E393" s="168"/>
      <c r="F393" s="168"/>
      <c r="G393" s="168"/>
      <c r="H393" s="144"/>
      <c r="I393" s="144"/>
      <c r="J393" s="144"/>
      <c r="K393" s="144"/>
      <c r="L393" s="145"/>
    </row>
    <row r="394" spans="1:12" ht="18.75" customHeight="1" x14ac:dyDescent="0.3">
      <c r="A394" s="1732"/>
      <c r="B394" s="1769" t="s">
        <v>247</v>
      </c>
      <c r="C394" s="32" t="s">
        <v>85</v>
      </c>
      <c r="D394" s="1056">
        <f>SUM(E394:G394)</f>
        <v>0</v>
      </c>
      <c r="E394" s="144"/>
      <c r="F394" s="144"/>
      <c r="G394" s="144"/>
      <c r="H394" s="168"/>
      <c r="I394" s="168"/>
      <c r="J394" s="168"/>
      <c r="K394" s="168"/>
      <c r="L394" s="392"/>
    </row>
    <row r="395" spans="1:12" ht="18.75" customHeight="1" x14ac:dyDescent="0.3">
      <c r="A395" s="1732"/>
      <c r="B395" s="1723"/>
      <c r="C395" s="32" t="s">
        <v>86</v>
      </c>
      <c r="D395" s="1057">
        <f>SUM(H395:L395)</f>
        <v>4</v>
      </c>
      <c r="E395" s="168"/>
      <c r="F395" s="168"/>
      <c r="G395" s="168"/>
      <c r="H395" s="144">
        <v>3</v>
      </c>
      <c r="I395" s="144"/>
      <c r="J395" s="144"/>
      <c r="K395" s="144">
        <v>1</v>
      </c>
      <c r="L395" s="145"/>
    </row>
    <row r="396" spans="1:12" ht="18.75" customHeight="1" x14ac:dyDescent="0.3">
      <c r="A396" s="1732"/>
      <c r="B396" s="1726"/>
      <c r="C396" s="32" t="s">
        <v>87</v>
      </c>
      <c r="D396" s="1057">
        <f>SUM(H396:L396)</f>
        <v>0</v>
      </c>
      <c r="E396" s="168"/>
      <c r="F396" s="168"/>
      <c r="G396" s="168"/>
      <c r="H396" s="144"/>
      <c r="I396" s="144"/>
      <c r="J396" s="144"/>
      <c r="K396" s="144"/>
      <c r="L396" s="145"/>
    </row>
    <row r="397" spans="1:12" ht="18.75" customHeight="1" x14ac:dyDescent="0.3">
      <c r="A397" s="1732"/>
      <c r="B397" s="1778" t="s">
        <v>248</v>
      </c>
      <c r="C397" s="32" t="s">
        <v>85</v>
      </c>
      <c r="D397" s="1056">
        <f>SUM(E397:G397)</f>
        <v>0</v>
      </c>
      <c r="E397" s="144"/>
      <c r="F397" s="144"/>
      <c r="G397" s="144"/>
      <c r="H397" s="168"/>
      <c r="I397" s="168"/>
      <c r="J397" s="168"/>
      <c r="K397" s="168"/>
      <c r="L397" s="392"/>
    </row>
    <row r="398" spans="1:12" ht="18.75" customHeight="1" x14ac:dyDescent="0.3">
      <c r="A398" s="1732"/>
      <c r="B398" s="1723"/>
      <c r="C398" s="32" t="s">
        <v>86</v>
      </c>
      <c r="D398" s="1057">
        <f>SUM(H398:L398)</f>
        <v>5</v>
      </c>
      <c r="E398" s="168"/>
      <c r="F398" s="168"/>
      <c r="G398" s="168"/>
      <c r="H398" s="144"/>
      <c r="I398" s="144"/>
      <c r="J398" s="144">
        <v>2</v>
      </c>
      <c r="K398" s="144">
        <v>3</v>
      </c>
      <c r="L398" s="145"/>
    </row>
    <row r="399" spans="1:12" ht="18.75" customHeight="1" x14ac:dyDescent="0.3">
      <c r="A399" s="1732"/>
      <c r="B399" s="1726"/>
      <c r="C399" s="32" t="s">
        <v>87</v>
      </c>
      <c r="D399" s="1057">
        <f>SUM(H399:L399)</f>
        <v>0</v>
      </c>
      <c r="E399" s="168"/>
      <c r="F399" s="168"/>
      <c r="G399" s="168"/>
      <c r="H399" s="144"/>
      <c r="I399" s="144"/>
      <c r="J399" s="144"/>
      <c r="K399" s="144"/>
      <c r="L399" s="145"/>
    </row>
    <row r="400" spans="1:12" ht="18.75" customHeight="1" x14ac:dyDescent="0.3">
      <c r="A400" s="1732"/>
      <c r="B400" s="1770" t="s">
        <v>249</v>
      </c>
      <c r="C400" s="32" t="s">
        <v>85</v>
      </c>
      <c r="D400" s="1056">
        <f>SUM(E400:G400)</f>
        <v>0</v>
      </c>
      <c r="E400" s="144"/>
      <c r="F400" s="144"/>
      <c r="G400" s="144"/>
      <c r="H400" s="168"/>
      <c r="I400" s="168"/>
      <c r="J400" s="168"/>
      <c r="K400" s="168"/>
      <c r="L400" s="392"/>
    </row>
    <row r="401" spans="1:12" ht="18.75" customHeight="1" x14ac:dyDescent="0.3">
      <c r="A401" s="1732"/>
      <c r="B401" s="1716"/>
      <c r="C401" s="32" t="s">
        <v>86</v>
      </c>
      <c r="D401" s="1057">
        <f>SUM(H401:L401)</f>
        <v>18</v>
      </c>
      <c r="E401" s="168"/>
      <c r="F401" s="168"/>
      <c r="G401" s="168"/>
      <c r="H401" s="144">
        <v>1</v>
      </c>
      <c r="I401" s="144"/>
      <c r="J401" s="144">
        <v>17</v>
      </c>
      <c r="K401" s="144"/>
      <c r="L401" s="145"/>
    </row>
    <row r="402" spans="1:12" ht="18.75" customHeight="1" x14ac:dyDescent="0.3">
      <c r="A402" s="1732"/>
      <c r="B402" s="1716"/>
      <c r="C402" s="32" t="s">
        <v>87</v>
      </c>
      <c r="D402" s="1057">
        <f>SUM(H402:L402)</f>
        <v>0</v>
      </c>
      <c r="E402" s="168"/>
      <c r="F402" s="168"/>
      <c r="G402" s="168"/>
      <c r="H402" s="144"/>
      <c r="I402" s="144"/>
      <c r="J402" s="144"/>
      <c r="K402" s="144"/>
      <c r="L402" s="145"/>
    </row>
    <row r="403" spans="1:12" ht="18.75" customHeight="1" x14ac:dyDescent="0.3">
      <c r="A403" s="1732"/>
      <c r="B403" s="1771" t="s">
        <v>250</v>
      </c>
      <c r="C403" s="32" t="s">
        <v>85</v>
      </c>
      <c r="D403" s="1056">
        <f>SUM(E403:G403)</f>
        <v>0</v>
      </c>
      <c r="E403" s="144"/>
      <c r="F403" s="144"/>
      <c r="G403" s="144"/>
      <c r="H403" s="168"/>
      <c r="I403" s="168"/>
      <c r="J403" s="168"/>
      <c r="K403" s="168"/>
      <c r="L403" s="392"/>
    </row>
    <row r="404" spans="1:12" ht="18.75" customHeight="1" x14ac:dyDescent="0.3">
      <c r="A404" s="1732"/>
      <c r="B404" s="1716"/>
      <c r="C404" s="32" t="s">
        <v>86</v>
      </c>
      <c r="D404" s="1057">
        <f>SUM(H404:L404)</f>
        <v>17</v>
      </c>
      <c r="E404" s="168"/>
      <c r="F404" s="168"/>
      <c r="G404" s="168"/>
      <c r="H404" s="144">
        <v>1</v>
      </c>
      <c r="I404" s="144">
        <v>3</v>
      </c>
      <c r="J404" s="144">
        <v>12</v>
      </c>
      <c r="K404" s="144">
        <v>1</v>
      </c>
      <c r="L404" s="145"/>
    </row>
    <row r="405" spans="1:12" ht="18.75" customHeight="1" x14ac:dyDescent="0.3">
      <c r="A405" s="1732"/>
      <c r="B405" s="1716"/>
      <c r="C405" s="32" t="s">
        <v>87</v>
      </c>
      <c r="D405" s="1057">
        <f>SUM(H405:L405)</f>
        <v>0</v>
      </c>
      <c r="E405" s="168"/>
      <c r="F405" s="168"/>
      <c r="G405" s="168"/>
      <c r="H405" s="144"/>
      <c r="I405" s="144"/>
      <c r="J405" s="144"/>
      <c r="K405" s="144"/>
      <c r="L405" s="145"/>
    </row>
    <row r="406" spans="1:12" ht="18.75" customHeight="1" x14ac:dyDescent="0.3">
      <c r="A406" s="1732"/>
      <c r="B406" s="1770" t="s">
        <v>251</v>
      </c>
      <c r="C406" s="32" t="s">
        <v>85</v>
      </c>
      <c r="D406" s="1056">
        <f>SUM(E406:G406)</f>
        <v>0</v>
      </c>
      <c r="E406" s="144"/>
      <c r="F406" s="144"/>
      <c r="G406" s="144"/>
      <c r="H406" s="168"/>
      <c r="I406" s="168"/>
      <c r="J406" s="168"/>
      <c r="K406" s="168"/>
      <c r="L406" s="392"/>
    </row>
    <row r="407" spans="1:12" ht="18.75" customHeight="1" x14ac:dyDescent="0.3">
      <c r="A407" s="1732"/>
      <c r="B407" s="1716"/>
      <c r="C407" s="32" t="s">
        <v>86</v>
      </c>
      <c r="D407" s="1057">
        <f>SUM(H407:L407)</f>
        <v>35</v>
      </c>
      <c r="E407" s="168"/>
      <c r="F407" s="168"/>
      <c r="G407" s="168"/>
      <c r="H407" s="144">
        <v>5</v>
      </c>
      <c r="I407" s="144">
        <v>12</v>
      </c>
      <c r="J407" s="144">
        <v>13</v>
      </c>
      <c r="K407" s="144">
        <v>5</v>
      </c>
      <c r="L407" s="145"/>
    </row>
    <row r="408" spans="1:12" ht="18.75" customHeight="1" x14ac:dyDescent="0.3">
      <c r="A408" s="1732"/>
      <c r="B408" s="1716"/>
      <c r="C408" s="32" t="s">
        <v>87</v>
      </c>
      <c r="D408" s="1057">
        <f>SUM(H408:L408)</f>
        <v>0</v>
      </c>
      <c r="E408" s="168"/>
      <c r="F408" s="168"/>
      <c r="G408" s="168"/>
      <c r="H408" s="144"/>
      <c r="I408" s="144"/>
      <c r="J408" s="144"/>
      <c r="K408" s="144"/>
      <c r="L408" s="145"/>
    </row>
    <row r="409" spans="1:12" ht="18.75" customHeight="1" x14ac:dyDescent="0.3">
      <c r="A409" s="1732"/>
      <c r="B409" s="1771" t="s">
        <v>252</v>
      </c>
      <c r="C409" s="32" t="s">
        <v>85</v>
      </c>
      <c r="D409" s="1056">
        <f>SUM(E409:G409)</f>
        <v>0</v>
      </c>
      <c r="E409" s="144"/>
      <c r="F409" s="144"/>
      <c r="G409" s="144"/>
      <c r="H409" s="168"/>
      <c r="I409" s="168"/>
      <c r="J409" s="168"/>
      <c r="K409" s="168"/>
      <c r="L409" s="392"/>
    </row>
    <row r="410" spans="1:12" ht="18.75" customHeight="1" x14ac:dyDescent="0.3">
      <c r="A410" s="1732"/>
      <c r="B410" s="1716"/>
      <c r="C410" s="32" t="s">
        <v>86</v>
      </c>
      <c r="D410" s="1057">
        <f>SUM(H410:L410)</f>
        <v>6</v>
      </c>
      <c r="E410" s="168"/>
      <c r="F410" s="168"/>
      <c r="G410" s="168"/>
      <c r="H410" s="144"/>
      <c r="I410" s="144"/>
      <c r="J410" s="144">
        <v>2</v>
      </c>
      <c r="K410" s="144">
        <v>4</v>
      </c>
      <c r="L410" s="145"/>
    </row>
    <row r="411" spans="1:12" ht="18.75" customHeight="1" x14ac:dyDescent="0.3">
      <c r="A411" s="1732"/>
      <c r="B411" s="1716"/>
      <c r="C411" s="32" t="s">
        <v>87</v>
      </c>
      <c r="D411" s="1057">
        <f>SUM(H411:L411)</f>
        <v>0</v>
      </c>
      <c r="E411" s="168"/>
      <c r="F411" s="168"/>
      <c r="G411" s="168"/>
      <c r="H411" s="144"/>
      <c r="I411" s="144"/>
      <c r="J411" s="144"/>
      <c r="K411" s="144"/>
      <c r="L411" s="145"/>
    </row>
    <row r="412" spans="1:12" ht="18.75" customHeight="1" x14ac:dyDescent="0.3">
      <c r="A412" s="1732"/>
      <c r="B412" s="1772" t="s">
        <v>253</v>
      </c>
      <c r="C412" s="32" t="s">
        <v>85</v>
      </c>
      <c r="D412" s="1056">
        <f>SUM(E412:G412)</f>
        <v>0</v>
      </c>
      <c r="E412" s="144"/>
      <c r="F412" s="144"/>
      <c r="G412" s="144"/>
      <c r="H412" s="168"/>
      <c r="I412" s="168"/>
      <c r="J412" s="168"/>
      <c r="K412" s="168"/>
      <c r="L412" s="392"/>
    </row>
    <row r="413" spans="1:12" ht="18.75" customHeight="1" x14ac:dyDescent="0.3">
      <c r="A413" s="1732"/>
      <c r="B413" s="1716"/>
      <c r="C413" s="32" t="s">
        <v>86</v>
      </c>
      <c r="D413" s="1057">
        <f>SUM(H413:L413)</f>
        <v>8</v>
      </c>
      <c r="E413" s="168"/>
      <c r="F413" s="168"/>
      <c r="G413" s="168"/>
      <c r="H413" s="144"/>
      <c r="I413" s="144">
        <v>1</v>
      </c>
      <c r="J413" s="144">
        <v>7</v>
      </c>
      <c r="K413" s="144"/>
      <c r="L413" s="145"/>
    </row>
    <row r="414" spans="1:12" ht="18.75" customHeight="1" x14ac:dyDescent="0.3">
      <c r="A414" s="1732"/>
      <c r="B414" s="1773"/>
      <c r="C414" s="32" t="s">
        <v>87</v>
      </c>
      <c r="D414" s="1057">
        <f>SUM(H414:L414)</f>
        <v>0</v>
      </c>
      <c r="E414" s="168"/>
      <c r="F414" s="168"/>
      <c r="G414" s="168"/>
      <c r="H414" s="144"/>
      <c r="I414" s="144"/>
      <c r="J414" s="144"/>
      <c r="K414" s="144"/>
      <c r="L414" s="145"/>
    </row>
    <row r="415" spans="1:12" ht="18.75" customHeight="1" x14ac:dyDescent="0.3">
      <c r="A415" s="1732"/>
      <c r="B415" s="1774" t="s">
        <v>254</v>
      </c>
      <c r="C415" s="32" t="s">
        <v>85</v>
      </c>
      <c r="D415" s="1056">
        <f>SUM(E415:G415)</f>
        <v>0</v>
      </c>
      <c r="E415" s="144"/>
      <c r="F415" s="144"/>
      <c r="G415" s="144"/>
      <c r="H415" s="168"/>
      <c r="I415" s="168"/>
      <c r="J415" s="168"/>
      <c r="K415" s="168"/>
      <c r="L415" s="392"/>
    </row>
    <row r="416" spans="1:12" ht="18.75" customHeight="1" x14ac:dyDescent="0.3">
      <c r="A416" s="1732"/>
      <c r="B416" s="1723"/>
      <c r="C416" s="32" t="s">
        <v>86</v>
      </c>
      <c r="D416" s="1057">
        <f>SUM(H416:L416)</f>
        <v>21</v>
      </c>
      <c r="E416" s="168"/>
      <c r="F416" s="168"/>
      <c r="G416" s="168"/>
      <c r="H416" s="144"/>
      <c r="I416" s="144">
        <v>19</v>
      </c>
      <c r="J416" s="144">
        <v>2</v>
      </c>
      <c r="K416" s="144"/>
      <c r="L416" s="145"/>
    </row>
    <row r="417" spans="1:12" ht="18.75" customHeight="1" x14ac:dyDescent="0.3">
      <c r="A417" s="1732"/>
      <c r="B417" s="1726"/>
      <c r="C417" s="32" t="s">
        <v>87</v>
      </c>
      <c r="D417" s="1057">
        <f>SUM(H417:L417)</f>
        <v>0</v>
      </c>
      <c r="E417" s="168"/>
      <c r="F417" s="168"/>
      <c r="G417" s="168"/>
      <c r="H417" s="144"/>
      <c r="I417" s="144"/>
      <c r="J417" s="144"/>
      <c r="K417" s="144"/>
      <c r="L417" s="145"/>
    </row>
    <row r="418" spans="1:12" ht="18.75" customHeight="1" x14ac:dyDescent="0.3">
      <c r="A418" s="1732"/>
      <c r="B418" s="1770" t="s">
        <v>255</v>
      </c>
      <c r="C418" s="32" t="s">
        <v>85</v>
      </c>
      <c r="D418" s="1056">
        <f>SUM(E418:G418)</f>
        <v>0</v>
      </c>
      <c r="E418" s="144"/>
      <c r="F418" s="144"/>
      <c r="G418" s="144"/>
      <c r="H418" s="168"/>
      <c r="I418" s="168"/>
      <c r="J418" s="168"/>
      <c r="K418" s="168"/>
      <c r="L418" s="392"/>
    </row>
    <row r="419" spans="1:12" ht="18.75" customHeight="1" x14ac:dyDescent="0.3">
      <c r="A419" s="1732"/>
      <c r="B419" s="1716"/>
      <c r="C419" s="32" t="s">
        <v>86</v>
      </c>
      <c r="D419" s="1057">
        <f>SUM(H419:L419)</f>
        <v>1</v>
      </c>
      <c r="E419" s="168"/>
      <c r="F419" s="168"/>
      <c r="G419" s="168"/>
      <c r="H419" s="144"/>
      <c r="I419" s="144"/>
      <c r="J419" s="144">
        <v>1</v>
      </c>
      <c r="K419" s="144"/>
      <c r="L419" s="145"/>
    </row>
    <row r="420" spans="1:12" ht="18.75" customHeight="1" x14ac:dyDescent="0.3">
      <c r="A420" s="1732"/>
      <c r="B420" s="1773"/>
      <c r="C420" s="32" t="s">
        <v>87</v>
      </c>
      <c r="D420" s="1057">
        <f>SUM(H420:L420)</f>
        <v>0</v>
      </c>
      <c r="E420" s="168"/>
      <c r="F420" s="168"/>
      <c r="G420" s="168"/>
      <c r="H420" s="144"/>
      <c r="I420" s="144"/>
      <c r="J420" s="144"/>
      <c r="K420" s="144"/>
      <c r="L420" s="145"/>
    </row>
    <row r="421" spans="1:12" ht="18.75" customHeight="1" x14ac:dyDescent="0.3">
      <c r="A421" s="1732"/>
      <c r="B421" s="1725" t="s">
        <v>256</v>
      </c>
      <c r="C421" s="32" t="s">
        <v>85</v>
      </c>
      <c r="D421" s="1056">
        <f>SUM(E421:G421)</f>
        <v>0</v>
      </c>
      <c r="E421" s="144"/>
      <c r="F421" s="144"/>
      <c r="G421" s="144"/>
      <c r="H421" s="168"/>
      <c r="I421" s="168"/>
      <c r="J421" s="168"/>
      <c r="K421" s="168"/>
      <c r="L421" s="392"/>
    </row>
    <row r="422" spans="1:12" ht="18.75" customHeight="1" x14ac:dyDescent="0.3">
      <c r="A422" s="1732"/>
      <c r="B422" s="1723"/>
      <c r="C422" s="32" t="s">
        <v>86</v>
      </c>
      <c r="D422" s="1057">
        <f>SUM(H422:L422)</f>
        <v>2</v>
      </c>
      <c r="E422" s="168"/>
      <c r="F422" s="168"/>
      <c r="G422" s="168"/>
      <c r="H422" s="144"/>
      <c r="I422" s="144">
        <v>1</v>
      </c>
      <c r="J422" s="144">
        <v>1</v>
      </c>
      <c r="K422" s="144"/>
      <c r="L422" s="145"/>
    </row>
    <row r="423" spans="1:12" ht="18.75" customHeight="1" x14ac:dyDescent="0.3">
      <c r="A423" s="1732"/>
      <c r="B423" s="1726"/>
      <c r="C423" s="32" t="s">
        <v>87</v>
      </c>
      <c r="D423" s="1057">
        <f>SUM(H423:L423)</f>
        <v>0</v>
      </c>
      <c r="E423" s="168"/>
      <c r="F423" s="168"/>
      <c r="G423" s="168"/>
      <c r="H423" s="144"/>
      <c r="I423" s="144"/>
      <c r="J423" s="144"/>
      <c r="K423" s="144"/>
      <c r="L423" s="145"/>
    </row>
    <row r="424" spans="1:12" ht="18.75" customHeight="1" x14ac:dyDescent="0.3">
      <c r="A424" s="1732"/>
      <c r="B424" s="1722" t="s">
        <v>257</v>
      </c>
      <c r="C424" s="32" t="s">
        <v>85</v>
      </c>
      <c r="D424" s="1056">
        <f>SUM(E424:G424)</f>
        <v>0</v>
      </c>
      <c r="E424" s="144"/>
      <c r="F424" s="144"/>
      <c r="G424" s="144"/>
      <c r="H424" s="168"/>
      <c r="I424" s="168"/>
      <c r="J424" s="168"/>
      <c r="K424" s="168"/>
      <c r="L424" s="392"/>
    </row>
    <row r="425" spans="1:12" ht="18.75" customHeight="1" x14ac:dyDescent="0.3">
      <c r="A425" s="1732"/>
      <c r="B425" s="1723"/>
      <c r="C425" s="32" t="s">
        <v>86</v>
      </c>
      <c r="D425" s="1057">
        <f>SUM(H425:L425)</f>
        <v>26</v>
      </c>
      <c r="E425" s="168"/>
      <c r="F425" s="168"/>
      <c r="G425" s="168"/>
      <c r="H425" s="144">
        <v>1</v>
      </c>
      <c r="I425" s="144">
        <v>7</v>
      </c>
      <c r="J425" s="144">
        <v>18</v>
      </c>
      <c r="K425" s="144"/>
      <c r="L425" s="145"/>
    </row>
    <row r="426" spans="1:12" ht="18.75" customHeight="1" thickBot="1" x14ac:dyDescent="0.35">
      <c r="A426" s="1733"/>
      <c r="B426" s="1724"/>
      <c r="C426" s="1101" t="s">
        <v>87</v>
      </c>
      <c r="D426" s="1073">
        <f>SUM(H426:L426)</f>
        <v>0</v>
      </c>
      <c r="E426" s="1040"/>
      <c r="F426" s="1040"/>
      <c r="G426" s="1040"/>
      <c r="H426" s="174"/>
      <c r="I426" s="174"/>
      <c r="J426" s="174"/>
      <c r="K426" s="174"/>
      <c r="L426" s="175"/>
    </row>
    <row r="427" spans="1:12" ht="18.75" customHeight="1" x14ac:dyDescent="0.3">
      <c r="A427" s="1731" t="s">
        <v>258</v>
      </c>
      <c r="B427" s="1727" t="s">
        <v>259</v>
      </c>
      <c r="C427" s="1089" t="s">
        <v>85</v>
      </c>
      <c r="D427" s="1068">
        <f>SUM(E427:G427)</f>
        <v>32</v>
      </c>
      <c r="E427" s="135">
        <v>8</v>
      </c>
      <c r="F427" s="135">
        <v>23</v>
      </c>
      <c r="G427" s="135">
        <v>1</v>
      </c>
      <c r="H427" s="1050"/>
      <c r="I427" s="1050"/>
      <c r="J427" s="1050"/>
      <c r="K427" s="1050"/>
      <c r="L427" s="1046"/>
    </row>
    <row r="428" spans="1:12" ht="18.75" customHeight="1" x14ac:dyDescent="0.3">
      <c r="A428" s="1732"/>
      <c r="B428" s="1723"/>
      <c r="C428" s="30" t="s">
        <v>86</v>
      </c>
      <c r="D428" s="1057">
        <f>SUM(H428:L428)</f>
        <v>214</v>
      </c>
      <c r="E428" s="168"/>
      <c r="F428" s="168"/>
      <c r="G428" s="168"/>
      <c r="H428" s="144">
        <v>37</v>
      </c>
      <c r="I428" s="144">
        <v>132</v>
      </c>
      <c r="J428" s="144">
        <v>45</v>
      </c>
      <c r="K428" s="144"/>
      <c r="L428" s="145"/>
    </row>
    <row r="429" spans="1:12" ht="18.75" customHeight="1" x14ac:dyDescent="0.3">
      <c r="A429" s="1732"/>
      <c r="B429" s="1726"/>
      <c r="C429" s="30" t="s">
        <v>87</v>
      </c>
      <c r="D429" s="1057">
        <f>SUM(H429:L429)</f>
        <v>0</v>
      </c>
      <c r="E429" s="168"/>
      <c r="F429" s="168"/>
      <c r="G429" s="168"/>
      <c r="H429" s="144"/>
      <c r="I429" s="144"/>
      <c r="J429" s="144"/>
      <c r="K429" s="144"/>
      <c r="L429" s="145"/>
    </row>
    <row r="430" spans="1:12" ht="18.75" customHeight="1" x14ac:dyDescent="0.3">
      <c r="A430" s="1732"/>
      <c r="B430" s="1722" t="s">
        <v>260</v>
      </c>
      <c r="C430" s="30" t="s">
        <v>85</v>
      </c>
      <c r="D430" s="1056">
        <f t="shared" ref="D430" si="1">SUM(E430:G430)</f>
        <v>0</v>
      </c>
      <c r="E430" s="144"/>
      <c r="F430" s="144"/>
      <c r="G430" s="144"/>
      <c r="H430" s="168"/>
      <c r="I430" s="168"/>
      <c r="J430" s="168"/>
      <c r="K430" s="168"/>
      <c r="L430" s="392"/>
    </row>
    <row r="431" spans="1:12" ht="18.75" customHeight="1" x14ac:dyDescent="0.3">
      <c r="A431" s="1732"/>
      <c r="B431" s="1723"/>
      <c r="C431" s="30" t="s">
        <v>86</v>
      </c>
      <c r="D431" s="1057">
        <f t="shared" ref="D431:D432" si="2">SUM(H431:L431)</f>
        <v>6</v>
      </c>
      <c r="E431" s="168"/>
      <c r="F431" s="168"/>
      <c r="G431" s="168"/>
      <c r="H431" s="144"/>
      <c r="I431" s="144">
        <v>1</v>
      </c>
      <c r="J431" s="144">
        <v>4</v>
      </c>
      <c r="K431" s="144">
        <v>1</v>
      </c>
      <c r="L431" s="145"/>
    </row>
    <row r="432" spans="1:12" ht="18.75" customHeight="1" x14ac:dyDescent="0.3">
      <c r="A432" s="1732"/>
      <c r="B432" s="1726"/>
      <c r="C432" s="30" t="s">
        <v>87</v>
      </c>
      <c r="D432" s="1057">
        <f t="shared" si="2"/>
        <v>0</v>
      </c>
      <c r="E432" s="168"/>
      <c r="F432" s="168"/>
      <c r="G432" s="168"/>
      <c r="H432" s="144"/>
      <c r="I432" s="144"/>
      <c r="J432" s="144"/>
      <c r="K432" s="144"/>
      <c r="L432" s="145"/>
    </row>
    <row r="433" spans="1:12" ht="18.75" customHeight="1" x14ac:dyDescent="0.3">
      <c r="A433" s="1732"/>
      <c r="B433" s="1722" t="s">
        <v>261</v>
      </c>
      <c r="C433" s="30" t="s">
        <v>85</v>
      </c>
      <c r="D433" s="1056">
        <f t="shared" ref="D433" si="3">SUM(E433:G433)</f>
        <v>21</v>
      </c>
      <c r="E433" s="144">
        <v>2</v>
      </c>
      <c r="F433" s="144">
        <v>19</v>
      </c>
      <c r="G433" s="144"/>
      <c r="H433" s="168"/>
      <c r="I433" s="168"/>
      <c r="J433" s="168"/>
      <c r="K433" s="168"/>
      <c r="L433" s="392"/>
    </row>
    <row r="434" spans="1:12" ht="18.75" customHeight="1" x14ac:dyDescent="0.3">
      <c r="A434" s="1732"/>
      <c r="B434" s="1723"/>
      <c r="C434" s="30" t="s">
        <v>86</v>
      </c>
      <c r="D434" s="1057">
        <f t="shared" ref="D434:D435" si="4">SUM(H434:L434)</f>
        <v>229</v>
      </c>
      <c r="E434" s="168"/>
      <c r="F434" s="168"/>
      <c r="G434" s="168"/>
      <c r="H434" s="144">
        <v>3</v>
      </c>
      <c r="I434" s="144">
        <v>1</v>
      </c>
      <c r="J434" s="144">
        <v>65</v>
      </c>
      <c r="K434" s="144">
        <v>160</v>
      </c>
      <c r="L434" s="145"/>
    </row>
    <row r="435" spans="1:12" ht="18.75" customHeight="1" x14ac:dyDescent="0.3">
      <c r="A435" s="1732"/>
      <c r="B435" s="1726"/>
      <c r="C435" s="30" t="s">
        <v>87</v>
      </c>
      <c r="D435" s="1057">
        <f t="shared" si="4"/>
        <v>0</v>
      </c>
      <c r="E435" s="168"/>
      <c r="F435" s="168"/>
      <c r="G435" s="168"/>
      <c r="H435" s="144"/>
      <c r="I435" s="144"/>
      <c r="J435" s="144"/>
      <c r="K435" s="144"/>
      <c r="L435" s="145"/>
    </row>
    <row r="436" spans="1:12" ht="18.75" customHeight="1" x14ac:dyDescent="0.3">
      <c r="A436" s="1732"/>
      <c r="B436" s="1722" t="s">
        <v>262</v>
      </c>
      <c r="C436" s="30" t="s">
        <v>85</v>
      </c>
      <c r="D436" s="1056">
        <f t="shared" ref="D436" si="5">SUM(E436:G436)</f>
        <v>0</v>
      </c>
      <c r="E436" s="144"/>
      <c r="F436" s="144"/>
      <c r="G436" s="144"/>
      <c r="H436" s="168"/>
      <c r="I436" s="168"/>
      <c r="J436" s="168"/>
      <c r="K436" s="168"/>
      <c r="L436" s="392"/>
    </row>
    <row r="437" spans="1:12" ht="18.75" customHeight="1" x14ac:dyDescent="0.3">
      <c r="A437" s="1732"/>
      <c r="B437" s="1723"/>
      <c r="C437" s="30" t="s">
        <v>86</v>
      </c>
      <c r="D437" s="1057">
        <f t="shared" ref="D437:D438" si="6">SUM(H437:L437)</f>
        <v>65</v>
      </c>
      <c r="E437" s="168"/>
      <c r="F437" s="168"/>
      <c r="G437" s="168"/>
      <c r="H437" s="144">
        <v>1</v>
      </c>
      <c r="I437" s="144">
        <v>4</v>
      </c>
      <c r="J437" s="144">
        <v>21</v>
      </c>
      <c r="K437" s="144">
        <v>35</v>
      </c>
      <c r="L437" s="145">
        <v>4</v>
      </c>
    </row>
    <row r="438" spans="1:12" ht="18.75" customHeight="1" x14ac:dyDescent="0.3">
      <c r="A438" s="1732"/>
      <c r="B438" s="1726"/>
      <c r="C438" s="30" t="s">
        <v>87</v>
      </c>
      <c r="D438" s="1057">
        <f t="shared" si="6"/>
        <v>0</v>
      </c>
      <c r="E438" s="168"/>
      <c r="F438" s="168"/>
      <c r="G438" s="168"/>
      <c r="H438" s="144"/>
      <c r="I438" s="144"/>
      <c r="J438" s="144"/>
      <c r="K438" s="144"/>
      <c r="L438" s="145"/>
    </row>
    <row r="439" spans="1:12" ht="18.75" customHeight="1" x14ac:dyDescent="0.3">
      <c r="A439" s="1732"/>
      <c r="B439" s="1722" t="s">
        <v>263</v>
      </c>
      <c r="C439" s="30" t="s">
        <v>85</v>
      </c>
      <c r="D439" s="1056">
        <f t="shared" ref="D439" si="7">SUM(E439:G439)</f>
        <v>6</v>
      </c>
      <c r="E439" s="144"/>
      <c r="F439" s="144">
        <v>6</v>
      </c>
      <c r="G439" s="144"/>
      <c r="H439" s="168"/>
      <c r="I439" s="168"/>
      <c r="J439" s="168"/>
      <c r="K439" s="168"/>
      <c r="L439" s="392"/>
    </row>
    <row r="440" spans="1:12" ht="18.75" customHeight="1" x14ac:dyDescent="0.3">
      <c r="A440" s="1732"/>
      <c r="B440" s="1723"/>
      <c r="C440" s="30" t="s">
        <v>86</v>
      </c>
      <c r="D440" s="1057">
        <f t="shared" ref="D440:D441" si="8">SUM(H440:L440)</f>
        <v>18</v>
      </c>
      <c r="E440" s="168"/>
      <c r="F440" s="168"/>
      <c r="G440" s="168"/>
      <c r="H440" s="144">
        <v>6</v>
      </c>
      <c r="I440" s="144">
        <v>5</v>
      </c>
      <c r="J440" s="144">
        <v>6</v>
      </c>
      <c r="K440" s="144">
        <v>1</v>
      </c>
      <c r="L440" s="145"/>
    </row>
    <row r="441" spans="1:12" ht="18.75" customHeight="1" x14ac:dyDescent="0.3">
      <c r="A441" s="1732"/>
      <c r="B441" s="1726"/>
      <c r="C441" s="30" t="s">
        <v>87</v>
      </c>
      <c r="D441" s="1057">
        <f t="shared" si="8"/>
        <v>0</v>
      </c>
      <c r="E441" s="168"/>
      <c r="F441" s="168"/>
      <c r="G441" s="168"/>
      <c r="H441" s="144"/>
      <c r="I441" s="144"/>
      <c r="J441" s="144"/>
      <c r="K441" s="144"/>
      <c r="L441" s="145"/>
    </row>
    <row r="442" spans="1:12" ht="18.75" customHeight="1" x14ac:dyDescent="0.3">
      <c r="A442" s="1732"/>
      <c r="B442" s="1722" t="s">
        <v>264</v>
      </c>
      <c r="C442" s="30" t="s">
        <v>85</v>
      </c>
      <c r="D442" s="1056">
        <f t="shared" ref="D442" si="9">SUM(E442:G442)</f>
        <v>0</v>
      </c>
      <c r="E442" s="144"/>
      <c r="F442" s="144"/>
      <c r="G442" s="144"/>
      <c r="H442" s="168"/>
      <c r="I442" s="168"/>
      <c r="J442" s="168"/>
      <c r="K442" s="168"/>
      <c r="L442" s="392"/>
    </row>
    <row r="443" spans="1:12" ht="18.75" customHeight="1" x14ac:dyDescent="0.3">
      <c r="A443" s="1732"/>
      <c r="B443" s="1723"/>
      <c r="C443" s="30" t="s">
        <v>86</v>
      </c>
      <c r="D443" s="1057">
        <f t="shared" ref="D443:D444" si="10">SUM(H443:L443)</f>
        <v>17</v>
      </c>
      <c r="E443" s="168"/>
      <c r="F443" s="168"/>
      <c r="G443" s="168"/>
      <c r="H443" s="144"/>
      <c r="I443" s="144">
        <v>1</v>
      </c>
      <c r="J443" s="144">
        <v>15</v>
      </c>
      <c r="K443" s="144">
        <v>1</v>
      </c>
      <c r="L443" s="145"/>
    </row>
    <row r="444" spans="1:12" ht="18.75" customHeight="1" x14ac:dyDescent="0.3">
      <c r="A444" s="1732"/>
      <c r="B444" s="1726"/>
      <c r="C444" s="30" t="s">
        <v>87</v>
      </c>
      <c r="D444" s="1057">
        <f t="shared" si="10"/>
        <v>0</v>
      </c>
      <c r="E444" s="168"/>
      <c r="F444" s="168"/>
      <c r="G444" s="168"/>
      <c r="H444" s="144"/>
      <c r="I444" s="144"/>
      <c r="J444" s="144"/>
      <c r="K444" s="144"/>
      <c r="L444" s="145"/>
    </row>
    <row r="445" spans="1:12" ht="18.75" customHeight="1" x14ac:dyDescent="0.3">
      <c r="A445" s="1732"/>
      <c r="B445" s="1722" t="s">
        <v>265</v>
      </c>
      <c r="C445" s="30" t="s">
        <v>85</v>
      </c>
      <c r="D445" s="1056">
        <f t="shared" ref="D445" si="11">SUM(E445:G445)</f>
        <v>0</v>
      </c>
      <c r="E445" s="144"/>
      <c r="F445" s="144"/>
      <c r="G445" s="144"/>
      <c r="H445" s="168"/>
      <c r="I445" s="168"/>
      <c r="J445" s="168"/>
      <c r="K445" s="168"/>
      <c r="L445" s="392"/>
    </row>
    <row r="446" spans="1:12" ht="18.75" customHeight="1" x14ac:dyDescent="0.3">
      <c r="A446" s="1732"/>
      <c r="B446" s="1723"/>
      <c r="C446" s="30" t="s">
        <v>86</v>
      </c>
      <c r="D446" s="1057">
        <f t="shared" ref="D446:D447" si="12">SUM(H446:L446)</f>
        <v>12</v>
      </c>
      <c r="E446" s="168"/>
      <c r="F446" s="168"/>
      <c r="G446" s="168"/>
      <c r="H446" s="144"/>
      <c r="I446" s="144"/>
      <c r="J446" s="144">
        <v>6</v>
      </c>
      <c r="K446" s="144">
        <v>3</v>
      </c>
      <c r="L446" s="145">
        <v>3</v>
      </c>
    </row>
    <row r="447" spans="1:12" ht="18.75" customHeight="1" x14ac:dyDescent="0.3">
      <c r="A447" s="1732"/>
      <c r="B447" s="1726"/>
      <c r="C447" s="30" t="s">
        <v>87</v>
      </c>
      <c r="D447" s="1057">
        <f t="shared" si="12"/>
        <v>0</v>
      </c>
      <c r="E447" s="168"/>
      <c r="F447" s="168"/>
      <c r="G447" s="168"/>
      <c r="H447" s="144"/>
      <c r="I447" s="144"/>
      <c r="J447" s="144"/>
      <c r="K447" s="144"/>
      <c r="L447" s="145"/>
    </row>
    <row r="448" spans="1:12" ht="18.75" customHeight="1" x14ac:dyDescent="0.3">
      <c r="A448" s="1732"/>
      <c r="B448" s="1722" t="s">
        <v>266</v>
      </c>
      <c r="C448" s="30" t="s">
        <v>85</v>
      </c>
      <c r="D448" s="1056">
        <f t="shared" ref="D448" si="13">SUM(E448:G448)</f>
        <v>0</v>
      </c>
      <c r="E448" s="144"/>
      <c r="F448" s="144"/>
      <c r="G448" s="144"/>
      <c r="H448" s="168"/>
      <c r="I448" s="168"/>
      <c r="J448" s="168"/>
      <c r="K448" s="168"/>
      <c r="L448" s="392"/>
    </row>
    <row r="449" spans="1:12" ht="18.75" customHeight="1" x14ac:dyDescent="0.3">
      <c r="A449" s="1732"/>
      <c r="B449" s="1723"/>
      <c r="C449" s="30" t="s">
        <v>86</v>
      </c>
      <c r="D449" s="1057">
        <f t="shared" ref="D449:D450" si="14">SUM(H449:L449)</f>
        <v>16</v>
      </c>
      <c r="E449" s="168"/>
      <c r="F449" s="168"/>
      <c r="G449" s="168"/>
      <c r="H449" s="144"/>
      <c r="I449" s="144">
        <v>2</v>
      </c>
      <c r="J449" s="144">
        <v>14</v>
      </c>
      <c r="K449" s="144"/>
      <c r="L449" s="145"/>
    </row>
    <row r="450" spans="1:12" ht="18.75" customHeight="1" x14ac:dyDescent="0.3">
      <c r="A450" s="1732"/>
      <c r="B450" s="1726"/>
      <c r="C450" s="30" t="s">
        <v>87</v>
      </c>
      <c r="D450" s="1057">
        <f t="shared" si="14"/>
        <v>0</v>
      </c>
      <c r="E450" s="168"/>
      <c r="F450" s="168"/>
      <c r="G450" s="168"/>
      <c r="H450" s="144"/>
      <c r="I450" s="144"/>
      <c r="J450" s="144"/>
      <c r="K450" s="144"/>
      <c r="L450" s="145"/>
    </row>
    <row r="451" spans="1:12" ht="18.75" customHeight="1" x14ac:dyDescent="0.3">
      <c r="A451" s="1732"/>
      <c r="B451" s="1722" t="s">
        <v>267</v>
      </c>
      <c r="C451" s="30" t="s">
        <v>85</v>
      </c>
      <c r="D451" s="1056">
        <f t="shared" ref="D451" si="15">SUM(E451:G451)</f>
        <v>0</v>
      </c>
      <c r="E451" s="144"/>
      <c r="F451" s="144"/>
      <c r="G451" s="144"/>
      <c r="H451" s="168"/>
      <c r="I451" s="168"/>
      <c r="J451" s="168"/>
      <c r="K451" s="168"/>
      <c r="L451" s="392"/>
    </row>
    <row r="452" spans="1:12" ht="18.75" customHeight="1" x14ac:dyDescent="0.3">
      <c r="A452" s="1732"/>
      <c r="B452" s="1723"/>
      <c r="C452" s="30" t="s">
        <v>86</v>
      </c>
      <c r="D452" s="1057">
        <f t="shared" ref="D452:D453" si="16">SUM(H452:L452)</f>
        <v>38</v>
      </c>
      <c r="E452" s="168"/>
      <c r="F452" s="168"/>
      <c r="G452" s="168"/>
      <c r="H452" s="144">
        <v>10</v>
      </c>
      <c r="I452" s="144">
        <v>26</v>
      </c>
      <c r="J452" s="144">
        <v>2</v>
      </c>
      <c r="K452" s="144"/>
      <c r="L452" s="145"/>
    </row>
    <row r="453" spans="1:12" ht="18.75" customHeight="1" x14ac:dyDescent="0.3">
      <c r="A453" s="1732"/>
      <c r="B453" s="1726"/>
      <c r="C453" s="30" t="s">
        <v>87</v>
      </c>
      <c r="D453" s="1057">
        <f t="shared" si="16"/>
        <v>0</v>
      </c>
      <c r="E453" s="168"/>
      <c r="F453" s="168"/>
      <c r="G453" s="168"/>
      <c r="H453" s="144"/>
      <c r="I453" s="144"/>
      <c r="J453" s="144"/>
      <c r="K453" s="144"/>
      <c r="L453" s="145"/>
    </row>
    <row r="454" spans="1:12" ht="18.75" customHeight="1" x14ac:dyDescent="0.3">
      <c r="A454" s="1732"/>
      <c r="B454" s="1722" t="s">
        <v>268</v>
      </c>
      <c r="C454" s="30" t="s">
        <v>85</v>
      </c>
      <c r="D454" s="1056">
        <f t="shared" ref="D454" si="17">SUM(E454:G454)</f>
        <v>6</v>
      </c>
      <c r="E454" s="144">
        <v>2</v>
      </c>
      <c r="F454" s="144">
        <v>4</v>
      </c>
      <c r="G454" s="144"/>
      <c r="H454" s="168"/>
      <c r="I454" s="168"/>
      <c r="J454" s="168"/>
      <c r="K454" s="168"/>
      <c r="L454" s="392"/>
    </row>
    <row r="455" spans="1:12" ht="18.75" customHeight="1" x14ac:dyDescent="0.3">
      <c r="A455" s="1732"/>
      <c r="B455" s="1723"/>
      <c r="C455" s="30" t="s">
        <v>86</v>
      </c>
      <c r="D455" s="1057">
        <f t="shared" ref="D455:D456" si="18">SUM(H455:L455)</f>
        <v>47</v>
      </c>
      <c r="E455" s="168"/>
      <c r="F455" s="168"/>
      <c r="G455" s="168"/>
      <c r="H455" s="144">
        <v>2</v>
      </c>
      <c r="I455" s="144">
        <v>26</v>
      </c>
      <c r="J455" s="144">
        <v>17</v>
      </c>
      <c r="K455" s="144">
        <v>2</v>
      </c>
      <c r="L455" s="145"/>
    </row>
    <row r="456" spans="1:12" ht="18.75" customHeight="1" x14ac:dyDescent="0.3">
      <c r="A456" s="1732"/>
      <c r="B456" s="1726"/>
      <c r="C456" s="30" t="s">
        <v>87</v>
      </c>
      <c r="D456" s="1057">
        <f t="shared" si="18"/>
        <v>0</v>
      </c>
      <c r="E456" s="168"/>
      <c r="F456" s="168"/>
      <c r="G456" s="168"/>
      <c r="H456" s="144"/>
      <c r="I456" s="144"/>
      <c r="J456" s="144"/>
      <c r="K456" s="144"/>
      <c r="L456" s="145"/>
    </row>
    <row r="457" spans="1:12" ht="18.75" customHeight="1" x14ac:dyDescent="0.3">
      <c r="A457" s="1732"/>
      <c r="B457" s="1722" t="s">
        <v>269</v>
      </c>
      <c r="C457" s="30" t="s">
        <v>85</v>
      </c>
      <c r="D457" s="1056">
        <f t="shared" ref="D457" si="19">SUM(E457:G457)</f>
        <v>0</v>
      </c>
      <c r="E457" s="144"/>
      <c r="F457" s="144"/>
      <c r="G457" s="144"/>
      <c r="H457" s="168"/>
      <c r="I457" s="168"/>
      <c r="J457" s="168"/>
      <c r="K457" s="168"/>
      <c r="L457" s="392"/>
    </row>
    <row r="458" spans="1:12" ht="18.75" customHeight="1" x14ac:dyDescent="0.3">
      <c r="A458" s="1732"/>
      <c r="B458" s="1723"/>
      <c r="C458" s="30" t="s">
        <v>86</v>
      </c>
      <c r="D458" s="1057">
        <f t="shared" ref="D458:D459" si="20">SUM(H458:L458)</f>
        <v>7</v>
      </c>
      <c r="E458" s="168"/>
      <c r="F458" s="168"/>
      <c r="G458" s="168"/>
      <c r="H458" s="144"/>
      <c r="I458" s="144"/>
      <c r="J458" s="144">
        <v>2</v>
      </c>
      <c r="K458" s="144">
        <v>2</v>
      </c>
      <c r="L458" s="145">
        <v>3</v>
      </c>
    </row>
    <row r="459" spans="1:12" ht="18.75" customHeight="1" x14ac:dyDescent="0.3">
      <c r="A459" s="1732"/>
      <c r="B459" s="1726"/>
      <c r="C459" s="30" t="s">
        <v>87</v>
      </c>
      <c r="D459" s="1057">
        <f t="shared" si="20"/>
        <v>0</v>
      </c>
      <c r="E459" s="168"/>
      <c r="F459" s="168"/>
      <c r="G459" s="168"/>
      <c r="H459" s="144"/>
      <c r="I459" s="144"/>
      <c r="J459" s="144"/>
      <c r="K459" s="144"/>
      <c r="L459" s="145"/>
    </row>
    <row r="460" spans="1:12" ht="18.75" customHeight="1" x14ac:dyDescent="0.3">
      <c r="A460" s="1732"/>
      <c r="B460" s="1774" t="s">
        <v>270</v>
      </c>
      <c r="C460" s="30" t="s">
        <v>85</v>
      </c>
      <c r="D460" s="1056">
        <f t="shared" ref="D460" si="21">SUM(E460:G460)</f>
        <v>1</v>
      </c>
      <c r="E460" s="144"/>
      <c r="F460" s="144">
        <v>1</v>
      </c>
      <c r="G460" s="144"/>
      <c r="H460" s="168"/>
      <c r="I460" s="168"/>
      <c r="J460" s="168"/>
      <c r="K460" s="168"/>
      <c r="L460" s="392"/>
    </row>
    <row r="461" spans="1:12" ht="18.75" customHeight="1" x14ac:dyDescent="0.3">
      <c r="A461" s="1732"/>
      <c r="B461" s="1723"/>
      <c r="C461" s="30" t="s">
        <v>86</v>
      </c>
      <c r="D461" s="1057">
        <f t="shared" ref="D461:D462" si="22">SUM(H461:L461)</f>
        <v>37</v>
      </c>
      <c r="E461" s="168"/>
      <c r="F461" s="168"/>
      <c r="G461" s="168"/>
      <c r="H461" s="144">
        <v>1</v>
      </c>
      <c r="I461" s="144">
        <v>10</v>
      </c>
      <c r="J461" s="144">
        <v>20</v>
      </c>
      <c r="K461" s="144">
        <v>6</v>
      </c>
      <c r="L461" s="145"/>
    </row>
    <row r="462" spans="1:12" ht="18.75" customHeight="1" x14ac:dyDescent="0.3">
      <c r="A462" s="1732"/>
      <c r="B462" s="1726"/>
      <c r="C462" s="30" t="s">
        <v>87</v>
      </c>
      <c r="D462" s="1057">
        <f t="shared" si="22"/>
        <v>0</v>
      </c>
      <c r="E462" s="168"/>
      <c r="F462" s="168"/>
      <c r="G462" s="168"/>
      <c r="H462" s="144"/>
      <c r="I462" s="144"/>
      <c r="J462" s="144"/>
      <c r="K462" s="144"/>
      <c r="L462" s="145"/>
    </row>
    <row r="463" spans="1:12" ht="18.75" customHeight="1" x14ac:dyDescent="0.3">
      <c r="A463" s="1732"/>
      <c r="B463" s="1722" t="s">
        <v>271</v>
      </c>
      <c r="C463" s="30" t="s">
        <v>85</v>
      </c>
      <c r="D463" s="1056">
        <f t="shared" ref="D463" si="23">SUM(E463:G463)</f>
        <v>0</v>
      </c>
      <c r="E463" s="144"/>
      <c r="F463" s="144"/>
      <c r="G463" s="144"/>
      <c r="H463" s="168"/>
      <c r="I463" s="168"/>
      <c r="J463" s="168"/>
      <c r="K463" s="168"/>
      <c r="L463" s="392"/>
    </row>
    <row r="464" spans="1:12" ht="18.75" customHeight="1" x14ac:dyDescent="0.3">
      <c r="A464" s="1732"/>
      <c r="B464" s="1723"/>
      <c r="C464" s="30" t="s">
        <v>86</v>
      </c>
      <c r="D464" s="1057">
        <f t="shared" ref="D464:D465" si="24">SUM(H464:L464)</f>
        <v>0</v>
      </c>
      <c r="E464" s="168"/>
      <c r="F464" s="168"/>
      <c r="G464" s="168"/>
      <c r="H464" s="144"/>
      <c r="I464" s="144"/>
      <c r="J464" s="144"/>
      <c r="K464" s="144"/>
      <c r="L464" s="145"/>
    </row>
    <row r="465" spans="1:12" ht="18.75" customHeight="1" x14ac:dyDescent="0.3">
      <c r="A465" s="1732"/>
      <c r="B465" s="1726"/>
      <c r="C465" s="30" t="s">
        <v>87</v>
      </c>
      <c r="D465" s="1057">
        <f t="shared" si="24"/>
        <v>0</v>
      </c>
      <c r="E465" s="168"/>
      <c r="F465" s="168"/>
      <c r="G465" s="168"/>
      <c r="H465" s="144"/>
      <c r="I465" s="144"/>
      <c r="J465" s="144"/>
      <c r="K465" s="144"/>
      <c r="L465" s="145"/>
    </row>
    <row r="466" spans="1:12" ht="18.75" customHeight="1" x14ac:dyDescent="0.3">
      <c r="A466" s="1732"/>
      <c r="B466" s="1722" t="s">
        <v>272</v>
      </c>
      <c r="C466" s="30" t="s">
        <v>85</v>
      </c>
      <c r="D466" s="1056">
        <f t="shared" ref="D466" si="25">SUM(E466:G466)</f>
        <v>0</v>
      </c>
      <c r="E466" s="144"/>
      <c r="F466" s="144"/>
      <c r="G466" s="144"/>
      <c r="H466" s="168"/>
      <c r="I466" s="168"/>
      <c r="J466" s="168"/>
      <c r="K466" s="168"/>
      <c r="L466" s="392"/>
    </row>
    <row r="467" spans="1:12" ht="18.75" customHeight="1" x14ac:dyDescent="0.3">
      <c r="A467" s="1732"/>
      <c r="B467" s="1723"/>
      <c r="C467" s="30" t="s">
        <v>86</v>
      </c>
      <c r="D467" s="1057">
        <f t="shared" ref="D467:D468" si="26">SUM(H467:L467)</f>
        <v>29</v>
      </c>
      <c r="E467" s="168"/>
      <c r="F467" s="168"/>
      <c r="G467" s="168"/>
      <c r="H467" s="144">
        <v>1</v>
      </c>
      <c r="I467" s="144">
        <v>8</v>
      </c>
      <c r="J467" s="144">
        <v>13</v>
      </c>
      <c r="K467" s="144">
        <v>4</v>
      </c>
      <c r="L467" s="145">
        <v>3</v>
      </c>
    </row>
    <row r="468" spans="1:12" ht="18.75" customHeight="1" x14ac:dyDescent="0.3">
      <c r="A468" s="1732"/>
      <c r="B468" s="1726"/>
      <c r="C468" s="30" t="s">
        <v>87</v>
      </c>
      <c r="D468" s="1057">
        <f t="shared" si="26"/>
        <v>0</v>
      </c>
      <c r="E468" s="168"/>
      <c r="F468" s="168"/>
      <c r="G468" s="168"/>
      <c r="H468" s="144"/>
      <c r="I468" s="144"/>
      <c r="J468" s="144"/>
      <c r="K468" s="144"/>
      <c r="L468" s="145"/>
    </row>
    <row r="469" spans="1:12" ht="18.75" customHeight="1" x14ac:dyDescent="0.3">
      <c r="A469" s="1732"/>
      <c r="B469" s="1722" t="s">
        <v>273</v>
      </c>
      <c r="C469" s="30" t="s">
        <v>85</v>
      </c>
      <c r="D469" s="1056">
        <f t="shared" ref="D469" si="27">SUM(E469:G469)</f>
        <v>0</v>
      </c>
      <c r="E469" s="144"/>
      <c r="F469" s="144"/>
      <c r="G469" s="144"/>
      <c r="H469" s="168"/>
      <c r="I469" s="168"/>
      <c r="J469" s="168"/>
      <c r="K469" s="168"/>
      <c r="L469" s="392"/>
    </row>
    <row r="470" spans="1:12" ht="18.75" customHeight="1" x14ac:dyDescent="0.3">
      <c r="A470" s="1732"/>
      <c r="B470" s="1723"/>
      <c r="C470" s="30" t="s">
        <v>86</v>
      </c>
      <c r="D470" s="1057">
        <f t="shared" ref="D470:D471" si="28">SUM(H470:L470)</f>
        <v>6</v>
      </c>
      <c r="E470" s="168"/>
      <c r="F470" s="168"/>
      <c r="G470" s="168"/>
      <c r="H470" s="144"/>
      <c r="I470" s="144"/>
      <c r="J470" s="144">
        <v>6</v>
      </c>
      <c r="K470" s="144"/>
      <c r="L470" s="145"/>
    </row>
    <row r="471" spans="1:12" ht="18.75" customHeight="1" x14ac:dyDescent="0.3">
      <c r="A471" s="1732"/>
      <c r="B471" s="1726"/>
      <c r="C471" s="30" t="s">
        <v>87</v>
      </c>
      <c r="D471" s="1057">
        <f t="shared" si="28"/>
        <v>0</v>
      </c>
      <c r="E471" s="168"/>
      <c r="F471" s="168"/>
      <c r="G471" s="168"/>
      <c r="H471" s="144"/>
      <c r="I471" s="144"/>
      <c r="J471" s="144"/>
      <c r="K471" s="144"/>
      <c r="L471" s="145"/>
    </row>
    <row r="472" spans="1:12" ht="18.75" customHeight="1" x14ac:dyDescent="0.3">
      <c r="A472" s="1732"/>
      <c r="B472" s="1722" t="s">
        <v>274</v>
      </c>
      <c r="C472" s="30" t="s">
        <v>85</v>
      </c>
      <c r="D472" s="1056">
        <f t="shared" ref="D472" si="29">SUM(E472:G472)</f>
        <v>0</v>
      </c>
      <c r="E472" s="144"/>
      <c r="F472" s="144"/>
      <c r="G472" s="144"/>
      <c r="H472" s="168"/>
      <c r="I472" s="168"/>
      <c r="J472" s="168"/>
      <c r="K472" s="168"/>
      <c r="L472" s="392"/>
    </row>
    <row r="473" spans="1:12" ht="18.75" customHeight="1" x14ac:dyDescent="0.3">
      <c r="A473" s="1732"/>
      <c r="B473" s="1723"/>
      <c r="C473" s="30" t="s">
        <v>86</v>
      </c>
      <c r="D473" s="1057">
        <f t="shared" ref="D473:D474" si="30">SUM(H473:L473)</f>
        <v>10</v>
      </c>
      <c r="E473" s="168"/>
      <c r="F473" s="168"/>
      <c r="G473" s="168"/>
      <c r="H473" s="144">
        <v>1</v>
      </c>
      <c r="I473" s="144">
        <v>1</v>
      </c>
      <c r="J473" s="144">
        <v>1</v>
      </c>
      <c r="K473" s="144">
        <v>7</v>
      </c>
      <c r="L473" s="145"/>
    </row>
    <row r="474" spans="1:12" ht="18.75" customHeight="1" x14ac:dyDescent="0.3">
      <c r="A474" s="1732"/>
      <c r="B474" s="1726"/>
      <c r="C474" s="30" t="s">
        <v>87</v>
      </c>
      <c r="D474" s="1057">
        <f t="shared" si="30"/>
        <v>0</v>
      </c>
      <c r="E474" s="168"/>
      <c r="F474" s="168"/>
      <c r="G474" s="168"/>
      <c r="H474" s="144"/>
      <c r="I474" s="144"/>
      <c r="J474" s="144"/>
      <c r="K474" s="144"/>
      <c r="L474" s="145"/>
    </row>
    <row r="475" spans="1:12" ht="18.75" customHeight="1" x14ac:dyDescent="0.3">
      <c r="A475" s="1732"/>
      <c r="B475" s="1722" t="s">
        <v>275</v>
      </c>
      <c r="C475" s="30" t="s">
        <v>85</v>
      </c>
      <c r="D475" s="1056">
        <f t="shared" ref="D475" si="31">SUM(E475:G475)</f>
        <v>0</v>
      </c>
      <c r="E475" s="144"/>
      <c r="F475" s="144"/>
      <c r="G475" s="144"/>
      <c r="H475" s="168"/>
      <c r="I475" s="168"/>
      <c r="J475" s="168"/>
      <c r="K475" s="168"/>
      <c r="L475" s="392"/>
    </row>
    <row r="476" spans="1:12" ht="18.75" customHeight="1" x14ac:dyDescent="0.3">
      <c r="A476" s="1732"/>
      <c r="B476" s="1723"/>
      <c r="C476" s="30" t="s">
        <v>86</v>
      </c>
      <c r="D476" s="1057">
        <f t="shared" ref="D476:D477" si="32">SUM(H476:L476)</f>
        <v>8</v>
      </c>
      <c r="E476" s="168"/>
      <c r="F476" s="168"/>
      <c r="G476" s="168"/>
      <c r="H476" s="144">
        <v>1</v>
      </c>
      <c r="I476" s="144">
        <v>2</v>
      </c>
      <c r="J476" s="144">
        <v>4</v>
      </c>
      <c r="K476" s="144">
        <v>1</v>
      </c>
      <c r="L476" s="145"/>
    </row>
    <row r="477" spans="1:12" ht="18.75" customHeight="1" x14ac:dyDescent="0.3">
      <c r="A477" s="1732"/>
      <c r="B477" s="1726"/>
      <c r="C477" s="30" t="s">
        <v>87</v>
      </c>
      <c r="D477" s="1057">
        <f t="shared" si="32"/>
        <v>0</v>
      </c>
      <c r="E477" s="168"/>
      <c r="F477" s="168"/>
      <c r="G477" s="168"/>
      <c r="H477" s="144"/>
      <c r="I477" s="144"/>
      <c r="J477" s="144"/>
      <c r="K477" s="144"/>
      <c r="L477" s="145"/>
    </row>
    <row r="478" spans="1:12" ht="18.75" customHeight="1" x14ac:dyDescent="0.3">
      <c r="A478" s="1732"/>
      <c r="B478" s="1722" t="s">
        <v>276</v>
      </c>
      <c r="C478" s="30" t="s">
        <v>85</v>
      </c>
      <c r="D478" s="1056">
        <f t="shared" ref="D478" si="33">SUM(E478:G478)</f>
        <v>2</v>
      </c>
      <c r="E478" s="144"/>
      <c r="F478" s="144">
        <v>1</v>
      </c>
      <c r="G478" s="144">
        <v>1</v>
      </c>
      <c r="H478" s="168"/>
      <c r="I478" s="168"/>
      <c r="J478" s="168"/>
      <c r="K478" s="168"/>
      <c r="L478" s="392"/>
    </row>
    <row r="479" spans="1:12" ht="18.75" customHeight="1" x14ac:dyDescent="0.3">
      <c r="A479" s="1732"/>
      <c r="B479" s="1723"/>
      <c r="C479" s="30" t="s">
        <v>86</v>
      </c>
      <c r="D479" s="1057">
        <f t="shared" ref="D479:D480" si="34">SUM(H479:L479)</f>
        <v>14</v>
      </c>
      <c r="E479" s="168"/>
      <c r="F479" s="168"/>
      <c r="G479" s="168"/>
      <c r="H479" s="144"/>
      <c r="I479" s="144">
        <v>3</v>
      </c>
      <c r="J479" s="144">
        <v>7</v>
      </c>
      <c r="K479" s="144">
        <v>4</v>
      </c>
      <c r="L479" s="145"/>
    </row>
    <row r="480" spans="1:12" ht="18.75" customHeight="1" x14ac:dyDescent="0.3">
      <c r="A480" s="1732"/>
      <c r="B480" s="1726"/>
      <c r="C480" s="30" t="s">
        <v>87</v>
      </c>
      <c r="D480" s="1057">
        <f t="shared" si="34"/>
        <v>0</v>
      </c>
      <c r="E480" s="168"/>
      <c r="F480" s="168"/>
      <c r="G480" s="168"/>
      <c r="H480" s="144"/>
      <c r="I480" s="144"/>
      <c r="J480" s="144"/>
      <c r="K480" s="144"/>
      <c r="L480" s="145"/>
    </row>
    <row r="481" spans="1:12" ht="18.75" customHeight="1" x14ac:dyDescent="0.3">
      <c r="A481" s="1732"/>
      <c r="B481" s="1722" t="s">
        <v>277</v>
      </c>
      <c r="C481" s="30" t="s">
        <v>85</v>
      </c>
      <c r="D481" s="1056">
        <f t="shared" ref="D481" si="35">SUM(E481:G481)</f>
        <v>0</v>
      </c>
      <c r="E481" s="144"/>
      <c r="F481" s="144"/>
      <c r="G481" s="144"/>
      <c r="H481" s="168"/>
      <c r="I481" s="168"/>
      <c r="J481" s="168"/>
      <c r="K481" s="168"/>
      <c r="L481" s="392"/>
    </row>
    <row r="482" spans="1:12" ht="18.75" customHeight="1" x14ac:dyDescent="0.3">
      <c r="A482" s="1732"/>
      <c r="B482" s="1723"/>
      <c r="C482" s="30" t="s">
        <v>86</v>
      </c>
      <c r="D482" s="1057">
        <f t="shared" ref="D482:D483" si="36">SUM(H482:L482)</f>
        <v>20</v>
      </c>
      <c r="E482" s="168"/>
      <c r="F482" s="168"/>
      <c r="G482" s="168"/>
      <c r="H482" s="144"/>
      <c r="I482" s="144">
        <v>3</v>
      </c>
      <c r="J482" s="144">
        <v>17</v>
      </c>
      <c r="K482" s="144"/>
      <c r="L482" s="145"/>
    </row>
    <row r="483" spans="1:12" ht="18.75" customHeight="1" x14ac:dyDescent="0.3">
      <c r="A483" s="1732"/>
      <c r="B483" s="1726"/>
      <c r="C483" s="30" t="s">
        <v>87</v>
      </c>
      <c r="D483" s="1057">
        <f t="shared" si="36"/>
        <v>0</v>
      </c>
      <c r="E483" s="168"/>
      <c r="F483" s="168"/>
      <c r="G483" s="168"/>
      <c r="H483" s="144"/>
      <c r="I483" s="144"/>
      <c r="J483" s="144"/>
      <c r="K483" s="144"/>
      <c r="L483" s="145"/>
    </row>
    <row r="484" spans="1:12" ht="18.75" customHeight="1" x14ac:dyDescent="0.3">
      <c r="A484" s="1732"/>
      <c r="B484" s="1722" t="s">
        <v>278</v>
      </c>
      <c r="C484" s="30" t="s">
        <v>85</v>
      </c>
      <c r="D484" s="1056">
        <f t="shared" ref="D484" si="37">SUM(E484:G484)</f>
        <v>0</v>
      </c>
      <c r="E484" s="144"/>
      <c r="F484" s="144"/>
      <c r="G484" s="144"/>
      <c r="H484" s="168"/>
      <c r="I484" s="168"/>
      <c r="J484" s="168"/>
      <c r="K484" s="168"/>
      <c r="L484" s="392"/>
    </row>
    <row r="485" spans="1:12" ht="18.75" customHeight="1" x14ac:dyDescent="0.3">
      <c r="A485" s="1732"/>
      <c r="B485" s="1723"/>
      <c r="C485" s="30" t="s">
        <v>86</v>
      </c>
      <c r="D485" s="1057">
        <f t="shared" ref="D485:D486" si="38">SUM(H485:L485)</f>
        <v>6</v>
      </c>
      <c r="E485" s="168"/>
      <c r="F485" s="168"/>
      <c r="G485" s="168"/>
      <c r="H485" s="144"/>
      <c r="I485" s="144"/>
      <c r="J485" s="144">
        <v>4</v>
      </c>
      <c r="K485" s="144">
        <v>2</v>
      </c>
      <c r="L485" s="145"/>
    </row>
    <row r="486" spans="1:12" ht="18.75" customHeight="1" x14ac:dyDescent="0.3">
      <c r="A486" s="1732"/>
      <c r="B486" s="1726"/>
      <c r="C486" s="30" t="s">
        <v>87</v>
      </c>
      <c r="D486" s="1057">
        <f t="shared" si="38"/>
        <v>0</v>
      </c>
      <c r="E486" s="168"/>
      <c r="F486" s="168"/>
      <c r="G486" s="168"/>
      <c r="H486" s="144"/>
      <c r="I486" s="144"/>
      <c r="J486" s="144"/>
      <c r="K486" s="144"/>
      <c r="L486" s="145"/>
    </row>
    <row r="487" spans="1:12" ht="18.75" customHeight="1" x14ac:dyDescent="0.3">
      <c r="A487" s="1732"/>
      <c r="B487" s="1722" t="s">
        <v>279</v>
      </c>
      <c r="C487" s="30" t="s">
        <v>85</v>
      </c>
      <c r="D487" s="1056">
        <f t="shared" ref="D487" si="39">SUM(E487:G487)</f>
        <v>0</v>
      </c>
      <c r="E487" s="144"/>
      <c r="F487" s="144"/>
      <c r="G487" s="144"/>
      <c r="H487" s="168"/>
      <c r="I487" s="168"/>
      <c r="J487" s="168"/>
      <c r="K487" s="168"/>
      <c r="L487" s="392"/>
    </row>
    <row r="488" spans="1:12" ht="18.75" customHeight="1" x14ac:dyDescent="0.3">
      <c r="A488" s="1732"/>
      <c r="B488" s="1723"/>
      <c r="C488" s="30" t="s">
        <v>86</v>
      </c>
      <c r="D488" s="1057">
        <f t="shared" ref="D488:D489" si="40">SUM(H488:L488)</f>
        <v>17</v>
      </c>
      <c r="E488" s="168"/>
      <c r="F488" s="168"/>
      <c r="G488" s="168"/>
      <c r="H488" s="144"/>
      <c r="I488" s="144">
        <v>2</v>
      </c>
      <c r="J488" s="144">
        <v>15</v>
      </c>
      <c r="K488" s="144"/>
      <c r="L488" s="145"/>
    </row>
    <row r="489" spans="1:12" ht="18.75" customHeight="1" x14ac:dyDescent="0.3">
      <c r="A489" s="1732"/>
      <c r="B489" s="1726"/>
      <c r="C489" s="30" t="s">
        <v>87</v>
      </c>
      <c r="D489" s="1057">
        <f t="shared" si="40"/>
        <v>0</v>
      </c>
      <c r="E489" s="168"/>
      <c r="F489" s="168"/>
      <c r="G489" s="168"/>
      <c r="H489" s="144"/>
      <c r="I489" s="144"/>
      <c r="J489" s="144"/>
      <c r="K489" s="144"/>
      <c r="L489" s="145"/>
    </row>
    <row r="490" spans="1:12" ht="18.75" customHeight="1" x14ac:dyDescent="0.3">
      <c r="A490" s="1732"/>
      <c r="B490" s="1722" t="s">
        <v>280</v>
      </c>
      <c r="C490" s="42" t="s">
        <v>85</v>
      </c>
      <c r="D490" s="1056">
        <f t="shared" ref="D490" si="41">SUM(E490:G490)</f>
        <v>1</v>
      </c>
      <c r="E490" s="144"/>
      <c r="F490" s="144">
        <v>1</v>
      </c>
      <c r="G490" s="144"/>
      <c r="H490" s="168"/>
      <c r="I490" s="168"/>
      <c r="J490" s="168"/>
      <c r="K490" s="168"/>
      <c r="L490" s="392"/>
    </row>
    <row r="491" spans="1:12" ht="18.75" customHeight="1" x14ac:dyDescent="0.3">
      <c r="A491" s="1732"/>
      <c r="B491" s="1723"/>
      <c r="C491" s="42" t="s">
        <v>86</v>
      </c>
      <c r="D491" s="1057">
        <f t="shared" ref="D491:D492" si="42">SUM(H491:L491)</f>
        <v>8</v>
      </c>
      <c r="E491" s="168"/>
      <c r="F491" s="168"/>
      <c r="G491" s="168"/>
      <c r="H491" s="144">
        <v>2</v>
      </c>
      <c r="I491" s="144">
        <v>2</v>
      </c>
      <c r="J491" s="144">
        <v>4</v>
      </c>
      <c r="K491" s="144"/>
      <c r="L491" s="145"/>
    </row>
    <row r="492" spans="1:12" ht="18.75" customHeight="1" thickBot="1" x14ac:dyDescent="0.35">
      <c r="A492" s="1733"/>
      <c r="B492" s="1724"/>
      <c r="C492" s="1129" t="s">
        <v>87</v>
      </c>
      <c r="D492" s="1073">
        <f t="shared" si="42"/>
        <v>0</v>
      </c>
      <c r="E492" s="1040"/>
      <c r="F492" s="1040"/>
      <c r="G492" s="1040"/>
      <c r="H492" s="174"/>
      <c r="I492" s="174"/>
      <c r="J492" s="174"/>
      <c r="K492" s="174"/>
      <c r="L492" s="175"/>
    </row>
    <row r="493" spans="1:12" ht="18.75" customHeight="1" x14ac:dyDescent="0.3">
      <c r="A493" s="1731" t="s">
        <v>281</v>
      </c>
      <c r="B493" s="1748" t="s">
        <v>282</v>
      </c>
      <c r="C493" s="1130" t="s">
        <v>85</v>
      </c>
      <c r="D493" s="1068">
        <v>53</v>
      </c>
      <c r="E493" s="135">
        <v>3</v>
      </c>
      <c r="F493" s="135">
        <v>50</v>
      </c>
      <c r="G493" s="135"/>
      <c r="H493" s="1050"/>
      <c r="I493" s="1050"/>
      <c r="J493" s="1050"/>
      <c r="K493" s="1050"/>
      <c r="L493" s="1046"/>
    </row>
    <row r="494" spans="1:12" ht="18.75" customHeight="1" x14ac:dyDescent="0.3">
      <c r="A494" s="1732"/>
      <c r="B494" s="1723"/>
      <c r="C494" s="30" t="s">
        <v>86</v>
      </c>
      <c r="D494" s="1057">
        <v>155</v>
      </c>
      <c r="E494" s="168"/>
      <c r="F494" s="168"/>
      <c r="G494" s="168"/>
      <c r="H494" s="144">
        <v>9</v>
      </c>
      <c r="I494" s="144">
        <v>24</v>
      </c>
      <c r="J494" s="144">
        <v>76</v>
      </c>
      <c r="K494" s="144">
        <v>42</v>
      </c>
      <c r="L494" s="145">
        <v>4</v>
      </c>
    </row>
    <row r="495" spans="1:12" ht="18.75" customHeight="1" thickBot="1" x14ac:dyDescent="0.35">
      <c r="A495" s="1733"/>
      <c r="B495" s="1724"/>
      <c r="C495" s="1095" t="s">
        <v>87</v>
      </c>
      <c r="D495" s="1073">
        <f>SUM(H495:L495)</f>
        <v>0</v>
      </c>
      <c r="E495" s="1040"/>
      <c r="F495" s="1040"/>
      <c r="G495" s="1040"/>
      <c r="H495" s="174"/>
      <c r="I495" s="174"/>
      <c r="J495" s="174"/>
      <c r="K495" s="174"/>
      <c r="L495" s="175"/>
    </row>
    <row r="496" spans="1:12" ht="18.75" customHeight="1" x14ac:dyDescent="0.3">
      <c r="A496" s="1731" t="s">
        <v>283</v>
      </c>
      <c r="B496" s="1748" t="s">
        <v>284</v>
      </c>
      <c r="C496" s="1089" t="s">
        <v>85</v>
      </c>
      <c r="D496" s="1335">
        <f>[4]Звіт!AF9+[4]Звіт!AF12+[4]Звіт!AF15</f>
        <v>39</v>
      </c>
      <c r="E496" s="1311">
        <f>[4]Звіт!AG9+[4]Звіт!AG12+[4]Звіт!AG15</f>
        <v>7</v>
      </c>
      <c r="F496" s="1311">
        <f>[4]Звіт!AH9+[4]Звіт!AH12+[4]Звіт!AH15</f>
        <v>31</v>
      </c>
      <c r="G496" s="1311">
        <f>[4]Звіт!AI9+[4]Звіт!AI12+[4]Звіт!AI15</f>
        <v>1</v>
      </c>
      <c r="H496" s="1311">
        <f>[4]Звіт!AJ9+[4]Звіт!AJ12+[4]Звіт!AJ15</f>
        <v>0</v>
      </c>
      <c r="I496" s="1311">
        <f>[4]Звіт!AK9+[4]Звіт!AK12+[4]Звіт!AK15</f>
        <v>0</v>
      </c>
      <c r="J496" s="1311">
        <f>[4]Звіт!AL9+[4]Звіт!AL12+[4]Звіт!AL15</f>
        <v>0</v>
      </c>
      <c r="K496" s="1311">
        <f>[4]Звіт!AM9+[4]Звіт!AM12+[4]Звіт!AM15</f>
        <v>0</v>
      </c>
      <c r="L496" s="1311">
        <f>[4]Звіт!AN9+[4]Звіт!AN12+[4]Звіт!AN15</f>
        <v>0</v>
      </c>
    </row>
    <row r="497" spans="1:13" ht="18.75" customHeight="1" x14ac:dyDescent="0.3">
      <c r="A497" s="1732"/>
      <c r="B497" s="1723"/>
      <c r="C497" s="30" t="s">
        <v>86</v>
      </c>
      <c r="D497" s="1335">
        <f>[4]Звіт!AF10+[4]Звіт!AF13+[4]Звіт!AF16</f>
        <v>465</v>
      </c>
      <c r="E497" s="1311">
        <f>[4]Звіт!AG10+[4]Звіт!AG13+[4]Звіт!AG16</f>
        <v>0</v>
      </c>
      <c r="F497" s="1311">
        <f>[4]Звіт!AH10+[4]Звіт!AH13+[4]Звіт!AH16</f>
        <v>0</v>
      </c>
      <c r="G497" s="1311">
        <f>[4]Звіт!AI10+[4]Звіт!AI13+[4]Звіт!AI16</f>
        <v>0</v>
      </c>
      <c r="H497" s="1311">
        <f>[4]Звіт!AJ10+[4]Звіт!AJ13+[4]Звіт!AJ16</f>
        <v>31</v>
      </c>
      <c r="I497" s="1311">
        <f>[4]Звіт!AK10+[4]Звіт!AK13+[4]Звіт!AK16</f>
        <v>79</v>
      </c>
      <c r="J497" s="1311">
        <f>[4]Звіт!AL10+[4]Звіт!AL13+[4]Звіт!AL16</f>
        <v>239</v>
      </c>
      <c r="K497" s="1311">
        <f>[4]Звіт!AM10+[4]Звіт!AM13+[4]Звіт!AM16</f>
        <v>113</v>
      </c>
      <c r="L497" s="1311">
        <f>[4]Звіт!AN10+[4]Звіт!AN13+[4]Звіт!AN16</f>
        <v>3</v>
      </c>
    </row>
    <row r="498" spans="1:13" ht="18.75" customHeight="1" x14ac:dyDescent="0.3">
      <c r="A498" s="1732"/>
      <c r="B498" s="1726"/>
      <c r="C498" s="1103" t="s">
        <v>87</v>
      </c>
      <c r="D498" s="1335">
        <f>[4]Звіт!AF11+[4]Звіт!AF14+[4]Звіт!AF17</f>
        <v>0</v>
      </c>
      <c r="E498" s="1311">
        <f>[4]Звіт!AG11+[4]Звіт!AG14+[4]Звіт!AG17</f>
        <v>0</v>
      </c>
      <c r="F498" s="1311">
        <f>[4]Звіт!AH11+[4]Звіт!AH14+[4]Звіт!AH17</f>
        <v>0</v>
      </c>
      <c r="G498" s="1311">
        <f>[4]Звіт!AI11+[4]Звіт!AI14+[4]Звіт!AI17</f>
        <v>0</v>
      </c>
      <c r="H498" s="1311">
        <f>[4]Звіт!AJ11+[4]Звіт!AJ14+[4]Звіт!AJ17</f>
        <v>0</v>
      </c>
      <c r="I498" s="1311">
        <f>[4]Звіт!AK11+[4]Звіт!AK14+[4]Звіт!AK17</f>
        <v>0</v>
      </c>
      <c r="J498" s="1311">
        <f>[4]Звіт!AL11+[4]Звіт!AL14+[4]Звіт!AL17</f>
        <v>0</v>
      </c>
      <c r="K498" s="1311">
        <f>[4]Звіт!AM11+[4]Звіт!AM14+[4]Звіт!AM17</f>
        <v>0</v>
      </c>
      <c r="L498" s="1311">
        <f>[4]Звіт!AN11+[4]Звіт!AN14+[4]Звіт!AN17</f>
        <v>0</v>
      </c>
    </row>
    <row r="499" spans="1:13" ht="18.75" customHeight="1" x14ac:dyDescent="0.3">
      <c r="A499" s="1732"/>
      <c r="B499" s="1752" t="s">
        <v>285</v>
      </c>
      <c r="C499" s="29" t="s">
        <v>85</v>
      </c>
      <c r="D499" s="1056">
        <f>SUM(E499:G499)</f>
        <v>0</v>
      </c>
      <c r="E499" s="144"/>
      <c r="F499" s="144"/>
      <c r="G499" s="144"/>
      <c r="H499" s="168"/>
      <c r="I499" s="168"/>
      <c r="J499" s="168"/>
      <c r="K499" s="168"/>
      <c r="L499" s="392"/>
      <c r="M499" s="52"/>
    </row>
    <row r="500" spans="1:13" ht="18.75" customHeight="1" x14ac:dyDescent="0.3">
      <c r="A500" s="1732"/>
      <c r="B500" s="1723"/>
      <c r="C500" s="30" t="s">
        <v>86</v>
      </c>
      <c r="D500" s="1057">
        <f>SUM(H500:L500)</f>
        <v>10</v>
      </c>
      <c r="E500" s="168"/>
      <c r="F500" s="168"/>
      <c r="G500" s="168"/>
      <c r="H500" s="144">
        <v>0</v>
      </c>
      <c r="I500" s="144">
        <v>1</v>
      </c>
      <c r="J500" s="144">
        <v>4</v>
      </c>
      <c r="K500" s="144">
        <v>5</v>
      </c>
      <c r="L500" s="145">
        <v>0</v>
      </c>
      <c r="M500" s="52"/>
    </row>
    <row r="501" spans="1:13" ht="18.75" customHeight="1" x14ac:dyDescent="0.3">
      <c r="A501" s="1732"/>
      <c r="B501" s="1726"/>
      <c r="C501" s="1103" t="s">
        <v>87</v>
      </c>
      <c r="D501" s="1057">
        <f>SUM(H501:L501)</f>
        <v>0</v>
      </c>
      <c r="E501" s="168"/>
      <c r="F501" s="168"/>
      <c r="G501" s="168"/>
      <c r="H501" s="144"/>
      <c r="I501" s="144"/>
      <c r="J501" s="144"/>
      <c r="K501" s="144"/>
      <c r="L501" s="145"/>
      <c r="M501" s="52"/>
    </row>
    <row r="502" spans="1:13" ht="18.75" customHeight="1" x14ac:dyDescent="0.3">
      <c r="A502" s="1732"/>
      <c r="B502" s="1752" t="s">
        <v>286</v>
      </c>
      <c r="C502" s="29" t="s">
        <v>85</v>
      </c>
      <c r="D502" s="1056">
        <f>SUM(E502:G502)</f>
        <v>0</v>
      </c>
      <c r="E502" s="144"/>
      <c r="F502" s="144"/>
      <c r="G502" s="144"/>
      <c r="H502" s="168"/>
      <c r="I502" s="168"/>
      <c r="J502" s="168"/>
      <c r="K502" s="168"/>
      <c r="L502" s="392"/>
      <c r="M502" s="52"/>
    </row>
    <row r="503" spans="1:13" ht="18.75" customHeight="1" x14ac:dyDescent="0.3">
      <c r="A503" s="1732"/>
      <c r="B503" s="1723"/>
      <c r="C503" s="30" t="s">
        <v>86</v>
      </c>
      <c r="D503" s="1057">
        <f>SUM(H503:L503)</f>
        <v>18</v>
      </c>
      <c r="E503" s="168"/>
      <c r="F503" s="168"/>
      <c r="G503" s="168"/>
      <c r="H503" s="144">
        <v>2</v>
      </c>
      <c r="I503" s="144">
        <v>3</v>
      </c>
      <c r="J503" s="144">
        <v>4</v>
      </c>
      <c r="K503" s="144">
        <v>9</v>
      </c>
      <c r="L503" s="145"/>
      <c r="M503" s="52"/>
    </row>
    <row r="504" spans="1:13" ht="18.75" customHeight="1" x14ac:dyDescent="0.3">
      <c r="A504" s="1732"/>
      <c r="B504" s="1726"/>
      <c r="C504" s="1103" t="s">
        <v>87</v>
      </c>
      <c r="D504" s="1057">
        <f>SUM(H504:L504)</f>
        <v>0</v>
      </c>
      <c r="E504" s="168"/>
      <c r="F504" s="168"/>
      <c r="G504" s="168"/>
      <c r="H504" s="144"/>
      <c r="I504" s="144"/>
      <c r="J504" s="144"/>
      <c r="K504" s="144"/>
      <c r="L504" s="145"/>
      <c r="M504" s="52"/>
    </row>
    <row r="505" spans="1:13" ht="18.75" customHeight="1" x14ac:dyDescent="0.3">
      <c r="A505" s="1732"/>
      <c r="B505" s="1752" t="s">
        <v>287</v>
      </c>
      <c r="C505" s="29" t="s">
        <v>85</v>
      </c>
      <c r="D505" s="1056">
        <f>SUM(E505:G505)</f>
        <v>0</v>
      </c>
      <c r="E505" s="144"/>
      <c r="F505" s="144"/>
      <c r="G505" s="144"/>
      <c r="H505" s="168"/>
      <c r="I505" s="168"/>
      <c r="J505" s="168"/>
      <c r="K505" s="168"/>
      <c r="L505" s="392"/>
      <c r="M505" s="52"/>
    </row>
    <row r="506" spans="1:13" ht="18.75" customHeight="1" x14ac:dyDescent="0.3">
      <c r="A506" s="1732"/>
      <c r="B506" s="1723"/>
      <c r="C506" s="30" t="s">
        <v>86</v>
      </c>
      <c r="D506" s="1057">
        <v>11</v>
      </c>
      <c r="E506" s="168"/>
      <c r="F506" s="168"/>
      <c r="G506" s="168"/>
      <c r="H506" s="144">
        <v>0</v>
      </c>
      <c r="I506" s="144">
        <v>3</v>
      </c>
      <c r="J506" s="144">
        <v>5</v>
      </c>
      <c r="K506" s="144">
        <v>3</v>
      </c>
      <c r="L506" s="145"/>
      <c r="M506" s="52"/>
    </row>
    <row r="507" spans="1:13" ht="18.75" customHeight="1" thickBot="1" x14ac:dyDescent="0.35">
      <c r="A507" s="1733"/>
      <c r="B507" s="1724"/>
      <c r="C507" s="1095" t="s">
        <v>87</v>
      </c>
      <c r="D507" s="1073">
        <f>SUM(H507:L507)</f>
        <v>0</v>
      </c>
      <c r="E507" s="1040"/>
      <c r="F507" s="1040"/>
      <c r="G507" s="1040"/>
      <c r="H507" s="174"/>
      <c r="I507" s="174"/>
      <c r="J507" s="174"/>
      <c r="K507" s="174"/>
      <c r="L507" s="175"/>
      <c r="M507" s="52"/>
    </row>
    <row r="508" spans="1:13" ht="18.75" customHeight="1" x14ac:dyDescent="0.3">
      <c r="A508" s="1731" t="s">
        <v>149</v>
      </c>
      <c r="B508" s="1779" t="s">
        <v>150</v>
      </c>
      <c r="C508" s="1089" t="s">
        <v>85</v>
      </c>
      <c r="D508" s="1068">
        <v>126</v>
      </c>
      <c r="E508" s="135">
        <v>29</v>
      </c>
      <c r="F508" s="135">
        <v>95</v>
      </c>
      <c r="G508" s="135">
        <v>2</v>
      </c>
      <c r="H508" s="1050">
        <v>0</v>
      </c>
      <c r="I508" s="1050">
        <v>0</v>
      </c>
      <c r="J508" s="1050">
        <v>0</v>
      </c>
      <c r="K508" s="1050">
        <v>0</v>
      </c>
      <c r="L508" s="1046">
        <v>0</v>
      </c>
      <c r="M508" s="1079"/>
    </row>
    <row r="509" spans="1:13" ht="18.75" customHeight="1" x14ac:dyDescent="0.3">
      <c r="A509" s="1732"/>
      <c r="B509" s="1723"/>
      <c r="C509" s="30" t="s">
        <v>86</v>
      </c>
      <c r="D509" s="1057">
        <v>156</v>
      </c>
      <c r="E509" s="168">
        <v>0</v>
      </c>
      <c r="F509" s="168">
        <v>0</v>
      </c>
      <c r="G509" s="168">
        <v>0</v>
      </c>
      <c r="H509" s="144">
        <v>7</v>
      </c>
      <c r="I509" s="144">
        <v>16</v>
      </c>
      <c r="J509" s="144">
        <v>63</v>
      </c>
      <c r="K509" s="144">
        <v>52</v>
      </c>
      <c r="L509" s="145">
        <v>18</v>
      </c>
    </row>
    <row r="510" spans="1:13" ht="18.75" customHeight="1" x14ac:dyDescent="0.3">
      <c r="A510" s="1732"/>
      <c r="B510" s="1726"/>
      <c r="C510" s="30" t="s">
        <v>87</v>
      </c>
      <c r="D510" s="1057">
        <f>SUM(H510:L510)</f>
        <v>0</v>
      </c>
      <c r="E510" s="168"/>
      <c r="F510" s="168"/>
      <c r="G510" s="168"/>
      <c r="H510" s="144"/>
      <c r="I510" s="144"/>
      <c r="J510" s="144"/>
      <c r="K510" s="144"/>
      <c r="L510" s="145"/>
    </row>
    <row r="511" spans="1:13" ht="18.75" customHeight="1" x14ac:dyDescent="0.3">
      <c r="A511" s="1732"/>
      <c r="B511" s="1765" t="s">
        <v>151</v>
      </c>
      <c r="C511" s="30" t="s">
        <v>85</v>
      </c>
      <c r="D511" s="1056">
        <f>SUM(E511:G511)</f>
        <v>0</v>
      </c>
      <c r="E511" s="144"/>
      <c r="F511" s="144"/>
      <c r="G511" s="144"/>
      <c r="H511" s="168"/>
      <c r="I511" s="168"/>
      <c r="J511" s="168"/>
      <c r="K511" s="168"/>
      <c r="L511" s="392"/>
    </row>
    <row r="512" spans="1:13" ht="18.75" customHeight="1" x14ac:dyDescent="0.3">
      <c r="A512" s="1732"/>
      <c r="B512" s="1723"/>
      <c r="C512" s="30" t="s">
        <v>86</v>
      </c>
      <c r="D512" s="1057">
        <v>15</v>
      </c>
      <c r="E512" s="168">
        <v>0</v>
      </c>
      <c r="F512" s="168">
        <v>0</v>
      </c>
      <c r="G512" s="168">
        <v>0</v>
      </c>
      <c r="H512" s="144">
        <v>8</v>
      </c>
      <c r="I512" s="144">
        <v>4</v>
      </c>
      <c r="J512" s="144">
        <v>3</v>
      </c>
      <c r="K512" s="144">
        <v>0</v>
      </c>
      <c r="L512" s="145">
        <v>0</v>
      </c>
    </row>
    <row r="513" spans="1:12" ht="18.75" customHeight="1" x14ac:dyDescent="0.3">
      <c r="A513" s="1732"/>
      <c r="B513" s="1726"/>
      <c r="C513" s="30" t="s">
        <v>87</v>
      </c>
      <c r="D513" s="1057">
        <f>SUM(H513:L513)</f>
        <v>0</v>
      </c>
      <c r="E513" s="168"/>
      <c r="F513" s="168"/>
      <c r="G513" s="168"/>
      <c r="H513" s="144"/>
      <c r="I513" s="144"/>
      <c r="J513" s="144"/>
      <c r="K513" s="144"/>
      <c r="L513" s="145"/>
    </row>
    <row r="514" spans="1:12" ht="18.75" customHeight="1" x14ac:dyDescent="0.3">
      <c r="A514" s="1732"/>
      <c r="B514" s="1780" t="s">
        <v>152</v>
      </c>
      <c r="C514" s="33" t="s">
        <v>85</v>
      </c>
      <c r="D514" s="1056">
        <v>11</v>
      </c>
      <c r="E514" s="144">
        <v>8</v>
      </c>
      <c r="F514" s="144">
        <v>3</v>
      </c>
      <c r="G514" s="144"/>
      <c r="H514" s="168"/>
      <c r="I514" s="168"/>
      <c r="J514" s="168"/>
      <c r="K514" s="168"/>
      <c r="L514" s="392"/>
    </row>
    <row r="515" spans="1:12" ht="18.75" customHeight="1" x14ac:dyDescent="0.3">
      <c r="A515" s="1732"/>
      <c r="B515" s="1723"/>
      <c r="C515" s="33" t="s">
        <v>86</v>
      </c>
      <c r="D515" s="1057">
        <v>10</v>
      </c>
      <c r="E515" s="168"/>
      <c r="F515" s="168"/>
      <c r="G515" s="168"/>
      <c r="H515" s="144">
        <v>0</v>
      </c>
      <c r="I515" s="144">
        <v>4</v>
      </c>
      <c r="J515" s="144">
        <v>5</v>
      </c>
      <c r="K515" s="144">
        <v>1</v>
      </c>
      <c r="L515" s="145">
        <v>0</v>
      </c>
    </row>
    <row r="516" spans="1:12" ht="18.75" customHeight="1" x14ac:dyDescent="0.3">
      <c r="A516" s="1732"/>
      <c r="B516" s="1726"/>
      <c r="C516" s="33" t="s">
        <v>87</v>
      </c>
      <c r="D516" s="1057">
        <f>SUM(H516:L516)</f>
        <v>0</v>
      </c>
      <c r="E516" s="168"/>
      <c r="F516" s="168"/>
      <c r="G516" s="168"/>
      <c r="H516" s="144"/>
      <c r="I516" s="144"/>
      <c r="J516" s="144"/>
      <c r="K516" s="144"/>
      <c r="L516" s="145"/>
    </row>
    <row r="517" spans="1:12" ht="18.75" customHeight="1" x14ac:dyDescent="0.3">
      <c r="A517" s="1732"/>
      <c r="B517" s="1765" t="s">
        <v>153</v>
      </c>
      <c r="C517" s="30" t="s">
        <v>85</v>
      </c>
      <c r="D517" s="1056">
        <v>30</v>
      </c>
      <c r="E517" s="144">
        <v>0</v>
      </c>
      <c r="F517" s="144">
        <v>28</v>
      </c>
      <c r="G517" s="144">
        <v>2</v>
      </c>
      <c r="H517" s="168"/>
      <c r="I517" s="168"/>
      <c r="J517" s="168"/>
      <c r="K517" s="168"/>
      <c r="L517" s="392"/>
    </row>
    <row r="518" spans="1:12" ht="18.75" customHeight="1" x14ac:dyDescent="0.3">
      <c r="A518" s="1732"/>
      <c r="B518" s="1723"/>
      <c r="C518" s="30" t="s">
        <v>86</v>
      </c>
      <c r="D518" s="1057">
        <v>58</v>
      </c>
      <c r="E518" s="168"/>
      <c r="F518" s="168"/>
      <c r="G518" s="168"/>
      <c r="H518" s="144">
        <v>8</v>
      </c>
      <c r="I518" s="144">
        <v>11</v>
      </c>
      <c r="J518" s="144">
        <v>25</v>
      </c>
      <c r="K518" s="144">
        <v>14</v>
      </c>
      <c r="L518" s="145">
        <v>0</v>
      </c>
    </row>
    <row r="519" spans="1:12" ht="18.75" customHeight="1" x14ac:dyDescent="0.3">
      <c r="A519" s="1732"/>
      <c r="B519" s="1726"/>
      <c r="C519" s="30" t="s">
        <v>87</v>
      </c>
      <c r="D519" s="1057">
        <f>SUM(H519:L519)</f>
        <v>0</v>
      </c>
      <c r="E519" s="168"/>
      <c r="F519" s="168"/>
      <c r="G519" s="168"/>
      <c r="H519" s="144"/>
      <c r="I519" s="144"/>
      <c r="J519" s="144"/>
      <c r="K519" s="144"/>
      <c r="L519" s="145"/>
    </row>
    <row r="520" spans="1:12" ht="18.75" customHeight="1" x14ac:dyDescent="0.3">
      <c r="A520" s="1732"/>
      <c r="B520" s="1765" t="s">
        <v>154</v>
      </c>
      <c r="C520" s="30" t="s">
        <v>85</v>
      </c>
      <c r="D520" s="1056">
        <f>SUM(E520:G520)</f>
        <v>0</v>
      </c>
      <c r="E520" s="144"/>
      <c r="F520" s="144"/>
      <c r="G520" s="144"/>
      <c r="H520" s="168"/>
      <c r="I520" s="168"/>
      <c r="J520" s="168"/>
      <c r="K520" s="168"/>
      <c r="L520" s="392"/>
    </row>
    <row r="521" spans="1:12" ht="18.75" customHeight="1" x14ac:dyDescent="0.3">
      <c r="A521" s="1732"/>
      <c r="B521" s="1723"/>
      <c r="C521" s="30" t="s">
        <v>86</v>
      </c>
      <c r="D521" s="1057">
        <v>7</v>
      </c>
      <c r="E521" s="168">
        <v>0</v>
      </c>
      <c r="F521" s="168">
        <v>0</v>
      </c>
      <c r="G521" s="168">
        <v>0</v>
      </c>
      <c r="H521" s="144">
        <v>0</v>
      </c>
      <c r="I521" s="144">
        <v>3</v>
      </c>
      <c r="J521" s="144">
        <v>0</v>
      </c>
      <c r="K521" s="144">
        <v>4</v>
      </c>
      <c r="L521" s="145">
        <v>0</v>
      </c>
    </row>
    <row r="522" spans="1:12" ht="18.75" customHeight="1" x14ac:dyDescent="0.3">
      <c r="A522" s="1732"/>
      <c r="B522" s="1726"/>
      <c r="C522" s="30" t="s">
        <v>87</v>
      </c>
      <c r="D522" s="1057">
        <f>SUM(H522:L522)</f>
        <v>0</v>
      </c>
      <c r="E522" s="168"/>
      <c r="F522" s="168"/>
      <c r="G522" s="168"/>
      <c r="H522" s="144"/>
      <c r="I522" s="144"/>
      <c r="J522" s="144"/>
      <c r="K522" s="144"/>
      <c r="L522" s="145"/>
    </row>
    <row r="523" spans="1:12" ht="18.75" customHeight="1" x14ac:dyDescent="0.3">
      <c r="A523" s="1732"/>
      <c r="B523" s="1766" t="s">
        <v>155</v>
      </c>
      <c r="C523" s="30" t="s">
        <v>85</v>
      </c>
      <c r="D523" s="1056">
        <v>9</v>
      </c>
      <c r="E523" s="144">
        <v>1</v>
      </c>
      <c r="F523" s="144">
        <v>8</v>
      </c>
      <c r="G523" s="144">
        <v>0</v>
      </c>
      <c r="H523" s="168">
        <v>0</v>
      </c>
      <c r="I523" s="168">
        <v>0</v>
      </c>
      <c r="J523" s="168">
        <v>0</v>
      </c>
      <c r="K523" s="168">
        <v>0</v>
      </c>
      <c r="L523" s="392">
        <v>0</v>
      </c>
    </row>
    <row r="524" spans="1:12" ht="18.75" customHeight="1" x14ac:dyDescent="0.3">
      <c r="A524" s="1732"/>
      <c r="B524" s="1767"/>
      <c r="C524" s="30" t="s">
        <v>86</v>
      </c>
      <c r="D524" s="1057">
        <v>34</v>
      </c>
      <c r="E524" s="168">
        <v>0</v>
      </c>
      <c r="F524" s="168">
        <v>0</v>
      </c>
      <c r="G524" s="168">
        <v>0</v>
      </c>
      <c r="H524" s="144">
        <v>2</v>
      </c>
      <c r="I524" s="144">
        <v>4</v>
      </c>
      <c r="J524" s="144">
        <v>8</v>
      </c>
      <c r="K524" s="144">
        <v>8</v>
      </c>
      <c r="L524" s="145">
        <v>12</v>
      </c>
    </row>
    <row r="525" spans="1:12" ht="18.75" customHeight="1" x14ac:dyDescent="0.3">
      <c r="A525" s="1732"/>
      <c r="B525" s="1768"/>
      <c r="C525" s="30" t="s">
        <v>87</v>
      </c>
      <c r="D525" s="1057">
        <v>0</v>
      </c>
      <c r="E525" s="168"/>
      <c r="F525" s="168"/>
      <c r="G525" s="168"/>
      <c r="H525" s="144"/>
      <c r="I525" s="144"/>
      <c r="J525" s="144"/>
      <c r="K525" s="144"/>
      <c r="L525" s="145"/>
    </row>
    <row r="526" spans="1:12" ht="18.75" customHeight="1" x14ac:dyDescent="0.3">
      <c r="A526" s="1732"/>
      <c r="B526" s="1765" t="s">
        <v>156</v>
      </c>
      <c r="C526" s="30" t="s">
        <v>85</v>
      </c>
      <c r="D526" s="1056">
        <v>1</v>
      </c>
      <c r="E526" s="144">
        <v>0</v>
      </c>
      <c r="F526" s="144">
        <v>1</v>
      </c>
      <c r="G526" s="144">
        <v>0</v>
      </c>
      <c r="H526" s="168">
        <v>0</v>
      </c>
      <c r="I526" s="168">
        <v>0</v>
      </c>
      <c r="J526" s="168">
        <v>0</v>
      </c>
      <c r="K526" s="168">
        <v>0</v>
      </c>
      <c r="L526" s="392">
        <v>0</v>
      </c>
    </row>
    <row r="527" spans="1:12" ht="18.75" customHeight="1" x14ac:dyDescent="0.3">
      <c r="A527" s="1732"/>
      <c r="B527" s="1723"/>
      <c r="C527" s="30" t="s">
        <v>86</v>
      </c>
      <c r="D527" s="1057">
        <v>3</v>
      </c>
      <c r="E527" s="168">
        <v>0</v>
      </c>
      <c r="F527" s="168">
        <v>0</v>
      </c>
      <c r="G527" s="168">
        <v>0</v>
      </c>
      <c r="H527" s="144">
        <v>0</v>
      </c>
      <c r="I527" s="144">
        <v>0</v>
      </c>
      <c r="J527" s="144">
        <v>1</v>
      </c>
      <c r="K527" s="144">
        <v>1</v>
      </c>
      <c r="L527" s="145">
        <v>1</v>
      </c>
    </row>
    <row r="528" spans="1:12" ht="18.75" customHeight="1" x14ac:dyDescent="0.3">
      <c r="A528" s="1732"/>
      <c r="B528" s="1726"/>
      <c r="C528" s="30" t="s">
        <v>87</v>
      </c>
      <c r="D528" s="1057">
        <f>SUM(H528:L528)</f>
        <v>0</v>
      </c>
      <c r="E528" s="168"/>
      <c r="F528" s="168"/>
      <c r="G528" s="168"/>
      <c r="H528" s="144"/>
      <c r="I528" s="144"/>
      <c r="J528" s="144"/>
      <c r="K528" s="144"/>
      <c r="L528" s="145"/>
    </row>
    <row r="529" spans="1:12" ht="18.75" customHeight="1" x14ac:dyDescent="0.3">
      <c r="A529" s="1732"/>
      <c r="B529" s="1765" t="s">
        <v>157</v>
      </c>
      <c r="C529" s="30" t="s">
        <v>85</v>
      </c>
      <c r="D529" s="1056">
        <f>SUM(E529:G529)</f>
        <v>0</v>
      </c>
      <c r="E529" s="144"/>
      <c r="F529" s="144"/>
      <c r="G529" s="144"/>
      <c r="H529" s="168"/>
      <c r="I529" s="168"/>
      <c r="J529" s="168"/>
      <c r="K529" s="168"/>
      <c r="L529" s="392"/>
    </row>
    <row r="530" spans="1:12" ht="18.75" customHeight="1" x14ac:dyDescent="0.3">
      <c r="A530" s="1732"/>
      <c r="B530" s="1723"/>
      <c r="C530" s="30" t="s">
        <v>86</v>
      </c>
      <c r="D530" s="1057">
        <v>40</v>
      </c>
      <c r="E530" s="168">
        <v>0</v>
      </c>
      <c r="F530" s="168">
        <v>0</v>
      </c>
      <c r="G530" s="168">
        <v>0</v>
      </c>
      <c r="H530" s="144">
        <v>4</v>
      </c>
      <c r="I530" s="144">
        <v>6</v>
      </c>
      <c r="J530" s="144">
        <v>18</v>
      </c>
      <c r="K530" s="144">
        <v>11</v>
      </c>
      <c r="L530" s="145">
        <v>1</v>
      </c>
    </row>
    <row r="531" spans="1:12" ht="18.75" customHeight="1" x14ac:dyDescent="0.3">
      <c r="A531" s="1732"/>
      <c r="B531" s="1726"/>
      <c r="C531" s="30" t="s">
        <v>87</v>
      </c>
      <c r="D531" s="1057">
        <f>SUM(H531:L531)</f>
        <v>0</v>
      </c>
      <c r="E531" s="168"/>
      <c r="F531" s="168"/>
      <c r="G531" s="168"/>
      <c r="H531" s="144"/>
      <c r="I531" s="144"/>
      <c r="J531" s="144"/>
      <c r="K531" s="144"/>
      <c r="L531" s="145"/>
    </row>
    <row r="532" spans="1:12" ht="18.75" customHeight="1" x14ac:dyDescent="0.3">
      <c r="A532" s="1732"/>
      <c r="B532" s="1765" t="s">
        <v>158</v>
      </c>
      <c r="C532" s="33" t="s">
        <v>85</v>
      </c>
      <c r="D532" s="1056">
        <f>SUM(E532:G532)</f>
        <v>0</v>
      </c>
      <c r="E532" s="144"/>
      <c r="F532" s="144"/>
      <c r="G532" s="144"/>
      <c r="H532" s="168"/>
      <c r="I532" s="168"/>
      <c r="J532" s="168"/>
      <c r="K532" s="168"/>
      <c r="L532" s="392"/>
    </row>
    <row r="533" spans="1:12" ht="18.75" customHeight="1" x14ac:dyDescent="0.3">
      <c r="A533" s="1732"/>
      <c r="B533" s="1723"/>
      <c r="C533" s="33" t="s">
        <v>86</v>
      </c>
      <c r="D533" s="1057">
        <v>8</v>
      </c>
      <c r="E533" s="168"/>
      <c r="F533" s="168"/>
      <c r="G533" s="168"/>
      <c r="H533" s="144">
        <v>0</v>
      </c>
      <c r="I533" s="144">
        <v>0</v>
      </c>
      <c r="J533" s="144">
        <v>6</v>
      </c>
      <c r="K533" s="144">
        <v>2</v>
      </c>
      <c r="L533" s="145"/>
    </row>
    <row r="534" spans="1:12" ht="18.75" customHeight="1" x14ac:dyDescent="0.3">
      <c r="A534" s="1732"/>
      <c r="B534" s="1726"/>
      <c r="C534" s="33" t="s">
        <v>87</v>
      </c>
      <c r="D534" s="1057">
        <f>SUM(H534:L534)</f>
        <v>0</v>
      </c>
      <c r="E534" s="168"/>
      <c r="F534" s="168"/>
      <c r="G534" s="168"/>
      <c r="H534" s="144"/>
      <c r="I534" s="144"/>
      <c r="J534" s="144"/>
      <c r="K534" s="144"/>
      <c r="L534" s="145"/>
    </row>
    <row r="535" spans="1:12" ht="18.75" customHeight="1" x14ac:dyDescent="0.3">
      <c r="A535" s="1732"/>
      <c r="B535" s="1765" t="s">
        <v>159</v>
      </c>
      <c r="C535" s="30" t="s">
        <v>85</v>
      </c>
      <c r="D535" s="1056">
        <f>SUM(E535:G535)</f>
        <v>0</v>
      </c>
      <c r="E535" s="144"/>
      <c r="F535" s="144"/>
      <c r="G535" s="144"/>
      <c r="H535" s="168"/>
      <c r="I535" s="168"/>
      <c r="J535" s="168"/>
      <c r="K535" s="168"/>
      <c r="L535" s="392"/>
    </row>
    <row r="536" spans="1:12" ht="18.75" customHeight="1" x14ac:dyDescent="0.3">
      <c r="A536" s="1732"/>
      <c r="B536" s="1723"/>
      <c r="C536" s="30" t="s">
        <v>86</v>
      </c>
      <c r="D536" s="1057">
        <v>3</v>
      </c>
      <c r="E536" s="168">
        <v>0</v>
      </c>
      <c r="F536" s="168">
        <v>0</v>
      </c>
      <c r="G536" s="168">
        <v>0</v>
      </c>
      <c r="H536" s="144">
        <v>1</v>
      </c>
      <c r="I536" s="144">
        <v>0</v>
      </c>
      <c r="J536" s="144">
        <v>1</v>
      </c>
      <c r="K536" s="144">
        <v>1</v>
      </c>
      <c r="L536" s="145">
        <v>0</v>
      </c>
    </row>
    <row r="537" spans="1:12" ht="18.75" customHeight="1" x14ac:dyDescent="0.3">
      <c r="A537" s="1732"/>
      <c r="B537" s="1726"/>
      <c r="C537" s="30" t="s">
        <v>87</v>
      </c>
      <c r="D537" s="1057">
        <f>SUM(H537:L537)</f>
        <v>0</v>
      </c>
      <c r="E537" s="168"/>
      <c r="F537" s="168"/>
      <c r="G537" s="168"/>
      <c r="H537" s="144"/>
      <c r="I537" s="144"/>
      <c r="J537" s="144"/>
      <c r="K537" s="144"/>
      <c r="L537" s="145"/>
    </row>
    <row r="538" spans="1:12" ht="18.75" customHeight="1" x14ac:dyDescent="0.3">
      <c r="A538" s="1732"/>
      <c r="B538" s="1765" t="s">
        <v>160</v>
      </c>
      <c r="C538" s="32" t="s">
        <v>85</v>
      </c>
      <c r="D538" s="1056">
        <f>SUM(E538:G538)</f>
        <v>0</v>
      </c>
      <c r="E538" s="144"/>
      <c r="F538" s="144"/>
      <c r="G538" s="144"/>
      <c r="H538" s="168"/>
      <c r="I538" s="168"/>
      <c r="J538" s="168"/>
      <c r="K538" s="168"/>
      <c r="L538" s="392"/>
    </row>
    <row r="539" spans="1:12" ht="18.75" customHeight="1" x14ac:dyDescent="0.3">
      <c r="A539" s="1732"/>
      <c r="B539" s="1723"/>
      <c r="C539" s="32" t="s">
        <v>86</v>
      </c>
      <c r="D539" s="1057">
        <v>1</v>
      </c>
      <c r="E539" s="168"/>
      <c r="F539" s="168"/>
      <c r="G539" s="168"/>
      <c r="H539" s="144"/>
      <c r="I539" s="144"/>
      <c r="J539" s="144"/>
      <c r="K539" s="144">
        <v>1</v>
      </c>
      <c r="L539" s="145"/>
    </row>
    <row r="540" spans="1:12" ht="18.75" customHeight="1" thickBot="1" x14ac:dyDescent="0.35">
      <c r="A540" s="1733"/>
      <c r="B540" s="1724"/>
      <c r="C540" s="1101" t="s">
        <v>87</v>
      </c>
      <c r="D540" s="1073">
        <f>SUM(H540:L540)</f>
        <v>0</v>
      </c>
      <c r="E540" s="1040"/>
      <c r="F540" s="1040"/>
      <c r="G540" s="1040"/>
      <c r="H540" s="174"/>
      <c r="I540" s="174"/>
      <c r="J540" s="174"/>
      <c r="K540" s="174"/>
      <c r="L540" s="175"/>
    </row>
    <row r="541" spans="1:12" ht="25.5" customHeight="1" x14ac:dyDescent="0.3">
      <c r="A541" s="1731" t="s">
        <v>288</v>
      </c>
      <c r="B541" s="1748" t="s">
        <v>289</v>
      </c>
      <c r="C541" s="1089" t="s">
        <v>85</v>
      </c>
      <c r="D541" s="1068">
        <f>SUM(E541:G541)</f>
        <v>455</v>
      </c>
      <c r="E541" s="135">
        <v>86</v>
      </c>
      <c r="F541" s="135">
        <v>369</v>
      </c>
      <c r="G541" s="135">
        <v>0</v>
      </c>
      <c r="H541" s="1050"/>
      <c r="I541" s="1050"/>
      <c r="J541" s="1050"/>
      <c r="K541" s="1050"/>
      <c r="L541" s="1046"/>
    </row>
    <row r="542" spans="1:12" ht="28.5" customHeight="1" x14ac:dyDescent="0.3">
      <c r="A542" s="1732"/>
      <c r="B542" s="1723"/>
      <c r="C542" s="30" t="s">
        <v>86</v>
      </c>
      <c r="D542" s="1057">
        <f>SUM(H542:L542)</f>
        <v>2049</v>
      </c>
      <c r="E542" s="168"/>
      <c r="F542" s="168"/>
      <c r="G542" s="168"/>
      <c r="H542" s="144">
        <v>89</v>
      </c>
      <c r="I542" s="144">
        <v>207</v>
      </c>
      <c r="J542" s="144">
        <v>1343</v>
      </c>
      <c r="K542" s="144">
        <v>397</v>
      </c>
      <c r="L542" s="145">
        <v>13</v>
      </c>
    </row>
    <row r="543" spans="1:12" ht="18.75" customHeight="1" x14ac:dyDescent="0.3">
      <c r="A543" s="1732"/>
      <c r="B543" s="1726"/>
      <c r="C543" s="30" t="s">
        <v>87</v>
      </c>
      <c r="D543" s="1057">
        <f>SUM(H543:L543)</f>
        <v>0</v>
      </c>
      <c r="E543" s="168"/>
      <c r="F543" s="168"/>
      <c r="G543" s="168"/>
      <c r="H543" s="144"/>
      <c r="I543" s="144"/>
      <c r="J543" s="144"/>
      <c r="K543" s="144"/>
      <c r="L543" s="145"/>
    </row>
    <row r="544" spans="1:12" ht="27" customHeight="1" x14ac:dyDescent="0.3">
      <c r="A544" s="1732"/>
      <c r="B544" s="1775" t="s">
        <v>290</v>
      </c>
      <c r="C544" s="30" t="s">
        <v>85</v>
      </c>
      <c r="D544" s="1056">
        <f>SUM(E544:G544)</f>
        <v>49</v>
      </c>
      <c r="E544" s="144"/>
      <c r="F544" s="144">
        <v>49</v>
      </c>
      <c r="G544" s="144"/>
      <c r="H544" s="168"/>
      <c r="I544" s="168"/>
      <c r="J544" s="168"/>
      <c r="K544" s="168"/>
      <c r="L544" s="392"/>
    </row>
    <row r="545" spans="1:12" ht="26.25" customHeight="1" x14ac:dyDescent="0.3">
      <c r="A545" s="1732"/>
      <c r="B545" s="1716"/>
      <c r="C545" s="30" t="s">
        <v>86</v>
      </c>
      <c r="D545" s="1057">
        <f>SUM(H545:L545)</f>
        <v>206</v>
      </c>
      <c r="E545" s="168"/>
      <c r="F545" s="168"/>
      <c r="G545" s="168"/>
      <c r="H545" s="144"/>
      <c r="I545" s="144">
        <v>23</v>
      </c>
      <c r="J545" s="144">
        <v>183</v>
      </c>
      <c r="K545" s="144"/>
      <c r="L545" s="145"/>
    </row>
    <row r="546" spans="1:12" ht="22.5" customHeight="1" x14ac:dyDescent="0.3">
      <c r="A546" s="1732"/>
      <c r="B546" s="1773"/>
      <c r="C546" s="30" t="s">
        <v>87</v>
      </c>
      <c r="D546" s="1057">
        <f>SUM(H546:L546)</f>
        <v>0</v>
      </c>
      <c r="E546" s="168"/>
      <c r="F546" s="168"/>
      <c r="G546" s="168"/>
      <c r="H546" s="144"/>
      <c r="I546" s="144"/>
      <c r="J546" s="144"/>
      <c r="K546" s="144"/>
      <c r="L546" s="145"/>
    </row>
    <row r="547" spans="1:12" ht="24.75" customHeight="1" x14ac:dyDescent="0.3">
      <c r="A547" s="1732"/>
      <c r="B547" s="1770" t="s">
        <v>291</v>
      </c>
      <c r="C547" s="30" t="s">
        <v>85</v>
      </c>
      <c r="D547" s="1056">
        <f>SUM(E547:G547)</f>
        <v>0</v>
      </c>
      <c r="E547" s="144"/>
      <c r="F547" s="144"/>
      <c r="G547" s="144"/>
      <c r="H547" s="168"/>
      <c r="I547" s="168"/>
      <c r="J547" s="168"/>
      <c r="K547" s="168"/>
      <c r="L547" s="392"/>
    </row>
    <row r="548" spans="1:12" ht="24" customHeight="1" x14ac:dyDescent="0.3">
      <c r="A548" s="1732"/>
      <c r="B548" s="1716"/>
      <c r="C548" s="30" t="s">
        <v>86</v>
      </c>
      <c r="D548" s="1057">
        <f>SUM(H548:L548)</f>
        <v>22</v>
      </c>
      <c r="E548" s="168"/>
      <c r="F548" s="168"/>
      <c r="G548" s="168"/>
      <c r="H548" s="144">
        <v>1</v>
      </c>
      <c r="I548" s="144">
        <v>2</v>
      </c>
      <c r="J548" s="144">
        <v>6</v>
      </c>
      <c r="K548" s="144">
        <v>10</v>
      </c>
      <c r="L548" s="145">
        <v>3</v>
      </c>
    </row>
    <row r="549" spans="1:12" ht="29.25" customHeight="1" x14ac:dyDescent="0.3">
      <c r="A549" s="1732"/>
      <c r="B549" s="1773"/>
      <c r="C549" s="30" t="s">
        <v>87</v>
      </c>
      <c r="D549" s="1057">
        <f>SUM(H549:L549)</f>
        <v>0</v>
      </c>
      <c r="E549" s="168"/>
      <c r="F549" s="168"/>
      <c r="G549" s="168"/>
      <c r="H549" s="144"/>
      <c r="I549" s="144"/>
      <c r="J549" s="144"/>
      <c r="K549" s="144"/>
      <c r="L549" s="145"/>
    </row>
    <row r="550" spans="1:12" ht="27.75" customHeight="1" x14ac:dyDescent="0.3">
      <c r="A550" s="1732"/>
      <c r="B550" s="1752" t="s">
        <v>292</v>
      </c>
      <c r="C550" s="30" t="s">
        <v>85</v>
      </c>
      <c r="D550" s="1056">
        <f>SUM(E550:G550)</f>
        <v>0</v>
      </c>
      <c r="E550" s="144"/>
      <c r="F550" s="144"/>
      <c r="G550" s="144"/>
      <c r="H550" s="168"/>
      <c r="I550" s="168"/>
      <c r="J550" s="168"/>
      <c r="K550" s="168"/>
      <c r="L550" s="392"/>
    </row>
    <row r="551" spans="1:12" ht="26.25" customHeight="1" x14ac:dyDescent="0.3">
      <c r="A551" s="1732"/>
      <c r="B551" s="1723"/>
      <c r="C551" s="30" t="s">
        <v>86</v>
      </c>
      <c r="D551" s="1057">
        <f>SUM(H551:L551)</f>
        <v>14</v>
      </c>
      <c r="E551" s="168"/>
      <c r="F551" s="168"/>
      <c r="G551" s="168"/>
      <c r="H551" s="144">
        <v>0</v>
      </c>
      <c r="I551" s="144">
        <v>1</v>
      </c>
      <c r="J551" s="144">
        <v>10</v>
      </c>
      <c r="K551" s="144">
        <v>0</v>
      </c>
      <c r="L551" s="145">
        <v>3</v>
      </c>
    </row>
    <row r="552" spans="1:12" ht="30.75" customHeight="1" thickBot="1" x14ac:dyDescent="0.35">
      <c r="A552" s="1733"/>
      <c r="B552" s="1724"/>
      <c r="C552" s="1095" t="s">
        <v>87</v>
      </c>
      <c r="D552" s="1073">
        <f>SUM(H552:L552)</f>
        <v>0</v>
      </c>
      <c r="E552" s="1040"/>
      <c r="F552" s="1040"/>
      <c r="G552" s="1040"/>
      <c r="H552" s="174"/>
      <c r="I552" s="174"/>
      <c r="J552" s="174"/>
      <c r="K552" s="174"/>
      <c r="L552" s="175"/>
    </row>
    <row r="553" spans="1:12" ht="18.75" customHeight="1" x14ac:dyDescent="0.3">
      <c r="B553" s="1"/>
      <c r="C553" s="1"/>
      <c r="D553" s="1"/>
      <c r="E553" s="63"/>
      <c r="F553" s="63"/>
      <c r="G553" s="63"/>
      <c r="H553" s="63"/>
      <c r="I553" s="63"/>
      <c r="J553" s="63"/>
      <c r="K553" s="63"/>
      <c r="L553" s="63"/>
    </row>
    <row r="554" spans="1:12" ht="18.75" customHeight="1" x14ac:dyDescent="0.3">
      <c r="B554" s="1"/>
      <c r="C554" s="1"/>
      <c r="D554" s="1"/>
      <c r="E554" s="63"/>
      <c r="F554" s="63"/>
      <c r="G554" s="63"/>
      <c r="H554" s="63"/>
      <c r="I554" s="63"/>
      <c r="J554" s="63"/>
      <c r="K554" s="63"/>
      <c r="L554" s="63"/>
    </row>
    <row r="555" spans="1:12" ht="18.75" customHeight="1" x14ac:dyDescent="0.3">
      <c r="B555" s="1"/>
      <c r="C555" s="1"/>
      <c r="D555" s="1"/>
      <c r="E555" s="63"/>
      <c r="F555" s="63"/>
      <c r="G555" s="63"/>
      <c r="H555" s="63"/>
      <c r="I555" s="63"/>
      <c r="J555" s="63"/>
      <c r="K555" s="63"/>
      <c r="L555" s="63"/>
    </row>
    <row r="556" spans="1:12" ht="18.75" customHeight="1" x14ac:dyDescent="0.3">
      <c r="B556" s="1"/>
      <c r="C556" s="1"/>
      <c r="D556" s="1"/>
      <c r="E556" s="63"/>
      <c r="F556" s="63"/>
      <c r="G556" s="63"/>
      <c r="H556" s="63"/>
      <c r="I556" s="63"/>
      <c r="J556" s="63"/>
      <c r="K556" s="63"/>
      <c r="L556" s="63"/>
    </row>
    <row r="557" spans="1:12" ht="18.75" customHeight="1" x14ac:dyDescent="0.3">
      <c r="B557" s="1"/>
      <c r="C557" s="1"/>
      <c r="D557" s="1"/>
      <c r="E557" s="63"/>
      <c r="F557" s="63"/>
      <c r="G557" s="63"/>
      <c r="H557" s="63"/>
      <c r="I557" s="63"/>
      <c r="J557" s="63"/>
      <c r="K557" s="63"/>
      <c r="L557" s="63"/>
    </row>
    <row r="558" spans="1:12" ht="18.75" customHeight="1" x14ac:dyDescent="0.3">
      <c r="B558" s="1"/>
      <c r="C558" s="1"/>
      <c r="D558" s="1"/>
      <c r="E558" s="63"/>
      <c r="F558" s="63"/>
      <c r="G558" s="63"/>
      <c r="H558" s="63"/>
      <c r="I558" s="63"/>
      <c r="J558" s="63"/>
      <c r="K558" s="63"/>
      <c r="L558" s="63"/>
    </row>
    <row r="559" spans="1:12" ht="18.75" customHeight="1" x14ac:dyDescent="0.3">
      <c r="B559" s="1"/>
      <c r="C559" s="1"/>
      <c r="D559" s="1"/>
      <c r="E559" s="63"/>
      <c r="F559" s="63"/>
      <c r="G559" s="63"/>
      <c r="H559" s="63"/>
      <c r="I559" s="63"/>
      <c r="J559" s="63"/>
      <c r="K559" s="63"/>
      <c r="L559" s="63"/>
    </row>
    <row r="560" spans="1:12" ht="18.75" customHeight="1" x14ac:dyDescent="0.3">
      <c r="B560" s="1"/>
      <c r="C560" s="1"/>
      <c r="D560" s="1"/>
      <c r="E560" s="63"/>
      <c r="F560" s="63"/>
      <c r="G560" s="63"/>
      <c r="H560" s="63"/>
      <c r="I560" s="63"/>
      <c r="J560" s="63"/>
      <c r="K560" s="63"/>
      <c r="L560" s="63"/>
    </row>
    <row r="561" spans="2:12" ht="18.75" customHeight="1" x14ac:dyDescent="0.3">
      <c r="B561" s="1"/>
      <c r="C561" s="1"/>
      <c r="D561" s="1"/>
      <c r="E561" s="63"/>
      <c r="F561" s="63"/>
      <c r="G561" s="63"/>
      <c r="H561" s="63"/>
      <c r="I561" s="63"/>
      <c r="J561" s="63"/>
      <c r="K561" s="63"/>
      <c r="L561" s="63"/>
    </row>
    <row r="562" spans="2:12" ht="18.75" customHeight="1" x14ac:dyDescent="0.3">
      <c r="B562" s="1"/>
      <c r="C562" s="1"/>
      <c r="D562" s="1"/>
      <c r="E562" s="63"/>
      <c r="F562" s="63"/>
      <c r="G562" s="63"/>
      <c r="H562" s="63"/>
      <c r="I562" s="63"/>
      <c r="J562" s="63"/>
      <c r="K562" s="63"/>
      <c r="L562" s="63"/>
    </row>
    <row r="563" spans="2:12" ht="18.75" customHeight="1" x14ac:dyDescent="0.3">
      <c r="B563" s="1"/>
      <c r="C563" s="1"/>
      <c r="D563" s="1"/>
      <c r="E563" s="63"/>
      <c r="F563" s="63"/>
      <c r="G563" s="63"/>
      <c r="H563" s="63"/>
      <c r="I563" s="63"/>
      <c r="J563" s="63"/>
      <c r="K563" s="63"/>
      <c r="L563" s="63"/>
    </row>
    <row r="564" spans="2:12" ht="18.75" customHeight="1" x14ac:dyDescent="0.3">
      <c r="B564" s="1"/>
      <c r="C564" s="1"/>
      <c r="D564" s="1"/>
      <c r="E564" s="63"/>
      <c r="F564" s="63"/>
      <c r="G564" s="63"/>
      <c r="H564" s="63"/>
      <c r="I564" s="63"/>
      <c r="J564" s="63"/>
      <c r="K564" s="63"/>
      <c r="L564" s="63"/>
    </row>
    <row r="565" spans="2:12" ht="18.75" customHeight="1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ht="18.75" customHeight="1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ht="18.75" customHeight="1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ht="18.75" customHeight="1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ht="18.75" customHeight="1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ht="18.75" customHeight="1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ht="18.75" customHeight="1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ht="18.75" customHeight="1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ht="18.75" customHeight="1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ht="18.75" customHeight="1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ht="18.75" customHeight="1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ht="18.75" customHeight="1" x14ac:dyDescent="0.3"/>
    <row r="577" ht="18.75" customHeight="1" x14ac:dyDescent="0.3"/>
    <row r="578" ht="18.75" customHeight="1" x14ac:dyDescent="0.3"/>
    <row r="579" ht="18.75" customHeight="1" x14ac:dyDescent="0.3"/>
    <row r="580" ht="18.75" customHeight="1" x14ac:dyDescent="0.3"/>
    <row r="581" ht="18.75" customHeight="1" x14ac:dyDescent="0.3"/>
    <row r="582" ht="18.75" customHeight="1" x14ac:dyDescent="0.3"/>
    <row r="583" ht="18.75" customHeight="1" x14ac:dyDescent="0.3"/>
    <row r="584" ht="18.75" customHeight="1" x14ac:dyDescent="0.3"/>
    <row r="585" ht="18.75" customHeight="1" x14ac:dyDescent="0.3"/>
    <row r="586" ht="18.75" customHeight="1" x14ac:dyDescent="0.3"/>
    <row r="587" ht="18.75" customHeight="1" x14ac:dyDescent="0.3"/>
    <row r="588" ht="18.75" customHeight="1" x14ac:dyDescent="0.3"/>
    <row r="589" ht="18.75" customHeight="1" x14ac:dyDescent="0.3"/>
    <row r="590" ht="18.75" customHeight="1" x14ac:dyDescent="0.3"/>
    <row r="591" ht="18.75" customHeight="1" x14ac:dyDescent="0.3"/>
    <row r="592" ht="18.75" customHeight="1" x14ac:dyDescent="0.3"/>
    <row r="593" ht="18.75" customHeight="1" x14ac:dyDescent="0.3"/>
    <row r="594" ht="18.75" customHeight="1" x14ac:dyDescent="0.3"/>
    <row r="595" ht="18.75" customHeight="1" x14ac:dyDescent="0.3"/>
    <row r="596" ht="18.75" customHeight="1" x14ac:dyDescent="0.3"/>
    <row r="597" ht="18.75" customHeight="1" x14ac:dyDescent="0.3"/>
    <row r="598" ht="18.75" customHeight="1" x14ac:dyDescent="0.3"/>
    <row r="599" ht="18.75" customHeight="1" x14ac:dyDescent="0.3"/>
    <row r="600" ht="18.75" customHeight="1" x14ac:dyDescent="0.3"/>
    <row r="601" ht="18.75" customHeight="1" x14ac:dyDescent="0.3"/>
    <row r="602" ht="18.75" customHeight="1" x14ac:dyDescent="0.3"/>
    <row r="603" ht="18.75" customHeight="1" x14ac:dyDescent="0.3"/>
    <row r="604" ht="18.75" customHeight="1" x14ac:dyDescent="0.3"/>
    <row r="605" ht="18.75" customHeight="1" x14ac:dyDescent="0.3"/>
    <row r="606" ht="18.75" customHeight="1" x14ac:dyDescent="0.3"/>
    <row r="607" ht="18.75" customHeight="1" x14ac:dyDescent="0.3"/>
    <row r="608" ht="18.75" customHeight="1" x14ac:dyDescent="0.3"/>
    <row r="609" ht="18.75" customHeight="1" x14ac:dyDescent="0.3"/>
    <row r="610" ht="18.75" customHeight="1" x14ac:dyDescent="0.3"/>
    <row r="611" ht="18.75" customHeight="1" x14ac:dyDescent="0.3"/>
    <row r="612" ht="18.75" customHeight="1" x14ac:dyDescent="0.3"/>
    <row r="613" ht="18.75" customHeight="1" x14ac:dyDescent="0.3"/>
    <row r="614" ht="18.75" customHeight="1" x14ac:dyDescent="0.3"/>
    <row r="615" ht="18.75" customHeight="1" x14ac:dyDescent="0.3"/>
    <row r="616" ht="18.75" customHeight="1" x14ac:dyDescent="0.3"/>
    <row r="617" ht="18.75" customHeight="1" x14ac:dyDescent="0.3"/>
    <row r="618" ht="18.75" customHeight="1" x14ac:dyDescent="0.3"/>
    <row r="619" ht="18.75" customHeight="1" x14ac:dyDescent="0.3"/>
    <row r="620" ht="18.75" customHeight="1" x14ac:dyDescent="0.3"/>
    <row r="621" ht="18.75" customHeight="1" x14ac:dyDescent="0.3"/>
    <row r="622" ht="18.75" customHeight="1" x14ac:dyDescent="0.3"/>
    <row r="623" ht="18.75" customHeight="1" x14ac:dyDescent="0.3"/>
    <row r="624" ht="18.75" customHeight="1" x14ac:dyDescent="0.3"/>
    <row r="625" ht="18.75" customHeight="1" x14ac:dyDescent="0.3"/>
    <row r="626" ht="18.75" customHeight="1" x14ac:dyDescent="0.3"/>
    <row r="627" ht="18.75" customHeight="1" x14ac:dyDescent="0.3"/>
    <row r="628" ht="18.75" customHeight="1" x14ac:dyDescent="0.3"/>
    <row r="629" ht="18.75" customHeight="1" x14ac:dyDescent="0.3"/>
    <row r="630" ht="18.75" customHeight="1" x14ac:dyDescent="0.3"/>
    <row r="631" ht="18.75" customHeight="1" x14ac:dyDescent="0.3"/>
    <row r="632" ht="18.75" customHeight="1" x14ac:dyDescent="0.3"/>
    <row r="633" ht="18.75" customHeight="1" x14ac:dyDescent="0.3"/>
    <row r="634" ht="18.75" customHeight="1" x14ac:dyDescent="0.3"/>
    <row r="635" ht="18.75" customHeight="1" x14ac:dyDescent="0.3"/>
    <row r="636" ht="18.75" customHeight="1" x14ac:dyDescent="0.3"/>
    <row r="637" ht="18.75" customHeight="1" x14ac:dyDescent="0.3"/>
    <row r="638" ht="18.75" customHeight="1" x14ac:dyDescent="0.3"/>
    <row r="639" ht="18.75" customHeight="1" x14ac:dyDescent="0.3"/>
    <row r="640" ht="18.75" customHeight="1" x14ac:dyDescent="0.3"/>
    <row r="641" spans="1:2" ht="18.75" customHeight="1" x14ac:dyDescent="0.3"/>
    <row r="642" spans="1:2" ht="18.75" customHeight="1" x14ac:dyDescent="0.3"/>
    <row r="643" spans="1:2" ht="18.75" customHeight="1" x14ac:dyDescent="0.3"/>
    <row r="644" spans="1:2" ht="18.75" customHeight="1" x14ac:dyDescent="0.3"/>
    <row r="645" spans="1:2" ht="18.75" customHeight="1" x14ac:dyDescent="0.3"/>
    <row r="646" spans="1:2" ht="18.75" customHeight="1" x14ac:dyDescent="0.3"/>
    <row r="647" spans="1:2" ht="18.75" customHeight="1" x14ac:dyDescent="0.3"/>
    <row r="648" spans="1:2" ht="18.75" customHeight="1" x14ac:dyDescent="0.3"/>
    <row r="649" spans="1:2" ht="18.75" customHeight="1" x14ac:dyDescent="0.3"/>
    <row r="650" spans="1:2" ht="18.75" customHeight="1" x14ac:dyDescent="0.3"/>
    <row r="651" spans="1:2" ht="18.75" customHeight="1" x14ac:dyDescent="0.3"/>
    <row r="652" spans="1:2" ht="18.75" customHeight="1" x14ac:dyDescent="0.3"/>
    <row r="653" spans="1:2" ht="18.75" customHeight="1" x14ac:dyDescent="0.3"/>
    <row r="654" spans="1:2" ht="15.75" customHeight="1" x14ac:dyDescent="0.3"/>
    <row r="655" spans="1:2" ht="15.75" customHeight="1" x14ac:dyDescent="0.3">
      <c r="A655" s="62"/>
      <c r="B655" s="62"/>
    </row>
    <row r="656" spans="1:2" ht="15.75" customHeight="1" x14ac:dyDescent="0.3">
      <c r="A656" s="62"/>
      <c r="B656" s="62"/>
    </row>
    <row r="657" spans="1:2" ht="15.75" customHeight="1" x14ac:dyDescent="0.3">
      <c r="A657" s="62"/>
      <c r="B657" s="62"/>
    </row>
    <row r="658" spans="1:2" ht="15.75" customHeight="1" x14ac:dyDescent="0.3">
      <c r="A658" s="62"/>
      <c r="B658" s="62"/>
    </row>
    <row r="659" spans="1:2" ht="15.75" customHeight="1" x14ac:dyDescent="0.3">
      <c r="A659" s="62"/>
      <c r="B659" s="62"/>
    </row>
    <row r="660" spans="1:2" ht="15.75" customHeight="1" x14ac:dyDescent="0.3">
      <c r="A660" s="62"/>
      <c r="B660" s="62"/>
    </row>
    <row r="661" spans="1:2" ht="15.75" customHeight="1" x14ac:dyDescent="0.3">
      <c r="A661" s="62"/>
      <c r="B661" s="62"/>
    </row>
    <row r="662" spans="1:2" ht="15.75" customHeight="1" x14ac:dyDescent="0.3">
      <c r="A662" s="62"/>
      <c r="B662" s="62"/>
    </row>
    <row r="663" spans="1:2" ht="15.75" customHeight="1" x14ac:dyDescent="0.3">
      <c r="A663" s="62"/>
      <c r="B663" s="62"/>
    </row>
    <row r="664" spans="1:2" ht="15.75" customHeight="1" x14ac:dyDescent="0.3">
      <c r="A664" s="62"/>
      <c r="B664" s="62"/>
    </row>
    <row r="665" spans="1:2" ht="15.75" customHeight="1" x14ac:dyDescent="0.3">
      <c r="A665" s="62"/>
      <c r="B665" s="62"/>
    </row>
    <row r="666" spans="1:2" ht="15.75" customHeight="1" x14ac:dyDescent="0.3">
      <c r="A666" s="62"/>
      <c r="B666" s="62"/>
    </row>
    <row r="667" spans="1:2" ht="15.75" customHeight="1" x14ac:dyDescent="0.3">
      <c r="A667" s="62"/>
      <c r="B667" s="62"/>
    </row>
    <row r="668" spans="1:2" ht="15.75" customHeight="1" x14ac:dyDescent="0.3">
      <c r="A668" s="62"/>
      <c r="B668" s="62"/>
    </row>
    <row r="669" spans="1:2" ht="15.75" customHeight="1" x14ac:dyDescent="0.3">
      <c r="A669" s="62"/>
      <c r="B669" s="62"/>
    </row>
    <row r="670" spans="1:2" ht="15.75" customHeight="1" x14ac:dyDescent="0.3">
      <c r="A670" s="62"/>
      <c r="B670" s="62"/>
    </row>
    <row r="671" spans="1:2" ht="15.75" customHeight="1" x14ac:dyDescent="0.3">
      <c r="A671" s="62"/>
      <c r="B671" s="62"/>
    </row>
    <row r="672" spans="1:2" ht="15.75" customHeight="1" x14ac:dyDescent="0.3">
      <c r="A672" s="62"/>
      <c r="B672" s="62"/>
    </row>
    <row r="673" spans="1:2" ht="15.75" customHeight="1" x14ac:dyDescent="0.3">
      <c r="A673" s="62"/>
      <c r="B673" s="62"/>
    </row>
    <row r="674" spans="1:2" ht="15.75" customHeight="1" x14ac:dyDescent="0.3">
      <c r="A674" s="62"/>
      <c r="B674" s="62"/>
    </row>
    <row r="675" spans="1:2" ht="15.75" customHeight="1" x14ac:dyDescent="0.3">
      <c r="A675" s="62"/>
      <c r="B675" s="62"/>
    </row>
    <row r="676" spans="1:2" ht="15.75" customHeight="1" x14ac:dyDescent="0.3">
      <c r="A676" s="62"/>
      <c r="B676" s="62"/>
    </row>
    <row r="677" spans="1:2" ht="15.75" customHeight="1" x14ac:dyDescent="0.3">
      <c r="A677" s="62"/>
      <c r="B677" s="62"/>
    </row>
    <row r="678" spans="1:2" ht="15.75" customHeight="1" x14ac:dyDescent="0.3">
      <c r="A678" s="62"/>
      <c r="B678" s="62"/>
    </row>
    <row r="679" spans="1:2" ht="15.75" customHeight="1" x14ac:dyDescent="0.3">
      <c r="A679" s="62"/>
      <c r="B679" s="62"/>
    </row>
    <row r="680" spans="1:2" ht="15.75" customHeight="1" x14ac:dyDescent="0.3">
      <c r="A680" s="62"/>
      <c r="B680" s="62"/>
    </row>
    <row r="681" spans="1:2" ht="15.75" customHeight="1" x14ac:dyDescent="0.3">
      <c r="A681" s="62"/>
      <c r="B681" s="62"/>
    </row>
    <row r="682" spans="1:2" ht="15.75" customHeight="1" x14ac:dyDescent="0.3">
      <c r="A682" s="62"/>
      <c r="B682" s="62"/>
    </row>
    <row r="683" spans="1:2" ht="15.75" customHeight="1" x14ac:dyDescent="0.3">
      <c r="A683" s="62"/>
      <c r="B683" s="62"/>
    </row>
    <row r="684" spans="1:2" ht="15.75" customHeight="1" x14ac:dyDescent="0.3">
      <c r="A684" s="62"/>
      <c r="B684" s="62"/>
    </row>
    <row r="685" spans="1:2" ht="15.75" customHeight="1" x14ac:dyDescent="0.3">
      <c r="A685" s="62"/>
      <c r="B685" s="62"/>
    </row>
    <row r="686" spans="1:2" ht="15.75" customHeight="1" x14ac:dyDescent="0.3">
      <c r="A686" s="62"/>
      <c r="B686" s="62"/>
    </row>
    <row r="687" spans="1:2" ht="15.75" customHeight="1" x14ac:dyDescent="0.3">
      <c r="A687" s="62"/>
      <c r="B687" s="62"/>
    </row>
    <row r="688" spans="1:2" ht="15.75" customHeight="1" x14ac:dyDescent="0.3">
      <c r="A688" s="62"/>
      <c r="B688" s="62"/>
    </row>
    <row r="689" spans="1:2" ht="15.75" customHeight="1" x14ac:dyDescent="0.3">
      <c r="A689" s="62"/>
      <c r="B689" s="62"/>
    </row>
    <row r="690" spans="1:2" ht="15.75" customHeight="1" x14ac:dyDescent="0.3">
      <c r="A690" s="62"/>
      <c r="B690" s="62"/>
    </row>
    <row r="691" spans="1:2" ht="15.75" customHeight="1" x14ac:dyDescent="0.3">
      <c r="A691" s="62"/>
      <c r="B691" s="62"/>
    </row>
    <row r="692" spans="1:2" ht="15.75" customHeight="1" x14ac:dyDescent="0.3">
      <c r="A692" s="62"/>
      <c r="B692" s="62"/>
    </row>
    <row r="693" spans="1:2" ht="15.75" customHeight="1" x14ac:dyDescent="0.3">
      <c r="A693" s="62"/>
      <c r="B693" s="62"/>
    </row>
    <row r="694" spans="1:2" ht="15.75" customHeight="1" x14ac:dyDescent="0.3">
      <c r="A694" s="62"/>
      <c r="B694" s="62"/>
    </row>
    <row r="695" spans="1:2" ht="15.75" customHeight="1" x14ac:dyDescent="0.3">
      <c r="A695" s="62"/>
      <c r="B695" s="62"/>
    </row>
    <row r="696" spans="1:2" ht="15.75" customHeight="1" x14ac:dyDescent="0.3">
      <c r="A696" s="62"/>
      <c r="B696" s="62"/>
    </row>
    <row r="697" spans="1:2" ht="15.75" customHeight="1" x14ac:dyDescent="0.3">
      <c r="A697" s="62"/>
      <c r="B697" s="62"/>
    </row>
    <row r="698" spans="1:2" ht="15.75" customHeight="1" x14ac:dyDescent="0.3">
      <c r="A698" s="62"/>
      <c r="B698" s="62"/>
    </row>
    <row r="699" spans="1:2" ht="15.75" customHeight="1" x14ac:dyDescent="0.3">
      <c r="A699" s="62"/>
      <c r="B699" s="62"/>
    </row>
    <row r="700" spans="1:2" ht="15.75" customHeight="1" x14ac:dyDescent="0.3">
      <c r="A700" s="62"/>
      <c r="B700" s="62"/>
    </row>
    <row r="701" spans="1:2" ht="15.75" customHeight="1" x14ac:dyDescent="0.3">
      <c r="A701" s="62"/>
      <c r="B701" s="62"/>
    </row>
    <row r="702" spans="1:2" ht="15.75" customHeight="1" x14ac:dyDescent="0.3">
      <c r="A702" s="62"/>
      <c r="B702" s="62"/>
    </row>
    <row r="703" spans="1:2" ht="15.75" customHeight="1" x14ac:dyDescent="0.3">
      <c r="A703" s="62"/>
      <c r="B703" s="62"/>
    </row>
    <row r="704" spans="1:2" ht="15.75" customHeight="1" x14ac:dyDescent="0.3">
      <c r="A704" s="62"/>
      <c r="B704" s="62"/>
    </row>
    <row r="705" spans="1:2" ht="15.75" customHeight="1" x14ac:dyDescent="0.3">
      <c r="A705" s="62"/>
      <c r="B705" s="62"/>
    </row>
    <row r="706" spans="1:2" ht="15.75" customHeight="1" x14ac:dyDescent="0.3">
      <c r="A706" s="62"/>
      <c r="B706" s="62"/>
    </row>
    <row r="707" spans="1:2" ht="15.75" customHeight="1" x14ac:dyDescent="0.3">
      <c r="A707" s="62"/>
      <c r="B707" s="62"/>
    </row>
    <row r="708" spans="1:2" ht="15.75" customHeight="1" x14ac:dyDescent="0.3">
      <c r="A708" s="62"/>
      <c r="B708" s="62"/>
    </row>
    <row r="709" spans="1:2" ht="15.75" customHeight="1" x14ac:dyDescent="0.3">
      <c r="A709" s="62"/>
      <c r="B709" s="62"/>
    </row>
    <row r="710" spans="1:2" ht="15.75" customHeight="1" x14ac:dyDescent="0.3">
      <c r="A710" s="62"/>
      <c r="B710" s="62"/>
    </row>
    <row r="711" spans="1:2" ht="15.75" customHeight="1" x14ac:dyDescent="0.3">
      <c r="A711" s="62"/>
      <c r="B711" s="62"/>
    </row>
    <row r="712" spans="1:2" ht="15.75" customHeight="1" x14ac:dyDescent="0.3">
      <c r="A712" s="62"/>
      <c r="B712" s="62"/>
    </row>
    <row r="713" spans="1:2" ht="15.75" customHeight="1" x14ac:dyDescent="0.3">
      <c r="A713" s="62"/>
      <c r="B713" s="62"/>
    </row>
    <row r="714" spans="1:2" ht="15.75" customHeight="1" x14ac:dyDescent="0.3">
      <c r="A714" s="62"/>
      <c r="B714" s="62"/>
    </row>
    <row r="715" spans="1:2" ht="15.75" customHeight="1" x14ac:dyDescent="0.3">
      <c r="A715" s="62"/>
      <c r="B715" s="62"/>
    </row>
    <row r="716" spans="1:2" ht="15.75" customHeight="1" x14ac:dyDescent="0.3">
      <c r="A716" s="62"/>
      <c r="B716" s="62"/>
    </row>
    <row r="717" spans="1:2" ht="15.75" customHeight="1" x14ac:dyDescent="0.3">
      <c r="A717" s="62"/>
      <c r="B717" s="62"/>
    </row>
    <row r="718" spans="1:2" ht="15.75" customHeight="1" x14ac:dyDescent="0.3">
      <c r="A718" s="62"/>
      <c r="B718" s="62"/>
    </row>
    <row r="719" spans="1:2" ht="15.75" customHeight="1" x14ac:dyDescent="0.3">
      <c r="A719" s="62"/>
      <c r="B719" s="62"/>
    </row>
    <row r="720" spans="1:2" ht="15.75" customHeight="1" x14ac:dyDescent="0.3">
      <c r="A720" s="62"/>
      <c r="B720" s="62"/>
    </row>
    <row r="721" spans="1:2" ht="15.75" customHeight="1" x14ac:dyDescent="0.3">
      <c r="A721" s="62"/>
      <c r="B721" s="62"/>
    </row>
    <row r="722" spans="1:2" ht="15.75" customHeight="1" x14ac:dyDescent="0.3">
      <c r="A722" s="62"/>
      <c r="B722" s="62"/>
    </row>
    <row r="723" spans="1:2" ht="15.75" customHeight="1" x14ac:dyDescent="0.3">
      <c r="A723" s="62"/>
      <c r="B723" s="62"/>
    </row>
    <row r="724" spans="1:2" ht="15.75" customHeight="1" x14ac:dyDescent="0.3">
      <c r="A724" s="62"/>
      <c r="B724" s="62"/>
    </row>
    <row r="725" spans="1:2" ht="15.75" customHeight="1" x14ac:dyDescent="0.3">
      <c r="A725" s="62"/>
      <c r="B725" s="62"/>
    </row>
    <row r="726" spans="1:2" ht="15.75" customHeight="1" x14ac:dyDescent="0.3">
      <c r="A726" s="62"/>
      <c r="B726" s="62"/>
    </row>
    <row r="727" spans="1:2" ht="15.75" customHeight="1" x14ac:dyDescent="0.3">
      <c r="A727" s="62"/>
      <c r="B727" s="62"/>
    </row>
    <row r="728" spans="1:2" ht="15.75" customHeight="1" x14ac:dyDescent="0.3">
      <c r="A728" s="62"/>
      <c r="B728" s="62"/>
    </row>
    <row r="729" spans="1:2" ht="15.75" customHeight="1" x14ac:dyDescent="0.3">
      <c r="A729" s="62"/>
      <c r="B729" s="62"/>
    </row>
    <row r="730" spans="1:2" ht="15.75" customHeight="1" x14ac:dyDescent="0.3">
      <c r="A730" s="62"/>
      <c r="B730" s="62"/>
    </row>
    <row r="731" spans="1:2" ht="15.75" customHeight="1" x14ac:dyDescent="0.3">
      <c r="A731" s="62"/>
      <c r="B731" s="62"/>
    </row>
    <row r="732" spans="1:2" ht="15.75" customHeight="1" x14ac:dyDescent="0.3">
      <c r="A732" s="62"/>
      <c r="B732" s="62"/>
    </row>
    <row r="733" spans="1:2" ht="15.75" customHeight="1" x14ac:dyDescent="0.3">
      <c r="A733" s="62"/>
      <c r="B733" s="62"/>
    </row>
    <row r="734" spans="1:2" ht="15.75" customHeight="1" x14ac:dyDescent="0.3">
      <c r="A734" s="62"/>
      <c r="B734" s="62"/>
    </row>
    <row r="735" spans="1:2" ht="15.75" customHeight="1" x14ac:dyDescent="0.3">
      <c r="A735" s="62"/>
      <c r="B735" s="62"/>
    </row>
    <row r="736" spans="1:2" ht="15.75" customHeight="1" x14ac:dyDescent="0.3">
      <c r="A736" s="62"/>
      <c r="B736" s="62"/>
    </row>
    <row r="737" spans="1:2" ht="15.75" customHeight="1" x14ac:dyDescent="0.3">
      <c r="A737" s="62"/>
      <c r="B737" s="62"/>
    </row>
    <row r="738" spans="1:2" ht="15.75" customHeight="1" x14ac:dyDescent="0.3">
      <c r="A738" s="62"/>
      <c r="B738" s="62"/>
    </row>
    <row r="739" spans="1:2" ht="15.75" customHeight="1" x14ac:dyDescent="0.3">
      <c r="A739" s="62"/>
      <c r="B739" s="62"/>
    </row>
    <row r="740" spans="1:2" ht="15.75" customHeight="1" x14ac:dyDescent="0.3">
      <c r="A740" s="62"/>
      <c r="B740" s="62"/>
    </row>
    <row r="741" spans="1:2" ht="15.75" customHeight="1" x14ac:dyDescent="0.3">
      <c r="A741" s="62"/>
      <c r="B741" s="62"/>
    </row>
    <row r="742" spans="1:2" ht="15.75" customHeight="1" x14ac:dyDescent="0.3">
      <c r="A742" s="62"/>
      <c r="B742" s="62"/>
    </row>
    <row r="743" spans="1:2" ht="15.75" customHeight="1" x14ac:dyDescent="0.3">
      <c r="A743" s="62"/>
      <c r="B743" s="62"/>
    </row>
    <row r="744" spans="1:2" ht="15.75" customHeight="1" x14ac:dyDescent="0.3">
      <c r="A744" s="62"/>
      <c r="B744" s="62"/>
    </row>
    <row r="745" spans="1:2" ht="15.75" customHeight="1" x14ac:dyDescent="0.3">
      <c r="A745" s="62"/>
      <c r="B745" s="62"/>
    </row>
    <row r="746" spans="1:2" ht="15.75" customHeight="1" x14ac:dyDescent="0.3">
      <c r="A746" s="62"/>
      <c r="B746" s="62"/>
    </row>
    <row r="747" spans="1:2" ht="15.75" customHeight="1" x14ac:dyDescent="0.3">
      <c r="A747" s="62"/>
      <c r="B747" s="62"/>
    </row>
    <row r="748" spans="1:2" ht="15.75" customHeight="1" x14ac:dyDescent="0.3">
      <c r="A748" s="62"/>
      <c r="B748" s="62"/>
    </row>
    <row r="749" spans="1:2" ht="15.75" customHeight="1" x14ac:dyDescent="0.3">
      <c r="A749" s="62"/>
      <c r="B749" s="62"/>
    </row>
    <row r="750" spans="1:2" ht="15.75" customHeight="1" x14ac:dyDescent="0.3">
      <c r="A750" s="62"/>
      <c r="B750" s="62"/>
    </row>
    <row r="751" spans="1:2" ht="15.75" customHeight="1" x14ac:dyDescent="0.3">
      <c r="A751" s="62"/>
      <c r="B751" s="62"/>
    </row>
    <row r="752" spans="1:2" ht="15.75" customHeight="1" x14ac:dyDescent="0.3">
      <c r="A752" s="62"/>
      <c r="B752" s="62"/>
    </row>
    <row r="753" spans="1:2" ht="15.75" customHeight="1" x14ac:dyDescent="0.3">
      <c r="A753" s="62"/>
      <c r="B753" s="62"/>
    </row>
    <row r="754" spans="1:2" ht="15.75" customHeight="1" x14ac:dyDescent="0.3">
      <c r="A754" s="62"/>
      <c r="B754" s="62"/>
    </row>
    <row r="755" spans="1:2" ht="15.75" customHeight="1" x14ac:dyDescent="0.3">
      <c r="A755" s="62"/>
      <c r="B755" s="62"/>
    </row>
    <row r="756" spans="1:2" ht="15.75" customHeight="1" x14ac:dyDescent="0.3">
      <c r="A756" s="62"/>
      <c r="B756" s="62"/>
    </row>
    <row r="757" spans="1:2" ht="15.75" customHeight="1" x14ac:dyDescent="0.3">
      <c r="A757" s="62"/>
      <c r="B757" s="62"/>
    </row>
    <row r="758" spans="1:2" ht="15.75" customHeight="1" x14ac:dyDescent="0.3">
      <c r="A758" s="62"/>
      <c r="B758" s="62"/>
    </row>
    <row r="759" spans="1:2" ht="15.75" customHeight="1" x14ac:dyDescent="0.3">
      <c r="A759" s="62"/>
      <c r="B759" s="62"/>
    </row>
    <row r="760" spans="1:2" ht="15.75" customHeight="1" x14ac:dyDescent="0.3">
      <c r="A760" s="62"/>
      <c r="B760" s="62"/>
    </row>
    <row r="761" spans="1:2" ht="15.75" customHeight="1" x14ac:dyDescent="0.3">
      <c r="A761" s="62"/>
      <c r="B761" s="62"/>
    </row>
    <row r="762" spans="1:2" ht="15.75" customHeight="1" x14ac:dyDescent="0.3">
      <c r="A762" s="62"/>
      <c r="B762" s="62"/>
    </row>
    <row r="763" spans="1:2" ht="15.75" customHeight="1" x14ac:dyDescent="0.3">
      <c r="A763" s="62"/>
      <c r="B763" s="62"/>
    </row>
    <row r="764" spans="1:2" ht="15.75" customHeight="1" x14ac:dyDescent="0.3">
      <c r="A764" s="62"/>
      <c r="B764" s="62"/>
    </row>
    <row r="765" spans="1:2" ht="15.75" customHeight="1" x14ac:dyDescent="0.3">
      <c r="A765" s="62"/>
      <c r="B765" s="62"/>
    </row>
    <row r="766" spans="1:2" ht="15.75" customHeight="1" x14ac:dyDescent="0.3">
      <c r="A766" s="62"/>
      <c r="B766" s="62"/>
    </row>
    <row r="767" spans="1:2" ht="15.75" customHeight="1" x14ac:dyDescent="0.3">
      <c r="A767" s="62"/>
      <c r="B767" s="62"/>
    </row>
    <row r="768" spans="1:2" ht="15.75" customHeight="1" x14ac:dyDescent="0.3">
      <c r="A768" s="62"/>
      <c r="B768" s="62"/>
    </row>
    <row r="769" spans="1:2" ht="15.75" customHeight="1" x14ac:dyDescent="0.3">
      <c r="A769" s="62"/>
      <c r="B769" s="62"/>
    </row>
    <row r="770" spans="1:2" ht="15.75" customHeight="1" x14ac:dyDescent="0.3">
      <c r="A770" s="62"/>
      <c r="B770" s="62"/>
    </row>
    <row r="771" spans="1:2" ht="15.75" customHeight="1" x14ac:dyDescent="0.3">
      <c r="A771" s="62"/>
      <c r="B771" s="62"/>
    </row>
    <row r="772" spans="1:2" ht="15.75" customHeight="1" x14ac:dyDescent="0.3">
      <c r="A772" s="62"/>
      <c r="B772" s="62"/>
    </row>
    <row r="773" spans="1:2" ht="15.75" customHeight="1" x14ac:dyDescent="0.3">
      <c r="A773" s="62"/>
      <c r="B773" s="62"/>
    </row>
    <row r="774" spans="1:2" ht="15.75" customHeight="1" x14ac:dyDescent="0.3">
      <c r="A774" s="62"/>
      <c r="B774" s="62"/>
    </row>
    <row r="775" spans="1:2" ht="15.75" customHeight="1" x14ac:dyDescent="0.3">
      <c r="A775" s="62"/>
      <c r="B775" s="62"/>
    </row>
    <row r="776" spans="1:2" ht="15.75" customHeight="1" x14ac:dyDescent="0.3">
      <c r="A776" s="62"/>
      <c r="B776" s="62"/>
    </row>
    <row r="777" spans="1:2" ht="15.75" customHeight="1" x14ac:dyDescent="0.3">
      <c r="A777" s="62"/>
      <c r="B777" s="62"/>
    </row>
    <row r="778" spans="1:2" ht="15.75" customHeight="1" x14ac:dyDescent="0.3">
      <c r="A778" s="62"/>
      <c r="B778" s="62"/>
    </row>
    <row r="779" spans="1:2" ht="15.75" customHeight="1" x14ac:dyDescent="0.3">
      <c r="A779" s="62"/>
      <c r="B779" s="62"/>
    </row>
    <row r="780" spans="1:2" ht="15.75" customHeight="1" x14ac:dyDescent="0.3">
      <c r="A780" s="62"/>
      <c r="B780" s="62"/>
    </row>
    <row r="781" spans="1:2" ht="15.75" customHeight="1" x14ac:dyDescent="0.3">
      <c r="A781" s="62"/>
      <c r="B781" s="62"/>
    </row>
    <row r="782" spans="1:2" ht="15.75" customHeight="1" x14ac:dyDescent="0.3">
      <c r="A782" s="62"/>
      <c r="B782" s="62"/>
    </row>
    <row r="783" spans="1:2" ht="15.75" customHeight="1" x14ac:dyDescent="0.3">
      <c r="A783" s="62"/>
      <c r="B783" s="62"/>
    </row>
    <row r="784" spans="1:2" ht="15.75" customHeight="1" x14ac:dyDescent="0.3">
      <c r="A784" s="62"/>
      <c r="B784" s="62"/>
    </row>
    <row r="785" spans="1:2" ht="15.75" customHeight="1" x14ac:dyDescent="0.3">
      <c r="A785" s="62"/>
      <c r="B785" s="62"/>
    </row>
    <row r="786" spans="1:2" ht="15.75" customHeight="1" x14ac:dyDescent="0.3">
      <c r="A786" s="62"/>
      <c r="B786" s="62"/>
    </row>
    <row r="787" spans="1:2" ht="15.75" customHeight="1" x14ac:dyDescent="0.3">
      <c r="A787" s="62"/>
      <c r="B787" s="62"/>
    </row>
    <row r="788" spans="1:2" ht="15.75" customHeight="1" x14ac:dyDescent="0.3">
      <c r="A788" s="62"/>
      <c r="B788" s="62"/>
    </row>
    <row r="789" spans="1:2" ht="15.75" customHeight="1" x14ac:dyDescent="0.3">
      <c r="A789" s="62"/>
      <c r="B789" s="62"/>
    </row>
    <row r="790" spans="1:2" ht="15.75" customHeight="1" x14ac:dyDescent="0.3">
      <c r="A790" s="62"/>
      <c r="B790" s="62"/>
    </row>
    <row r="791" spans="1:2" ht="15.75" customHeight="1" x14ac:dyDescent="0.3">
      <c r="A791" s="62"/>
      <c r="B791" s="62"/>
    </row>
    <row r="792" spans="1:2" ht="15.75" customHeight="1" x14ac:dyDescent="0.3">
      <c r="A792" s="62"/>
      <c r="B792" s="62"/>
    </row>
    <row r="793" spans="1:2" ht="15.75" customHeight="1" x14ac:dyDescent="0.3">
      <c r="A793" s="62"/>
      <c r="B793" s="62"/>
    </row>
    <row r="794" spans="1:2" ht="15.75" customHeight="1" x14ac:dyDescent="0.3">
      <c r="A794" s="62"/>
      <c r="B794" s="62"/>
    </row>
    <row r="795" spans="1:2" ht="15.75" customHeight="1" x14ac:dyDescent="0.3">
      <c r="A795" s="62"/>
      <c r="B795" s="62"/>
    </row>
    <row r="796" spans="1:2" ht="15.75" customHeight="1" x14ac:dyDescent="0.3">
      <c r="A796" s="62"/>
      <c r="B796" s="62"/>
    </row>
    <row r="797" spans="1:2" ht="15.75" customHeight="1" x14ac:dyDescent="0.3">
      <c r="A797" s="62"/>
      <c r="B797" s="62"/>
    </row>
    <row r="798" spans="1:2" ht="15.75" customHeight="1" x14ac:dyDescent="0.3">
      <c r="A798" s="62"/>
      <c r="B798" s="62"/>
    </row>
    <row r="799" spans="1:2" ht="15.75" customHeight="1" x14ac:dyDescent="0.3">
      <c r="A799" s="62"/>
      <c r="B799" s="62"/>
    </row>
    <row r="800" spans="1:2" ht="15.75" customHeight="1" x14ac:dyDescent="0.3">
      <c r="A800" s="62"/>
      <c r="B800" s="62"/>
    </row>
    <row r="801" spans="1:2" ht="15.75" customHeight="1" x14ac:dyDescent="0.3">
      <c r="A801" s="62"/>
      <c r="B801" s="62"/>
    </row>
    <row r="802" spans="1:2" ht="15.75" customHeight="1" x14ac:dyDescent="0.3">
      <c r="A802" s="62"/>
      <c r="B802" s="62"/>
    </row>
    <row r="803" spans="1:2" ht="15.75" customHeight="1" x14ac:dyDescent="0.3">
      <c r="A803" s="62"/>
      <c r="B803" s="62"/>
    </row>
    <row r="804" spans="1:2" ht="15.75" customHeight="1" x14ac:dyDescent="0.3">
      <c r="A804" s="62"/>
      <c r="B804" s="62"/>
    </row>
    <row r="805" spans="1:2" ht="15.75" customHeight="1" x14ac:dyDescent="0.3">
      <c r="A805" s="62"/>
      <c r="B805" s="62"/>
    </row>
    <row r="806" spans="1:2" ht="15.75" customHeight="1" x14ac:dyDescent="0.3">
      <c r="A806" s="62"/>
      <c r="B806" s="62"/>
    </row>
    <row r="807" spans="1:2" ht="15.75" customHeight="1" x14ac:dyDescent="0.3">
      <c r="A807" s="62"/>
      <c r="B807" s="62"/>
    </row>
    <row r="808" spans="1:2" ht="15.75" customHeight="1" x14ac:dyDescent="0.3">
      <c r="A808" s="62"/>
      <c r="B808" s="62"/>
    </row>
    <row r="809" spans="1:2" ht="15.75" customHeight="1" x14ac:dyDescent="0.3">
      <c r="A809" s="62"/>
      <c r="B809" s="62"/>
    </row>
    <row r="810" spans="1:2" ht="15.75" customHeight="1" x14ac:dyDescent="0.3">
      <c r="A810" s="62"/>
      <c r="B810" s="62"/>
    </row>
    <row r="811" spans="1:2" ht="15.75" customHeight="1" x14ac:dyDescent="0.3">
      <c r="A811" s="62"/>
      <c r="B811" s="62"/>
    </row>
    <row r="812" spans="1:2" ht="15.75" customHeight="1" x14ac:dyDescent="0.3">
      <c r="A812" s="62"/>
      <c r="B812" s="62"/>
    </row>
    <row r="813" spans="1:2" ht="15.75" customHeight="1" x14ac:dyDescent="0.3">
      <c r="A813" s="62"/>
      <c r="B813" s="62"/>
    </row>
    <row r="814" spans="1:2" ht="15.75" customHeight="1" x14ac:dyDescent="0.3">
      <c r="A814" s="62"/>
      <c r="B814" s="62"/>
    </row>
    <row r="815" spans="1:2" ht="15.75" customHeight="1" x14ac:dyDescent="0.3">
      <c r="A815" s="62"/>
      <c r="B815" s="62"/>
    </row>
    <row r="816" spans="1:2" ht="15.75" customHeight="1" x14ac:dyDescent="0.3">
      <c r="A816" s="62"/>
      <c r="B816" s="62"/>
    </row>
    <row r="817" spans="1:2" ht="15.75" customHeight="1" x14ac:dyDescent="0.3">
      <c r="A817" s="62"/>
      <c r="B817" s="62"/>
    </row>
    <row r="818" spans="1:2" ht="15.75" customHeight="1" x14ac:dyDescent="0.3">
      <c r="A818" s="62"/>
      <c r="B818" s="62"/>
    </row>
    <row r="819" spans="1:2" ht="15.75" customHeight="1" x14ac:dyDescent="0.3">
      <c r="A819" s="62"/>
      <c r="B819" s="62"/>
    </row>
    <row r="820" spans="1:2" ht="15.75" customHeight="1" x14ac:dyDescent="0.3">
      <c r="A820" s="62"/>
      <c r="B820" s="62"/>
    </row>
    <row r="821" spans="1:2" ht="15.75" customHeight="1" x14ac:dyDescent="0.3">
      <c r="A821" s="62"/>
      <c r="B821" s="62"/>
    </row>
    <row r="822" spans="1:2" ht="15.75" customHeight="1" x14ac:dyDescent="0.3">
      <c r="A822" s="62"/>
      <c r="B822" s="62"/>
    </row>
    <row r="823" spans="1:2" ht="15.75" customHeight="1" x14ac:dyDescent="0.3">
      <c r="A823" s="62"/>
      <c r="B823" s="62"/>
    </row>
    <row r="824" spans="1:2" ht="15.75" customHeight="1" x14ac:dyDescent="0.3">
      <c r="A824" s="62"/>
      <c r="B824" s="62"/>
    </row>
    <row r="825" spans="1:2" ht="15.75" customHeight="1" x14ac:dyDescent="0.3">
      <c r="A825" s="62"/>
      <c r="B825" s="62"/>
    </row>
    <row r="826" spans="1:2" ht="15.75" customHeight="1" x14ac:dyDescent="0.3">
      <c r="A826" s="62"/>
      <c r="B826" s="62"/>
    </row>
    <row r="827" spans="1:2" ht="15.75" customHeight="1" x14ac:dyDescent="0.3">
      <c r="A827" s="62"/>
      <c r="B827" s="62"/>
    </row>
    <row r="828" spans="1:2" ht="15.75" customHeight="1" x14ac:dyDescent="0.3">
      <c r="A828" s="62"/>
      <c r="B828" s="62"/>
    </row>
    <row r="829" spans="1:2" ht="15.75" customHeight="1" x14ac:dyDescent="0.3">
      <c r="A829" s="62"/>
      <c r="B829" s="62"/>
    </row>
    <row r="830" spans="1:2" ht="15.75" customHeight="1" x14ac:dyDescent="0.3">
      <c r="A830" s="62"/>
      <c r="B830" s="62"/>
    </row>
    <row r="831" spans="1:2" ht="15.75" customHeight="1" x14ac:dyDescent="0.3">
      <c r="A831" s="62"/>
      <c r="B831" s="62"/>
    </row>
    <row r="832" spans="1:2" ht="15.75" customHeight="1" x14ac:dyDescent="0.3">
      <c r="A832" s="62"/>
      <c r="B832" s="62"/>
    </row>
    <row r="833" spans="1:2" ht="15.75" customHeight="1" x14ac:dyDescent="0.3">
      <c r="A833" s="62"/>
      <c r="B833" s="62"/>
    </row>
    <row r="834" spans="1:2" ht="15.75" customHeight="1" x14ac:dyDescent="0.3">
      <c r="A834" s="62"/>
      <c r="B834" s="62"/>
    </row>
    <row r="835" spans="1:2" ht="15.75" customHeight="1" x14ac:dyDescent="0.3">
      <c r="A835" s="62"/>
      <c r="B835" s="62"/>
    </row>
    <row r="836" spans="1:2" ht="15.75" customHeight="1" x14ac:dyDescent="0.3">
      <c r="A836" s="62"/>
      <c r="B836" s="62"/>
    </row>
    <row r="837" spans="1:2" ht="15.75" customHeight="1" x14ac:dyDescent="0.3">
      <c r="A837" s="62"/>
      <c r="B837" s="62"/>
    </row>
    <row r="838" spans="1:2" ht="15.75" customHeight="1" x14ac:dyDescent="0.3">
      <c r="A838" s="62"/>
      <c r="B838" s="62"/>
    </row>
    <row r="839" spans="1:2" ht="15.75" customHeight="1" x14ac:dyDescent="0.3">
      <c r="A839" s="62"/>
      <c r="B839" s="62"/>
    </row>
    <row r="840" spans="1:2" ht="15.75" customHeight="1" x14ac:dyDescent="0.3">
      <c r="A840" s="62"/>
      <c r="B840" s="62"/>
    </row>
    <row r="841" spans="1:2" ht="15.75" customHeight="1" x14ac:dyDescent="0.3">
      <c r="A841" s="62"/>
      <c r="B841" s="62"/>
    </row>
    <row r="842" spans="1:2" ht="15.75" customHeight="1" x14ac:dyDescent="0.3">
      <c r="A842" s="62"/>
      <c r="B842" s="62"/>
    </row>
    <row r="843" spans="1:2" ht="15.75" customHeight="1" x14ac:dyDescent="0.3">
      <c r="A843" s="62"/>
      <c r="B843" s="62"/>
    </row>
    <row r="844" spans="1:2" ht="15.75" customHeight="1" x14ac:dyDescent="0.3">
      <c r="A844" s="62"/>
      <c r="B844" s="62"/>
    </row>
    <row r="845" spans="1:2" ht="15.75" customHeight="1" x14ac:dyDescent="0.3">
      <c r="A845" s="62"/>
      <c r="B845" s="62"/>
    </row>
    <row r="846" spans="1:2" ht="15.75" customHeight="1" x14ac:dyDescent="0.3">
      <c r="A846" s="62"/>
      <c r="B846" s="62"/>
    </row>
    <row r="847" spans="1:2" ht="15.75" customHeight="1" x14ac:dyDescent="0.3">
      <c r="A847" s="62"/>
      <c r="B847" s="62"/>
    </row>
    <row r="848" spans="1:2" ht="15.75" customHeight="1" x14ac:dyDescent="0.3">
      <c r="A848" s="62"/>
      <c r="B848" s="62"/>
    </row>
    <row r="849" spans="1:2" ht="15.75" customHeight="1" x14ac:dyDescent="0.3">
      <c r="A849" s="62"/>
      <c r="B849" s="62"/>
    </row>
    <row r="850" spans="1:2" ht="15.75" customHeight="1" x14ac:dyDescent="0.3">
      <c r="A850" s="62"/>
      <c r="B850" s="62"/>
    </row>
    <row r="851" spans="1:2" ht="15.75" customHeight="1" x14ac:dyDescent="0.3">
      <c r="A851" s="62"/>
      <c r="B851" s="62"/>
    </row>
    <row r="852" spans="1:2" ht="15.75" customHeight="1" x14ac:dyDescent="0.3">
      <c r="A852" s="62"/>
      <c r="B852" s="62"/>
    </row>
    <row r="853" spans="1:2" ht="15.75" customHeight="1" x14ac:dyDescent="0.3">
      <c r="A853" s="62"/>
      <c r="B853" s="62"/>
    </row>
    <row r="854" spans="1:2" ht="15.75" customHeight="1" x14ac:dyDescent="0.3">
      <c r="A854" s="62"/>
      <c r="B854" s="62"/>
    </row>
    <row r="855" spans="1:2" ht="15.75" customHeight="1" x14ac:dyDescent="0.3">
      <c r="A855" s="62"/>
      <c r="B855" s="62"/>
    </row>
    <row r="856" spans="1:2" ht="15.75" customHeight="1" x14ac:dyDescent="0.3">
      <c r="A856" s="62"/>
      <c r="B856" s="62"/>
    </row>
    <row r="857" spans="1:2" ht="15.75" customHeight="1" x14ac:dyDescent="0.3">
      <c r="A857" s="62"/>
      <c r="B857" s="62"/>
    </row>
    <row r="858" spans="1:2" ht="15.75" customHeight="1" x14ac:dyDescent="0.3">
      <c r="A858" s="62"/>
      <c r="B858" s="62"/>
    </row>
    <row r="859" spans="1:2" ht="15.75" customHeight="1" x14ac:dyDescent="0.3">
      <c r="A859" s="62"/>
      <c r="B859" s="62"/>
    </row>
    <row r="860" spans="1:2" ht="15.75" customHeight="1" x14ac:dyDescent="0.3">
      <c r="A860" s="62"/>
      <c r="B860" s="62"/>
    </row>
    <row r="861" spans="1:2" ht="15.75" customHeight="1" x14ac:dyDescent="0.3">
      <c r="A861" s="62"/>
      <c r="B861" s="62"/>
    </row>
    <row r="862" spans="1:2" ht="15.75" customHeight="1" x14ac:dyDescent="0.3">
      <c r="A862" s="62"/>
      <c r="B862" s="62"/>
    </row>
    <row r="863" spans="1:2" ht="15.75" customHeight="1" x14ac:dyDescent="0.3">
      <c r="A863" s="62"/>
      <c r="B863" s="62"/>
    </row>
    <row r="864" spans="1:2" ht="15.75" customHeight="1" x14ac:dyDescent="0.3">
      <c r="A864" s="62"/>
      <c r="B864" s="62"/>
    </row>
    <row r="865" spans="1:2" ht="15.75" customHeight="1" x14ac:dyDescent="0.3">
      <c r="A865" s="62"/>
      <c r="B865" s="62"/>
    </row>
    <row r="866" spans="1:2" ht="15.75" customHeight="1" x14ac:dyDescent="0.3">
      <c r="A866" s="62"/>
      <c r="B866" s="62"/>
    </row>
    <row r="867" spans="1:2" ht="15.75" customHeight="1" x14ac:dyDescent="0.3">
      <c r="A867" s="62"/>
      <c r="B867" s="62"/>
    </row>
    <row r="868" spans="1:2" ht="15.75" customHeight="1" x14ac:dyDescent="0.3">
      <c r="A868" s="62"/>
      <c r="B868" s="62"/>
    </row>
    <row r="869" spans="1:2" ht="15.75" customHeight="1" x14ac:dyDescent="0.3">
      <c r="A869" s="62"/>
      <c r="B869" s="62"/>
    </row>
    <row r="870" spans="1:2" ht="15.75" customHeight="1" x14ac:dyDescent="0.3">
      <c r="A870" s="62"/>
      <c r="B870" s="62"/>
    </row>
    <row r="871" spans="1:2" ht="15.75" customHeight="1" x14ac:dyDescent="0.3">
      <c r="A871" s="62"/>
      <c r="B871" s="62"/>
    </row>
    <row r="872" spans="1:2" ht="15.75" customHeight="1" x14ac:dyDescent="0.3">
      <c r="A872" s="62"/>
      <c r="B872" s="62"/>
    </row>
    <row r="873" spans="1:2" ht="15.75" customHeight="1" x14ac:dyDescent="0.3">
      <c r="A873" s="62"/>
      <c r="B873" s="62"/>
    </row>
    <row r="874" spans="1:2" ht="15.75" customHeight="1" x14ac:dyDescent="0.3">
      <c r="A874" s="62"/>
      <c r="B874" s="62"/>
    </row>
    <row r="875" spans="1:2" ht="15.75" customHeight="1" x14ac:dyDescent="0.3">
      <c r="A875" s="62"/>
      <c r="B875" s="62"/>
    </row>
    <row r="876" spans="1:2" ht="15.75" customHeight="1" x14ac:dyDescent="0.3">
      <c r="A876" s="62"/>
      <c r="B876" s="62"/>
    </row>
    <row r="877" spans="1:2" ht="15.75" customHeight="1" x14ac:dyDescent="0.3">
      <c r="A877" s="62"/>
      <c r="B877" s="62"/>
    </row>
    <row r="878" spans="1:2" ht="15.75" customHeight="1" x14ac:dyDescent="0.3">
      <c r="A878" s="62"/>
      <c r="B878" s="62"/>
    </row>
    <row r="879" spans="1:2" ht="15.75" customHeight="1" x14ac:dyDescent="0.3">
      <c r="A879" s="62"/>
      <c r="B879" s="62"/>
    </row>
    <row r="880" spans="1:2" ht="15.75" customHeight="1" x14ac:dyDescent="0.3">
      <c r="A880" s="62"/>
      <c r="B880" s="62"/>
    </row>
    <row r="881" spans="1:2" ht="15.75" customHeight="1" x14ac:dyDescent="0.3">
      <c r="A881" s="62"/>
      <c r="B881" s="62"/>
    </row>
    <row r="882" spans="1:2" ht="15.75" customHeight="1" x14ac:dyDescent="0.3">
      <c r="A882" s="62"/>
      <c r="B882" s="62"/>
    </row>
    <row r="883" spans="1:2" ht="15.75" customHeight="1" x14ac:dyDescent="0.3">
      <c r="A883" s="62"/>
      <c r="B883" s="62"/>
    </row>
    <row r="884" spans="1:2" ht="15.75" customHeight="1" x14ac:dyDescent="0.3">
      <c r="A884" s="62"/>
      <c r="B884" s="62"/>
    </row>
    <row r="885" spans="1:2" ht="15.75" customHeight="1" x14ac:dyDescent="0.3">
      <c r="A885" s="62"/>
      <c r="B885" s="62"/>
    </row>
    <row r="886" spans="1:2" ht="15.75" customHeight="1" x14ac:dyDescent="0.3">
      <c r="A886" s="62"/>
      <c r="B886" s="62"/>
    </row>
    <row r="887" spans="1:2" ht="15.75" customHeight="1" x14ac:dyDescent="0.3">
      <c r="A887" s="62"/>
      <c r="B887" s="62"/>
    </row>
    <row r="888" spans="1:2" ht="15.75" customHeight="1" x14ac:dyDescent="0.3">
      <c r="A888" s="62"/>
      <c r="B888" s="62"/>
    </row>
    <row r="889" spans="1:2" ht="15.75" customHeight="1" x14ac:dyDescent="0.3">
      <c r="A889" s="62"/>
      <c r="B889" s="62"/>
    </row>
    <row r="890" spans="1:2" ht="15.75" customHeight="1" x14ac:dyDescent="0.3">
      <c r="A890" s="62"/>
      <c r="B890" s="62"/>
    </row>
    <row r="891" spans="1:2" ht="15.75" customHeight="1" x14ac:dyDescent="0.3">
      <c r="A891" s="62"/>
      <c r="B891" s="62"/>
    </row>
    <row r="892" spans="1:2" ht="15.75" customHeight="1" x14ac:dyDescent="0.3">
      <c r="A892" s="62"/>
      <c r="B892" s="62"/>
    </row>
    <row r="893" spans="1:2" ht="15.75" customHeight="1" x14ac:dyDescent="0.3">
      <c r="A893" s="62"/>
      <c r="B893" s="62"/>
    </row>
    <row r="894" spans="1:2" ht="15.75" customHeight="1" x14ac:dyDescent="0.3">
      <c r="A894" s="62"/>
      <c r="B894" s="62"/>
    </row>
    <row r="895" spans="1:2" ht="15.75" customHeight="1" x14ac:dyDescent="0.3">
      <c r="A895" s="62"/>
      <c r="B895" s="62"/>
    </row>
    <row r="896" spans="1:2" ht="15.75" customHeight="1" x14ac:dyDescent="0.3">
      <c r="A896" s="62"/>
      <c r="B896" s="62"/>
    </row>
    <row r="897" spans="1:2" ht="15.75" customHeight="1" x14ac:dyDescent="0.3">
      <c r="A897" s="62"/>
      <c r="B897" s="62"/>
    </row>
    <row r="898" spans="1:2" ht="15.75" customHeight="1" x14ac:dyDescent="0.3">
      <c r="A898" s="62"/>
      <c r="B898" s="62"/>
    </row>
    <row r="899" spans="1:2" ht="15.75" customHeight="1" x14ac:dyDescent="0.3">
      <c r="A899" s="62"/>
      <c r="B899" s="62"/>
    </row>
    <row r="900" spans="1:2" ht="15.75" customHeight="1" x14ac:dyDescent="0.3">
      <c r="A900" s="62"/>
      <c r="B900" s="62"/>
    </row>
    <row r="901" spans="1:2" ht="15.75" customHeight="1" x14ac:dyDescent="0.3">
      <c r="A901" s="62"/>
      <c r="B901" s="62"/>
    </row>
    <row r="902" spans="1:2" ht="15.75" customHeight="1" x14ac:dyDescent="0.3">
      <c r="A902" s="62"/>
      <c r="B902" s="62"/>
    </row>
    <row r="903" spans="1:2" ht="15.75" customHeight="1" x14ac:dyDescent="0.3">
      <c r="A903" s="62"/>
      <c r="B903" s="62"/>
    </row>
    <row r="904" spans="1:2" ht="15.75" customHeight="1" x14ac:dyDescent="0.3">
      <c r="A904" s="62"/>
      <c r="B904" s="62"/>
    </row>
    <row r="905" spans="1:2" ht="15.75" customHeight="1" x14ac:dyDescent="0.3">
      <c r="A905" s="62"/>
      <c r="B905" s="62"/>
    </row>
    <row r="906" spans="1:2" ht="15.75" customHeight="1" x14ac:dyDescent="0.3">
      <c r="A906" s="62"/>
      <c r="B906" s="62"/>
    </row>
    <row r="907" spans="1:2" ht="15.75" customHeight="1" x14ac:dyDescent="0.3">
      <c r="A907" s="62"/>
      <c r="B907" s="62"/>
    </row>
    <row r="908" spans="1:2" ht="15.75" customHeight="1" x14ac:dyDescent="0.3">
      <c r="A908" s="62"/>
      <c r="B908" s="62"/>
    </row>
    <row r="909" spans="1:2" ht="15.75" customHeight="1" x14ac:dyDescent="0.3">
      <c r="A909" s="62"/>
      <c r="B909" s="62"/>
    </row>
    <row r="910" spans="1:2" ht="15.75" customHeight="1" x14ac:dyDescent="0.3">
      <c r="A910" s="62"/>
      <c r="B910" s="62"/>
    </row>
    <row r="911" spans="1:2" ht="15.75" customHeight="1" x14ac:dyDescent="0.3">
      <c r="A911" s="62"/>
      <c r="B911" s="62"/>
    </row>
    <row r="912" spans="1:2" ht="15.75" customHeight="1" x14ac:dyDescent="0.3">
      <c r="A912" s="62"/>
      <c r="B912" s="62"/>
    </row>
    <row r="913" spans="1:2" ht="15.75" customHeight="1" x14ac:dyDescent="0.3">
      <c r="A913" s="62"/>
      <c r="B913" s="62"/>
    </row>
    <row r="914" spans="1:2" ht="15.75" customHeight="1" x14ac:dyDescent="0.3">
      <c r="A914" s="62"/>
      <c r="B914" s="62"/>
    </row>
    <row r="915" spans="1:2" ht="15.75" customHeight="1" x14ac:dyDescent="0.3">
      <c r="A915" s="62"/>
      <c r="B915" s="62"/>
    </row>
    <row r="916" spans="1:2" ht="15.75" customHeight="1" x14ac:dyDescent="0.3">
      <c r="A916" s="62"/>
      <c r="B916" s="62"/>
    </row>
    <row r="917" spans="1:2" ht="15.75" customHeight="1" x14ac:dyDescent="0.3">
      <c r="A917" s="62"/>
      <c r="B917" s="62"/>
    </row>
    <row r="918" spans="1:2" ht="15.75" customHeight="1" x14ac:dyDescent="0.3">
      <c r="A918" s="62"/>
      <c r="B918" s="62"/>
    </row>
    <row r="919" spans="1:2" ht="15.75" customHeight="1" x14ac:dyDescent="0.3">
      <c r="A919" s="62"/>
      <c r="B919" s="62"/>
    </row>
    <row r="920" spans="1:2" ht="15.75" customHeight="1" x14ac:dyDescent="0.3">
      <c r="A920" s="62"/>
      <c r="B920" s="62"/>
    </row>
    <row r="921" spans="1:2" ht="15.75" customHeight="1" x14ac:dyDescent="0.3">
      <c r="A921" s="62"/>
      <c r="B921" s="62"/>
    </row>
    <row r="922" spans="1:2" ht="15.75" customHeight="1" x14ac:dyDescent="0.3">
      <c r="A922" s="62"/>
      <c r="B922" s="62"/>
    </row>
    <row r="923" spans="1:2" ht="15.75" customHeight="1" x14ac:dyDescent="0.3">
      <c r="A923" s="62"/>
      <c r="B923" s="62"/>
    </row>
    <row r="924" spans="1:2" ht="15.75" customHeight="1" x14ac:dyDescent="0.3">
      <c r="A924" s="62"/>
      <c r="B924" s="62"/>
    </row>
    <row r="925" spans="1:2" ht="15.75" customHeight="1" x14ac:dyDescent="0.3">
      <c r="A925" s="62"/>
      <c r="B925" s="62"/>
    </row>
    <row r="926" spans="1:2" ht="15.75" customHeight="1" x14ac:dyDescent="0.3">
      <c r="A926" s="62"/>
      <c r="B926" s="62"/>
    </row>
    <row r="927" spans="1:2" ht="15.75" customHeight="1" x14ac:dyDescent="0.3">
      <c r="A927" s="62"/>
      <c r="B927" s="62"/>
    </row>
    <row r="928" spans="1:2" ht="15.75" customHeight="1" x14ac:dyDescent="0.3">
      <c r="A928" s="62"/>
      <c r="B928" s="62"/>
    </row>
    <row r="929" spans="1:2" ht="15.75" customHeight="1" x14ac:dyDescent="0.3">
      <c r="A929" s="62"/>
      <c r="B929" s="62"/>
    </row>
    <row r="930" spans="1:2" ht="15.75" customHeight="1" x14ac:dyDescent="0.3">
      <c r="A930" s="62"/>
      <c r="B930" s="62"/>
    </row>
    <row r="931" spans="1:2" ht="15.75" customHeight="1" x14ac:dyDescent="0.3">
      <c r="A931" s="62"/>
      <c r="B931" s="62"/>
    </row>
    <row r="932" spans="1:2" ht="15.75" customHeight="1" x14ac:dyDescent="0.3">
      <c r="A932" s="62"/>
      <c r="B932" s="62"/>
    </row>
    <row r="933" spans="1:2" ht="15.75" customHeight="1" x14ac:dyDescent="0.3">
      <c r="A933" s="62"/>
      <c r="B933" s="62"/>
    </row>
    <row r="934" spans="1:2" ht="15.75" customHeight="1" x14ac:dyDescent="0.3">
      <c r="A934" s="62"/>
      <c r="B934" s="62"/>
    </row>
    <row r="935" spans="1:2" ht="15.75" customHeight="1" x14ac:dyDescent="0.3">
      <c r="A935" s="62"/>
      <c r="B935" s="62"/>
    </row>
    <row r="936" spans="1:2" ht="15.75" customHeight="1" x14ac:dyDescent="0.3">
      <c r="A936" s="62"/>
      <c r="B936" s="62"/>
    </row>
    <row r="937" spans="1:2" ht="15.75" customHeight="1" x14ac:dyDescent="0.3">
      <c r="A937" s="62"/>
      <c r="B937" s="62"/>
    </row>
    <row r="938" spans="1:2" ht="15.75" customHeight="1" x14ac:dyDescent="0.3">
      <c r="A938" s="62"/>
      <c r="B938" s="62"/>
    </row>
    <row r="939" spans="1:2" ht="15.75" customHeight="1" x14ac:dyDescent="0.3">
      <c r="A939" s="62"/>
      <c r="B939" s="62"/>
    </row>
    <row r="940" spans="1:2" ht="15.75" customHeight="1" x14ac:dyDescent="0.3">
      <c r="A940" s="62"/>
      <c r="B940" s="62"/>
    </row>
    <row r="941" spans="1:2" ht="15.75" customHeight="1" x14ac:dyDescent="0.3">
      <c r="A941" s="62"/>
      <c r="B941" s="62"/>
    </row>
    <row r="942" spans="1:2" ht="15.75" customHeight="1" x14ac:dyDescent="0.3">
      <c r="A942" s="62"/>
      <c r="B942" s="62"/>
    </row>
    <row r="943" spans="1:2" ht="15.75" customHeight="1" x14ac:dyDescent="0.3">
      <c r="A943" s="62"/>
      <c r="B943" s="62"/>
    </row>
    <row r="944" spans="1:2" ht="15.75" customHeight="1" x14ac:dyDescent="0.3">
      <c r="A944" s="62"/>
      <c r="B944" s="62"/>
    </row>
    <row r="945" spans="1:2" ht="15.75" customHeight="1" x14ac:dyDescent="0.3">
      <c r="A945" s="62"/>
      <c r="B945" s="62"/>
    </row>
    <row r="946" spans="1:2" ht="15.75" customHeight="1" x14ac:dyDescent="0.3">
      <c r="A946" s="62"/>
      <c r="B946" s="62"/>
    </row>
    <row r="947" spans="1:2" ht="15.75" customHeight="1" x14ac:dyDescent="0.3">
      <c r="A947" s="62"/>
      <c r="B947" s="62"/>
    </row>
    <row r="948" spans="1:2" ht="15.75" customHeight="1" x14ac:dyDescent="0.3">
      <c r="A948" s="62"/>
      <c r="B948" s="62"/>
    </row>
    <row r="949" spans="1:2" ht="15.75" customHeight="1" x14ac:dyDescent="0.3">
      <c r="A949" s="62"/>
      <c r="B949" s="62"/>
    </row>
    <row r="950" spans="1:2" ht="15.75" customHeight="1" x14ac:dyDescent="0.3">
      <c r="A950" s="62"/>
      <c r="B950" s="62"/>
    </row>
    <row r="951" spans="1:2" ht="15.75" customHeight="1" x14ac:dyDescent="0.3">
      <c r="A951" s="62"/>
      <c r="B951" s="62"/>
    </row>
    <row r="952" spans="1:2" ht="15.75" customHeight="1" x14ac:dyDescent="0.3">
      <c r="A952" s="62"/>
      <c r="B952" s="62"/>
    </row>
    <row r="953" spans="1:2" ht="15.75" customHeight="1" x14ac:dyDescent="0.3">
      <c r="A953" s="62"/>
      <c r="B953" s="62"/>
    </row>
    <row r="954" spans="1:2" ht="15.75" customHeight="1" x14ac:dyDescent="0.3">
      <c r="A954" s="62"/>
      <c r="B954" s="62"/>
    </row>
    <row r="955" spans="1:2" ht="15.75" customHeight="1" x14ac:dyDescent="0.3">
      <c r="A955" s="62"/>
      <c r="B955" s="62"/>
    </row>
    <row r="956" spans="1:2" ht="15.75" customHeight="1" x14ac:dyDescent="0.3">
      <c r="A956" s="62"/>
      <c r="B956" s="62"/>
    </row>
    <row r="957" spans="1:2" ht="15.75" customHeight="1" x14ac:dyDescent="0.3">
      <c r="A957" s="62"/>
      <c r="B957" s="62"/>
    </row>
    <row r="958" spans="1:2" ht="15.75" customHeight="1" x14ac:dyDescent="0.3">
      <c r="A958" s="62"/>
      <c r="B958" s="62"/>
    </row>
    <row r="959" spans="1:2" ht="15.75" customHeight="1" x14ac:dyDescent="0.3">
      <c r="A959" s="62"/>
      <c r="B959" s="62"/>
    </row>
    <row r="960" spans="1:2" ht="15.75" customHeight="1" x14ac:dyDescent="0.3">
      <c r="A960" s="62"/>
      <c r="B960" s="62"/>
    </row>
    <row r="961" spans="1:2" ht="15.75" customHeight="1" x14ac:dyDescent="0.3">
      <c r="A961" s="62"/>
      <c r="B961" s="62"/>
    </row>
    <row r="962" spans="1:2" ht="15.75" customHeight="1" x14ac:dyDescent="0.3">
      <c r="A962" s="62"/>
      <c r="B962" s="62"/>
    </row>
    <row r="963" spans="1:2" ht="15.75" customHeight="1" x14ac:dyDescent="0.3">
      <c r="A963" s="62"/>
      <c r="B963" s="62"/>
    </row>
    <row r="964" spans="1:2" ht="15.75" customHeight="1" x14ac:dyDescent="0.3">
      <c r="A964" s="62"/>
      <c r="B964" s="62"/>
    </row>
    <row r="965" spans="1:2" ht="15.75" customHeight="1" x14ac:dyDescent="0.3">
      <c r="A965" s="62"/>
      <c r="B965" s="62"/>
    </row>
    <row r="966" spans="1:2" ht="15.75" customHeight="1" x14ac:dyDescent="0.3">
      <c r="A966" s="62"/>
      <c r="B966" s="62"/>
    </row>
    <row r="967" spans="1:2" ht="15.75" customHeight="1" x14ac:dyDescent="0.3">
      <c r="A967" s="62"/>
      <c r="B967" s="62"/>
    </row>
    <row r="968" spans="1:2" ht="15.75" customHeight="1" x14ac:dyDescent="0.3">
      <c r="A968" s="62"/>
      <c r="B968" s="62"/>
    </row>
    <row r="969" spans="1:2" ht="15.75" customHeight="1" x14ac:dyDescent="0.3">
      <c r="A969" s="62"/>
      <c r="B969" s="62"/>
    </row>
    <row r="970" spans="1:2" ht="15.75" customHeight="1" x14ac:dyDescent="0.3">
      <c r="A970" s="62"/>
      <c r="B970" s="62"/>
    </row>
    <row r="971" spans="1:2" ht="15.75" customHeight="1" x14ac:dyDescent="0.3">
      <c r="A971" s="62"/>
      <c r="B971" s="62"/>
    </row>
    <row r="972" spans="1:2" ht="15.75" customHeight="1" x14ac:dyDescent="0.3">
      <c r="A972" s="62"/>
      <c r="B972" s="62"/>
    </row>
    <row r="973" spans="1:2" ht="15.75" customHeight="1" x14ac:dyDescent="0.3">
      <c r="A973" s="62"/>
      <c r="B973" s="62"/>
    </row>
    <row r="974" spans="1:2" ht="15.75" customHeight="1" x14ac:dyDescent="0.3">
      <c r="A974" s="62"/>
      <c r="B974" s="62"/>
    </row>
    <row r="975" spans="1:2" ht="15.75" customHeight="1" x14ac:dyDescent="0.3">
      <c r="A975" s="62"/>
      <c r="B975" s="62"/>
    </row>
    <row r="976" spans="1:2" ht="15.75" customHeight="1" x14ac:dyDescent="0.3">
      <c r="A976" s="62"/>
      <c r="B976" s="62"/>
    </row>
    <row r="977" spans="1:2" ht="15.75" customHeight="1" x14ac:dyDescent="0.3">
      <c r="A977" s="62"/>
      <c r="B977" s="62"/>
    </row>
    <row r="978" spans="1:2" ht="15.75" customHeight="1" x14ac:dyDescent="0.3">
      <c r="A978" s="62"/>
      <c r="B978" s="62"/>
    </row>
    <row r="979" spans="1:2" ht="15.75" customHeight="1" x14ac:dyDescent="0.3">
      <c r="A979" s="62"/>
      <c r="B979" s="62"/>
    </row>
    <row r="980" spans="1:2" ht="15.75" customHeight="1" x14ac:dyDescent="0.3">
      <c r="A980" s="62"/>
      <c r="B980" s="62"/>
    </row>
    <row r="981" spans="1:2" ht="15.75" customHeight="1" x14ac:dyDescent="0.3">
      <c r="A981" s="62"/>
      <c r="B981" s="62"/>
    </row>
    <row r="982" spans="1:2" ht="15.75" customHeight="1" x14ac:dyDescent="0.3">
      <c r="A982" s="62"/>
      <c r="B982" s="62"/>
    </row>
    <row r="983" spans="1:2" ht="15.75" customHeight="1" x14ac:dyDescent="0.3">
      <c r="A983" s="62"/>
      <c r="B983" s="62"/>
    </row>
    <row r="984" spans="1:2" ht="15.75" customHeight="1" x14ac:dyDescent="0.3">
      <c r="A984" s="62"/>
      <c r="B984" s="62"/>
    </row>
    <row r="985" spans="1:2" ht="15.75" customHeight="1" x14ac:dyDescent="0.3">
      <c r="A985" s="62"/>
      <c r="B985" s="62"/>
    </row>
    <row r="986" spans="1:2" ht="15.75" customHeight="1" x14ac:dyDescent="0.3">
      <c r="A986" s="62"/>
      <c r="B986" s="62"/>
    </row>
    <row r="987" spans="1:2" ht="15.75" customHeight="1" x14ac:dyDescent="0.3">
      <c r="A987" s="62"/>
      <c r="B987" s="62"/>
    </row>
    <row r="988" spans="1:2" ht="15.75" customHeight="1" x14ac:dyDescent="0.3">
      <c r="A988" s="62"/>
      <c r="B988" s="62"/>
    </row>
    <row r="989" spans="1:2" ht="15.75" customHeight="1" x14ac:dyDescent="0.3">
      <c r="A989" s="62"/>
      <c r="B989" s="62"/>
    </row>
    <row r="990" spans="1:2" ht="15.75" customHeight="1" x14ac:dyDescent="0.3">
      <c r="A990" s="62"/>
      <c r="B990" s="62"/>
    </row>
    <row r="991" spans="1:2" ht="15.75" customHeight="1" x14ac:dyDescent="0.3">
      <c r="A991" s="62"/>
      <c r="B991" s="62"/>
    </row>
    <row r="992" spans="1:2" ht="15.75" customHeight="1" x14ac:dyDescent="0.3">
      <c r="A992" s="62"/>
      <c r="B992" s="62"/>
    </row>
    <row r="993" spans="1:2" ht="15.75" customHeight="1" x14ac:dyDescent="0.3">
      <c r="A993" s="62"/>
      <c r="B993" s="62"/>
    </row>
    <row r="994" spans="1:2" ht="15.75" customHeight="1" x14ac:dyDescent="0.3">
      <c r="A994" s="62"/>
      <c r="B994" s="62"/>
    </row>
  </sheetData>
  <mergeCells count="207">
    <mergeCell ref="A61:A126"/>
    <mergeCell ref="B124:B126"/>
    <mergeCell ref="B46:B48"/>
    <mergeCell ref="B49:B51"/>
    <mergeCell ref="B25:B27"/>
    <mergeCell ref="B28:B30"/>
    <mergeCell ref="B31:B33"/>
    <mergeCell ref="B34:B36"/>
    <mergeCell ref="B37:B39"/>
    <mergeCell ref="B40:B42"/>
    <mergeCell ref="B43:B45"/>
    <mergeCell ref="B73:B75"/>
    <mergeCell ref="B76:B78"/>
    <mergeCell ref="B52:B54"/>
    <mergeCell ref="B55:B57"/>
    <mergeCell ref="B58:B60"/>
    <mergeCell ref="B61:B63"/>
    <mergeCell ref="B64:B66"/>
    <mergeCell ref="B67:B69"/>
    <mergeCell ref="B70:B72"/>
    <mergeCell ref="B100:B102"/>
    <mergeCell ref="B103:B105"/>
    <mergeCell ref="B79:B81"/>
    <mergeCell ref="B82:B84"/>
    <mergeCell ref="B94:B96"/>
    <mergeCell ref="B97:B99"/>
    <mergeCell ref="B136:B138"/>
    <mergeCell ref="B139:B141"/>
    <mergeCell ref="B142:B144"/>
    <mergeCell ref="B106:B108"/>
    <mergeCell ref="B109:B111"/>
    <mergeCell ref="B112:B114"/>
    <mergeCell ref="B115:B117"/>
    <mergeCell ref="B118:B120"/>
    <mergeCell ref="B127:B129"/>
    <mergeCell ref="B130:B132"/>
    <mergeCell ref="B133:B135"/>
    <mergeCell ref="A385:A387"/>
    <mergeCell ref="B388:B390"/>
    <mergeCell ref="A289:A321"/>
    <mergeCell ref="A322:A336"/>
    <mergeCell ref="A337:A366"/>
    <mergeCell ref="A367:A369"/>
    <mergeCell ref="B367:B369"/>
    <mergeCell ref="A370:A384"/>
    <mergeCell ref="A388:A426"/>
    <mergeCell ref="B316:B318"/>
    <mergeCell ref="B319:B321"/>
    <mergeCell ref="B322:B324"/>
    <mergeCell ref="B325:B327"/>
    <mergeCell ref="B328:B330"/>
    <mergeCell ref="B376:B378"/>
    <mergeCell ref="B379:B381"/>
    <mergeCell ref="B352:B354"/>
    <mergeCell ref="B355:B357"/>
    <mergeCell ref="B358:B360"/>
    <mergeCell ref="B361:B363"/>
    <mergeCell ref="B364:B366"/>
    <mergeCell ref="B370:B372"/>
    <mergeCell ref="B307:B309"/>
    <mergeCell ref="B310:B312"/>
    <mergeCell ref="A427:A492"/>
    <mergeCell ref="A493:A495"/>
    <mergeCell ref="A496:A507"/>
    <mergeCell ref="A508:A540"/>
    <mergeCell ref="A541:A552"/>
    <mergeCell ref="B499:B501"/>
    <mergeCell ref="B550:B552"/>
    <mergeCell ref="B505:B507"/>
    <mergeCell ref="B469:B471"/>
    <mergeCell ref="B472:B474"/>
    <mergeCell ref="B448:B450"/>
    <mergeCell ref="B451:B453"/>
    <mergeCell ref="B454:B456"/>
    <mergeCell ref="B457:B459"/>
    <mergeCell ref="B460:B462"/>
    <mergeCell ref="B463:B465"/>
    <mergeCell ref="B466:B468"/>
    <mergeCell ref="B496:B498"/>
    <mergeCell ref="B508:B510"/>
    <mergeCell ref="B511:B513"/>
    <mergeCell ref="B514:B516"/>
    <mergeCell ref="B538:B540"/>
    <mergeCell ref="B445:B447"/>
    <mergeCell ref="B487:B489"/>
    <mergeCell ref="B544:B546"/>
    <mergeCell ref="B547:B549"/>
    <mergeCell ref="B175:B177"/>
    <mergeCell ref="B178:B180"/>
    <mergeCell ref="B181:B183"/>
    <mergeCell ref="B184:B186"/>
    <mergeCell ref="B187:B189"/>
    <mergeCell ref="B190:B192"/>
    <mergeCell ref="B193:B195"/>
    <mergeCell ref="B298:B300"/>
    <mergeCell ref="B403:B405"/>
    <mergeCell ref="B475:B477"/>
    <mergeCell ref="B478:B480"/>
    <mergeCell ref="B397:B399"/>
    <mergeCell ref="B400:B402"/>
    <mergeCell ref="B301:B303"/>
    <mergeCell ref="B304:B306"/>
    <mergeCell ref="B541:B543"/>
    <mergeCell ref="B517:B519"/>
    <mergeCell ref="B520:B522"/>
    <mergeCell ref="B523:B525"/>
    <mergeCell ref="B526:B528"/>
    <mergeCell ref="B529:B531"/>
    <mergeCell ref="B532:B534"/>
    <mergeCell ref="B394:B396"/>
    <mergeCell ref="B502:B504"/>
    <mergeCell ref="B535:B537"/>
    <mergeCell ref="B493:B495"/>
    <mergeCell ref="B406:B408"/>
    <mergeCell ref="B409:B411"/>
    <mergeCell ref="B412:B414"/>
    <mergeCell ref="B415:B417"/>
    <mergeCell ref="B418:B420"/>
    <mergeCell ref="B442:B444"/>
    <mergeCell ref="B331:B333"/>
    <mergeCell ref="B334:B336"/>
    <mergeCell ref="B382:B384"/>
    <mergeCell ref="B385:B387"/>
    <mergeCell ref="B391:B393"/>
    <mergeCell ref="B241:B243"/>
    <mergeCell ref="B244:B246"/>
    <mergeCell ref="B253:B255"/>
    <mergeCell ref="B256:B258"/>
    <mergeCell ref="B259:B261"/>
    <mergeCell ref="B271:B273"/>
    <mergeCell ref="B268:B270"/>
    <mergeCell ref="B274:B276"/>
    <mergeCell ref="B280:B282"/>
    <mergeCell ref="B313:B315"/>
    <mergeCell ref="B373:B375"/>
    <mergeCell ref="B337:B339"/>
    <mergeCell ref="B340:B342"/>
    <mergeCell ref="B343:B345"/>
    <mergeCell ref="B346:B348"/>
    <mergeCell ref="B349:B351"/>
    <mergeCell ref="B250:B252"/>
    <mergeCell ref="A4:A51"/>
    <mergeCell ref="A52:A60"/>
    <mergeCell ref="A136:A153"/>
    <mergeCell ref="A154:A159"/>
    <mergeCell ref="A160:A165"/>
    <mergeCell ref="A127:A135"/>
    <mergeCell ref="B4:B6"/>
    <mergeCell ref="B7:B9"/>
    <mergeCell ref="B10:B12"/>
    <mergeCell ref="B13:B15"/>
    <mergeCell ref="B16:B18"/>
    <mergeCell ref="B19:B21"/>
    <mergeCell ref="B22:B24"/>
    <mergeCell ref="B151:B153"/>
    <mergeCell ref="B154:B156"/>
    <mergeCell ref="B157:B159"/>
    <mergeCell ref="B160:B162"/>
    <mergeCell ref="B163:B165"/>
    <mergeCell ref="B145:B147"/>
    <mergeCell ref="B148:B150"/>
    <mergeCell ref="B85:B87"/>
    <mergeCell ref="B121:B123"/>
    <mergeCell ref="B88:B90"/>
    <mergeCell ref="B91:B93"/>
    <mergeCell ref="A223:A264"/>
    <mergeCell ref="A265:A288"/>
    <mergeCell ref="B265:B267"/>
    <mergeCell ref="B247:B249"/>
    <mergeCell ref="B262:B264"/>
    <mergeCell ref="B295:B297"/>
    <mergeCell ref="A193:A222"/>
    <mergeCell ref="B289:B291"/>
    <mergeCell ref="B292:B294"/>
    <mergeCell ref="B283:B285"/>
    <mergeCell ref="B286:B288"/>
    <mergeCell ref="B277:B279"/>
    <mergeCell ref="B229:B231"/>
    <mergeCell ref="B232:B234"/>
    <mergeCell ref="B235:B237"/>
    <mergeCell ref="B238:B240"/>
    <mergeCell ref="B220:B222"/>
    <mergeCell ref="B205:B207"/>
    <mergeCell ref="B208:B210"/>
    <mergeCell ref="B223:B225"/>
    <mergeCell ref="B226:B228"/>
    <mergeCell ref="B166:B168"/>
    <mergeCell ref="B169:B171"/>
    <mergeCell ref="B211:B213"/>
    <mergeCell ref="B196:B198"/>
    <mergeCell ref="B199:B201"/>
    <mergeCell ref="B202:B204"/>
    <mergeCell ref="A166:A174"/>
    <mergeCell ref="B214:B216"/>
    <mergeCell ref="B217:B219"/>
    <mergeCell ref="A175:A192"/>
    <mergeCell ref="B172:B174"/>
    <mergeCell ref="B490:B492"/>
    <mergeCell ref="B421:B423"/>
    <mergeCell ref="B430:B432"/>
    <mergeCell ref="B433:B435"/>
    <mergeCell ref="B436:B438"/>
    <mergeCell ref="B439:B441"/>
    <mergeCell ref="B424:B426"/>
    <mergeCell ref="B427:B429"/>
    <mergeCell ref="B481:B483"/>
    <mergeCell ref="B484:B486"/>
  </mergeCells>
  <dataValidations count="4">
    <dataValidation type="whole" allowBlank="1" showInputMessage="1" showErrorMessage="1" sqref="H280:L288 H5:L6 H8:L9 H11:L12 H14:L15 H17:L18 H20:L21 H23:L24 H26:L27 H29:L30 H32:L33 H35:L36 H38:L39 H41:L42 H44:L45 H47:L48 H50:L51 H56:K56 H59:J59 H53:L53 H149:L150 H137:L138 H140:L141 H152:L153 H143:L144 H161:L162 H164:L165 H527:L528 H539:L540 H512:L513 H524:L525 H521:L522 H518:L519 H515:L516 H509:L510 H536:L537 H530:L531 H533:L534 H173:L174 H167:L168 H176:L191 H551:L552 H542:L543 H545:L546 H548:L549 H209:L210 H212:L213 H206:L207 H203:L204 H218:L219 H197:L198 H200:L201 H215:L216 H221:L221 H506:L507 H224:L225 H227:L264 H503:L504 H293:L294 H296:L297 H302:L303 H305:L306 H308:L309 H311:L312 H314:L315 H318:L318 H320:L321 H299:L300 H323:L324 H326:L327 H329:L330 H332:L333 H335:L336 H342:L342 H338:L339 H365:L366 H362:L363 H350:L351 H353:L354 H356:L357 H359:L360 H348:L348 H345:L345 H371:L372 H374:L375 H377:L378 H380:L381 H383:L384 H389:L390 H401:L402 H425:L426 H398:L399 H404:L405 H407:L408 H419:L420 H395:L396 H422:L423 H413:L414 H416:L417 H410:L411 H392:L393 H428:L429 H431:L432 H434:L435 H437:L438 H440:L441 H443:L444 H446:L447 H449:L450 H452:L453 H455:L456 H458:L459 H461:L462 H464:L465 H467:L468 H470:L471 H473:L474 H476:L477 H479:L480 H482:L483 H485:L486 H488:L489 H491:L492 H494:L495 H500:L501 H269:L278 H266:L267 H119:L120 H98:L99 H101:L102 H80:L81 H125:L126 H110:L111 H122:L123 H71:L72 H87:L87 H105:L105 H95:L96 H107:L108 H89:L90 H116:L117 H74:L75 H113:L114 H83:L84 H92:L93 H77:L78 H68:L69 H65:L66">
      <formula1>0</formula1>
      <formula2>1000000000</formula2>
    </dataValidation>
    <dataValidation type="whole" allowBlank="1" showInputMessage="1" showErrorMessage="1" sqref="E265:G265 E4:G4 E7:G7 E10:G10 E13:G13 E16:G16 E19:G19 E22:G22 E25:G25 E28:G28 E31:G31 E34:G34 E37:G37 E40:G40 E43:G43 E46:G46 E49:G49 E52:G52 E148:G148 E136:G136 E139:G139 E151:G151 E142:G142 E160:G160 E163:G163 E526:G526 E538:G538 E511:G511 E523:G523 E520:G520 E517:G517 E514:G514 E508:G508 E535:G535 E529:G529 E532:G532 E172:G172 E166:G166 E175:G175 E541:G541 E547:G547 E550:G550 E544:G544 E220:G220 E214:G214 E202:G202 E199:G199 E205:G205 E211:G211 E196:G196 E208:G208 E217:G217 E505:G505 E223:G223 E226:G226 E502:G502 E292:G292 E295:G295 E298:G298 E301:G301 E304:G304 E307:G307 E310:G310 E313:G313 E316:G316 E319:G319 E322:G322 E325:G325 E328:G328 E331:G331 E334:G334 E346:G346 E364:G364 E340:G340 E343:G343 E349:G349 E352:G352 E355:G355 E358:G358 E361:G361 E370:G370 E373:G373 E376:G376 E379:G379 E382:G382 E388:G388 E391:G391 E394:G394 E397:G397 E400:G400 E403:G403 E406:G406 E409:G409 E412:G412 E415:G415 E418:G418 E421:G421 E424:G424 E427:G427 E430:G430 E433:G433 E436:G436 E439:G439 E442:G442 E445:G445 E448:G448 E451:G451 E454:G454 E457:G457 E460:G460 E463:G463 E466:G466 E469:G469 E472:G472 E475:G475 E478:G478 E481:G481 E484:G484 E487:G487 E490:G490 E493:G493 E499:G499 E268:G268 E112:G112 E67:G67 E121:G121 E73:G73 E76:G76 E70:G70 E82:G82 E94:G94 E88:G88 E91:G91 E79:G79 E97:G97 E100:G100 E103:G103 E106:G106 E124:G124 E109:G109 E115:G115 E118:G118 E64:G64">
      <formula1>0</formula1>
      <formula2>100000000</formula2>
    </dataValidation>
    <dataValidation type="decimal" allowBlank="1" showErrorMessage="1" sqref="H146:L147 H279:L279">
      <formula1>0</formula1>
      <formula2>1000000000</formula2>
    </dataValidation>
    <dataValidation type="decimal" allowBlank="1" showErrorMessage="1" sqref="E145:G145">
      <formula1>0</formula1>
      <formula2>100000000</formula2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87"/>
  <sheetViews>
    <sheetView tabSelected="1" zoomScale="69" zoomScaleNormal="69" workbookViewId="0">
      <pane xSplit="2" ySplit="1" topLeftCell="T2" activePane="bottomRight" state="frozen"/>
      <selection pane="topRight" activeCell="C1" sqref="C1"/>
      <selection pane="bottomLeft" activeCell="A2" sqref="A2"/>
      <selection pane="bottomRight" activeCell="E54" sqref="E54"/>
    </sheetView>
  </sheetViews>
  <sheetFormatPr defaultColWidth="14.44140625" defaultRowHeight="15" customHeight="1" x14ac:dyDescent="0.3"/>
  <cols>
    <col min="1" max="1" width="26" customWidth="1"/>
    <col min="2" max="2" width="36.44140625" customWidth="1"/>
    <col min="3" max="27" width="13.5546875" customWidth="1"/>
    <col min="28" max="49" width="20.44140625" customWidth="1"/>
  </cols>
  <sheetData>
    <row r="1" spans="1:49" ht="86.4" x14ac:dyDescent="0.3">
      <c r="A1" s="23" t="s">
        <v>47</v>
      </c>
      <c r="B1" s="23" t="s">
        <v>11</v>
      </c>
      <c r="C1" s="23" t="s">
        <v>293</v>
      </c>
      <c r="D1" s="23" t="s">
        <v>294</v>
      </c>
      <c r="E1" s="23" t="s">
        <v>295</v>
      </c>
      <c r="F1" s="23" t="s">
        <v>296</v>
      </c>
      <c r="G1" s="23" t="s">
        <v>52</v>
      </c>
      <c r="H1" s="23" t="s">
        <v>53</v>
      </c>
      <c r="I1" s="23" t="s">
        <v>54</v>
      </c>
      <c r="J1" s="23" t="s">
        <v>55</v>
      </c>
      <c r="K1" s="23" t="s">
        <v>56</v>
      </c>
      <c r="L1" s="23" t="s">
        <v>57</v>
      </c>
      <c r="M1" s="23" t="s">
        <v>58</v>
      </c>
      <c r="N1" s="23" t="s">
        <v>59</v>
      </c>
      <c r="O1" s="23" t="s">
        <v>60</v>
      </c>
      <c r="P1" s="23" t="s">
        <v>61</v>
      </c>
      <c r="Q1" s="23" t="s">
        <v>62</v>
      </c>
      <c r="R1" s="23" t="s">
        <v>63</v>
      </c>
      <c r="S1" s="23" t="s">
        <v>64</v>
      </c>
      <c r="T1" s="23" t="s">
        <v>65</v>
      </c>
      <c r="U1" s="23" t="s">
        <v>66</v>
      </c>
      <c r="V1" s="23" t="s">
        <v>67</v>
      </c>
      <c r="W1" s="23" t="s">
        <v>68</v>
      </c>
      <c r="X1" s="23" t="s">
        <v>69</v>
      </c>
      <c r="Y1" s="23" t="s">
        <v>298</v>
      </c>
      <c r="Z1" s="23" t="s">
        <v>71</v>
      </c>
      <c r="AA1" s="23" t="s">
        <v>72</v>
      </c>
    </row>
    <row r="2" spans="1:49" ht="26.25" customHeight="1" x14ac:dyDescent="0.3">
      <c r="A2" s="1800" t="s">
        <v>83</v>
      </c>
      <c r="B2" s="44" t="s">
        <v>85</v>
      </c>
      <c r="C2" s="1310">
        <f>[6]Звіт!G9+[6]Звіт!G12+[6]Звіт!G15+[6]Звіт!G18+[6]Звіт!G21+[6]Звіт!G24+[6]Звіт!G27+[6]Звіт!G30+[6]Звіт!G33+[6]Звіт!G36+[6]Звіт!G39+[6]Звіт!G42+[6]Звіт!G45+[6]Звіт!G48+[6]Звіт!G51+[6]Звіт!G54</f>
        <v>1</v>
      </c>
      <c r="D2" s="1310">
        <f>[6]Звіт!H9+[6]Звіт!H12+[6]Звіт!H15+[6]Звіт!H18+[6]Звіт!H21+[6]Звіт!H24+[6]Звіт!H27+[6]Звіт!H30+[6]Звіт!H33+[6]Звіт!H36+[6]Звіт!H39+[6]Звіт!H42+[6]Звіт!H45+[6]Звіт!H48+[6]Звіт!H51+[6]Звіт!H54</f>
        <v>1</v>
      </c>
      <c r="E2" s="1310">
        <f>[6]Звіт!I9+[6]Звіт!I12+[6]Звіт!I15+[6]Звіт!I18+[6]Звіт!I21+[6]Звіт!I24+[6]Звіт!I27+[6]Звіт!I30+[6]Звіт!I33+[6]Звіт!I36+[6]Звіт!I39+[6]Звіт!I42+[6]Звіт!I45+[6]Звіт!I48+[6]Звіт!I51+[6]Звіт!I54</f>
        <v>0</v>
      </c>
      <c r="F2" s="1310">
        <f>[6]Звіт!J9+[6]Звіт!J12+[6]Звіт!J15+[6]Звіт!J18+[6]Звіт!J21+[6]Звіт!J24+[6]Звіт!J27+[6]Звіт!J30+[6]Звіт!J33+[6]Звіт!J36+[6]Звіт!J39+[6]Звіт!J42+[6]Звіт!J45+[6]Звіт!J48+[6]Звіт!J51+[6]Звіт!J54</f>
        <v>0</v>
      </c>
      <c r="G2" s="1310">
        <f>[6]Звіт!K9+[6]Звіт!K12+[6]Звіт!K15+[6]Звіт!K18+[6]Звіт!K21+[6]Звіт!K24+[6]Звіт!K27+[6]Звіт!K30+[6]Звіт!K33+[6]Звіт!K36+[6]Звіт!K39+[6]Звіт!K42+[6]Звіт!K45+[6]Звіт!K48+[6]Звіт!K51+[6]Звіт!K54</f>
        <v>0</v>
      </c>
      <c r="H2" s="1310">
        <f>[6]Звіт!L9+[6]Звіт!L12+[6]Звіт!L15+[6]Звіт!L18+[6]Звіт!L21+[6]Звіт!L24+[6]Звіт!L27+[6]Звіт!L30+[6]Звіт!L33+[6]Звіт!L36+[6]Звіт!L39+[6]Звіт!L42+[6]Звіт!L45+[6]Звіт!L48+[6]Звіт!L51+[6]Звіт!L54</f>
        <v>75</v>
      </c>
      <c r="I2" s="1310">
        <f>[6]Звіт!M9+[6]Звіт!M12+[6]Звіт!M15+[6]Звіт!M18+[6]Звіт!M21+[6]Звіт!M24+[6]Звіт!M27+[6]Звіт!M30+[6]Звіт!M33+[6]Звіт!M36+[6]Звіт!M39+[6]Звіт!M42+[6]Звіт!M45+[6]Звіт!M48+[6]Звіт!M51+[6]Звіт!M54</f>
        <v>0</v>
      </c>
      <c r="J2" s="1310">
        <f>[6]Звіт!N9+[6]Звіт!N12+[6]Звіт!N15+[6]Звіт!N18+[6]Звіт!N21+[6]Звіт!N24+[6]Звіт!N27+[6]Звіт!N30+[6]Звіт!N33+[6]Звіт!N36+[6]Звіт!N39+[6]Звіт!N42+[6]Звіт!N45+[6]Звіт!N48+[6]Звіт!N51+[6]Звіт!N54</f>
        <v>6</v>
      </c>
      <c r="K2" s="1310">
        <f>[6]Звіт!O9+[6]Звіт!O12+[6]Звіт!O15+[6]Звіт!O18+[6]Звіт!O21+[6]Звіт!O24+[6]Звіт!O27+[6]Звіт!O30+[6]Звіт!O33+[6]Звіт!O36+[6]Звіт!O39+[6]Звіт!O42+[6]Звіт!O45+[6]Звіт!O48+[6]Звіт!O51+[6]Звіт!O54</f>
        <v>0</v>
      </c>
      <c r="L2" s="1310">
        <f>[6]Звіт!P9+[6]Звіт!P12+[6]Звіт!P15+[6]Звіт!P18+[6]Звіт!P21+[6]Звіт!P24+[6]Звіт!P27+[6]Звіт!P30+[6]Звіт!P33+[6]Звіт!P36+[6]Звіт!P39+[6]Звіт!P42+[6]Звіт!P45+[6]Звіт!P48+[6]Звіт!P51+[6]Звіт!P54</f>
        <v>69</v>
      </c>
      <c r="M2" s="1310">
        <f>[6]Звіт!Q9+[6]Звіт!Q12+[6]Звіт!Q15+[6]Звіт!Q18+[6]Звіт!Q21+[6]Звіт!Q24+[6]Звіт!Q27+[6]Звіт!Q30+[6]Звіт!Q33+[6]Звіт!Q36+[6]Звіт!Q39+[6]Звіт!Q42+[6]Звіт!Q45+[6]Звіт!Q48+[6]Звіт!Q51+[6]Звіт!Q54</f>
        <v>0</v>
      </c>
      <c r="N2" s="1310">
        <f>[6]Звіт!R9+[6]Звіт!R12+[6]Звіт!R15+[6]Звіт!R18+[6]Звіт!R21+[6]Звіт!R24+[6]Звіт!R27+[6]Звіт!R30+[6]Звіт!R33+[6]Звіт!R36+[6]Звіт!R39+[6]Звіт!R42+[6]Звіт!R45+[6]Звіт!R48+[6]Звіт!R51+[6]Звіт!R54</f>
        <v>60</v>
      </c>
      <c r="O2" s="1310">
        <f>[6]Звіт!S9+[6]Звіт!S12+[6]Звіт!S15+[6]Звіт!S18+[6]Звіт!S21+[6]Звіт!S24+[6]Звіт!S27+[6]Звіт!S30+[6]Звіт!S33+[6]Звіт!S36+[6]Звіт!S39+[6]Звіт!S42+[6]Звіт!S45+[6]Звіт!S48+[6]Звіт!S51+[6]Звіт!S54</f>
        <v>9</v>
      </c>
      <c r="P2" s="1310">
        <f>[6]Звіт!T9+[6]Звіт!T12+[6]Звіт!T15+[6]Звіт!T18+[6]Звіт!T21+[6]Звіт!T24+[6]Звіт!T27+[6]Звіт!T30+[6]Звіт!T33+[6]Звіт!T36+[6]Звіт!T39+[6]Звіт!T42+[6]Звіт!T45+[6]Звіт!T48+[6]Звіт!T51+[6]Звіт!T54</f>
        <v>6</v>
      </c>
      <c r="Q2" s="1310">
        <f>[6]Звіт!U9+[6]Звіт!U12+[6]Звіт!U15+[6]Звіт!U18+[6]Звіт!U21+[6]Звіт!U24+[6]Звіт!U27+[6]Звіт!U30+[6]Звіт!U33+[6]Звіт!U36+[6]Звіт!U39+[6]Звіт!U42+[6]Звіт!U45+[6]Звіт!U48+[6]Звіт!U51+[6]Звіт!U54</f>
        <v>67</v>
      </c>
      <c r="R2" s="1310">
        <f>[6]Звіт!V9+[6]Звіт!V12+[6]Звіт!V15+[6]Звіт!V18+[6]Звіт!V21+[6]Звіт!V24+[6]Звіт!V27+[6]Звіт!V30+[6]Звіт!V33+[6]Звіт!V36+[6]Звіт!V39+[6]Звіт!V42+[6]Звіт!V45+[6]Звіт!V48+[6]Звіт!V51+[6]Звіт!V54</f>
        <v>8</v>
      </c>
      <c r="S2" s="1310">
        <f>[6]Звіт!W9+[6]Звіт!W12+[6]Звіт!W15+[6]Звіт!W18+[6]Звіт!W21+[6]Звіт!W24+[6]Звіт!W27+[6]Звіт!W30+[6]Звіт!W33+[6]Звіт!W36+[6]Звіт!W39+[6]Звіт!W42+[6]Звіт!W45+[6]Звіт!W48+[6]Звіт!W51+[6]Звіт!W54</f>
        <v>0</v>
      </c>
      <c r="T2" s="1310">
        <f>[6]Звіт!X9+[6]Звіт!X12+[6]Звіт!X15+[6]Звіт!X18+[6]Звіт!X21+[6]Звіт!X24+[6]Звіт!X27+[6]Звіт!X30+[6]Звіт!X33+[6]Звіт!X36+[6]Звіт!X39+[6]Звіт!X42+[6]Звіт!X45+[6]Звіт!X48+[6]Звіт!X51+[6]Звіт!X54</f>
        <v>15</v>
      </c>
      <c r="U2" s="1310">
        <f>[6]Звіт!Y9+[6]Звіт!Y12+[6]Звіт!Y15+[6]Звіт!Y18+[6]Звіт!Y21+[6]Звіт!Y24+[6]Звіт!Y27+[6]Звіт!Y30+[6]Звіт!Y33+[6]Звіт!Y36+[6]Звіт!Y39+[6]Звіт!Y42+[6]Звіт!Y45+[6]Звіт!Y48+[6]Звіт!Y51+[6]Звіт!Y54</f>
        <v>15</v>
      </c>
      <c r="V2" s="1310">
        <f>[6]Звіт!Z9+[6]Звіт!Z12+[6]Звіт!Z15+[6]Звіт!Z18+[6]Звіт!Z21+[6]Звіт!Z24+[6]Звіт!Z27+[6]Звіт!Z30+[6]Звіт!Z33+[6]Звіт!Z36+[6]Звіт!Z39+[6]Звіт!Z42+[6]Звіт!Z45+[6]Звіт!Z48+[6]Звіт!Z51+[6]Звіт!Z54</f>
        <v>2</v>
      </c>
      <c r="W2" s="1310">
        <f>[6]Звіт!AA9+[6]Звіт!AA12+[6]Звіт!AA15+[6]Звіт!AA18+[6]Звіт!AA21+[6]Звіт!AA24+[6]Звіт!AA27+[6]Звіт!AA30+[6]Звіт!AA33+[6]Звіт!AA36+[6]Звіт!AA39+[6]Звіт!AA42+[6]Звіт!AA45+[6]Звіт!AA48+[6]Звіт!AA51+[6]Звіт!AA54</f>
        <v>61</v>
      </c>
      <c r="X2" s="1310">
        <f>[6]Звіт!AB9+[6]Звіт!AB12+[6]Звіт!AB15+[6]Звіт!AB18+[6]Звіт!AB21+[6]Звіт!AB24+[6]Звіт!AB27+[6]Звіт!AB30+[6]Звіт!AB33+[6]Звіт!AB36+[6]Звіт!AB39+[6]Звіт!AB42+[6]Звіт!AB45+[6]Звіт!AB48+[6]Звіт!AB51+[6]Звіт!AB54</f>
        <v>1</v>
      </c>
      <c r="Y2" s="1310"/>
      <c r="Z2" s="1310"/>
      <c r="AA2" s="1310"/>
      <c r="AB2" s="52"/>
      <c r="AC2" s="52"/>
      <c r="AD2" s="52"/>
      <c r="AE2" s="53"/>
      <c r="AF2" s="52"/>
      <c r="AG2" s="52"/>
      <c r="AH2" s="52"/>
      <c r="AI2" s="52"/>
      <c r="AJ2" s="52"/>
      <c r="AK2" s="52"/>
      <c r="AL2" s="52"/>
      <c r="AM2" s="52"/>
      <c r="AN2" s="53"/>
      <c r="AO2" s="52"/>
      <c r="AP2" s="52"/>
      <c r="AQ2" s="52"/>
      <c r="AR2" s="52"/>
      <c r="AS2" s="52"/>
      <c r="AT2" s="52"/>
      <c r="AU2" s="52"/>
      <c r="AV2" s="52"/>
      <c r="AW2" s="52"/>
    </row>
    <row r="3" spans="1:49" ht="26.25" customHeight="1" x14ac:dyDescent="0.3">
      <c r="A3" s="1801"/>
      <c r="B3" s="46" t="s">
        <v>86</v>
      </c>
      <c r="C3" s="1310">
        <f>[6]Звіт!G10+[6]Звіт!G13+[6]Звіт!G16+[6]Звіт!G19+[6]Звіт!G22+[6]Звіт!G25+[6]Звіт!G28+[6]Звіт!G31+[6]Звіт!G34+[6]Звіт!G37+[6]Звіт!G40+[6]Звіт!G43+[6]Звіт!G46+[6]Звіт!G49+[6]Звіт!G52+[6]Звіт!G55</f>
        <v>9</v>
      </c>
      <c r="D3" s="1310">
        <f>[6]Звіт!H10+[6]Звіт!H13+[6]Звіт!H16+[6]Звіт!H19+[6]Звіт!H22+[6]Звіт!H25+[6]Звіт!H28+[6]Звіт!H31+[6]Звіт!H34+[6]Звіт!H37+[6]Звіт!H40+[6]Звіт!H43+[6]Звіт!H46+[6]Звіт!H49+[6]Звіт!H52+[6]Звіт!H55</f>
        <v>7</v>
      </c>
      <c r="E3" s="1310">
        <f>[6]Звіт!I10+[6]Звіт!I13+[6]Звіт!I16+[6]Звіт!I19+[6]Звіт!I22+[6]Звіт!I25+[6]Звіт!I28+[6]Звіт!I31+[6]Звіт!I34+[6]Звіт!I37+[6]Звіт!I40+[6]Звіт!I43+[6]Звіт!I46+[6]Звіт!I49+[6]Звіт!I52+[6]Звіт!I55</f>
        <v>0</v>
      </c>
      <c r="F3" s="1310">
        <f>[6]Звіт!J10+[6]Звіт!J13+[6]Звіт!J16+[6]Звіт!J19+[6]Звіт!J22+[6]Звіт!J25+[6]Звіт!J28+[6]Звіт!J31+[6]Звіт!J34+[6]Звіт!J37+[6]Звіт!J40+[6]Звіт!J43+[6]Звіт!J46+[6]Звіт!J49+[6]Звіт!J52+[6]Звіт!J55</f>
        <v>2</v>
      </c>
      <c r="G3" s="1310">
        <f>[6]Звіт!K10+[6]Звіт!K13+[6]Звіт!K16+[6]Звіт!K19+[6]Звіт!K22+[6]Звіт!K25+[6]Звіт!K28+[6]Звіт!K31+[6]Звіт!K34+[6]Звіт!K37+[6]Звіт!K40+[6]Звіт!K43+[6]Звіт!K46+[6]Звіт!K49+[6]Звіт!K52+[6]Звіт!K55</f>
        <v>0</v>
      </c>
      <c r="H3" s="1310">
        <f>[6]Звіт!L10+[6]Звіт!L13+[6]Звіт!L16+[6]Звіт!L19+[6]Звіт!L22+[6]Звіт!L25+[6]Звіт!L28+[6]Звіт!L31+[6]Звіт!L34+[6]Звіт!L37+[6]Звіт!L40+[6]Звіт!L43+[6]Звіт!L46+[6]Звіт!L49+[6]Звіт!L52+[6]Звіт!L55</f>
        <v>528</v>
      </c>
      <c r="I3" s="1310">
        <f>[6]Звіт!M10+[6]Звіт!M13+[6]Звіт!M16+[6]Звіт!M19+[6]Звіт!M22+[6]Звіт!M25+[6]Звіт!M28+[6]Звіт!M31+[6]Звіт!M34+[6]Звіт!M37+[6]Звіт!M40+[6]Звіт!M43+[6]Звіт!M46+[6]Звіт!M49+[6]Звіт!M52+[6]Звіт!M55</f>
        <v>0</v>
      </c>
      <c r="J3" s="1310">
        <f>[6]Звіт!N10+[6]Звіт!N13+[6]Звіт!N16+[6]Звіт!N19+[6]Звіт!N22+[6]Звіт!N25+[6]Звіт!N28+[6]Звіт!N31+[6]Звіт!N34+[6]Звіт!N37+[6]Звіт!N40+[6]Звіт!N43+[6]Звіт!N46+[6]Звіт!N49+[6]Звіт!N52+[6]Звіт!N55</f>
        <v>0</v>
      </c>
      <c r="K3" s="1310">
        <f>[6]Звіт!O10+[6]Звіт!O13+[6]Звіт!O16+[6]Звіт!O19+[6]Звіт!O22+[6]Звіт!O25+[6]Звіт!O28+[6]Звіт!O31+[6]Звіт!O34+[6]Звіт!O37+[6]Звіт!O40+[6]Звіт!O43+[6]Звіт!O46+[6]Звіт!O49+[6]Звіт!O52+[6]Звіт!O55</f>
        <v>0</v>
      </c>
      <c r="L3" s="1310">
        <f>[6]Звіт!P10+[6]Звіт!P13+[6]Звіт!P16+[6]Звіт!P19+[6]Звіт!P22+[6]Звіт!P25+[6]Звіт!P28+[6]Звіт!P31+[6]Звіт!P34+[6]Звіт!P37+[6]Звіт!P40+[6]Звіт!P43+[6]Звіт!P46+[6]Звіт!P49+[6]Звіт!P52+[6]Звіт!P55</f>
        <v>528</v>
      </c>
      <c r="M3" s="1310">
        <f>[6]Звіт!Q10+[6]Звіт!Q13+[6]Звіт!Q16+[6]Звіт!Q19+[6]Звіт!Q22+[6]Звіт!Q25+[6]Звіт!Q28+[6]Звіт!Q31+[6]Звіт!Q34+[6]Звіт!Q37+[6]Звіт!Q40+[6]Звіт!Q43+[6]Звіт!Q46+[6]Звіт!Q49+[6]Звіт!Q52+[6]Звіт!Q55</f>
        <v>35</v>
      </c>
      <c r="N3" s="1310">
        <f>[6]Звіт!R10+[6]Звіт!R13+[6]Звіт!R16+[6]Звіт!R19+[6]Звіт!R22+[6]Звіт!R25+[6]Звіт!R28+[6]Звіт!R31+[6]Звіт!R34+[6]Звіт!R37+[6]Звіт!R40+[6]Звіт!R43+[6]Звіт!R46+[6]Звіт!R49+[6]Звіт!R52+[6]Звіт!R55</f>
        <v>362</v>
      </c>
      <c r="O3" s="1310">
        <f>[6]Звіт!S10+[6]Звіт!S13+[6]Звіт!S16+[6]Звіт!S19+[6]Звіт!S22+[6]Звіт!S25+[6]Звіт!S28+[6]Звіт!S31+[6]Звіт!S34+[6]Звіт!S37+[6]Звіт!S40+[6]Звіт!S43+[6]Звіт!S46+[6]Звіт!S49+[6]Звіт!S52+[6]Звіт!S55</f>
        <v>131</v>
      </c>
      <c r="P3" s="1310">
        <f>[6]Звіт!T10+[6]Звіт!T13+[6]Звіт!T16+[6]Звіт!T19+[6]Звіт!T22+[6]Звіт!T25+[6]Звіт!T28+[6]Звіт!T31+[6]Звіт!T34+[6]Звіт!T37+[6]Звіт!T40+[6]Звіт!T43+[6]Звіт!T46+[6]Звіт!T49+[6]Звіт!T52+[6]Звіт!T55</f>
        <v>0</v>
      </c>
      <c r="Q3" s="1310">
        <f>[6]Звіт!U10+[6]Звіт!U13+[6]Звіт!U16+[6]Звіт!U19+[6]Звіт!U22+[6]Звіт!U25+[6]Звіт!U28+[6]Звіт!U31+[6]Звіт!U34+[6]Звіт!U37+[6]Звіт!U40+[6]Звіт!U43+[6]Звіт!U46+[6]Звіт!U49+[6]Звіт!U52+[6]Звіт!U55</f>
        <v>473</v>
      </c>
      <c r="R3" s="1310">
        <f>[6]Звіт!V10+[6]Звіт!V13+[6]Звіт!V16+[6]Звіт!V19+[6]Звіт!V22+[6]Звіт!V25+[6]Звіт!V28+[6]Звіт!V31+[6]Звіт!V34+[6]Звіт!V37+[6]Звіт!V40+[6]Звіт!V43+[6]Звіт!V46+[6]Звіт!V49+[6]Звіт!V52+[6]Звіт!V55</f>
        <v>55</v>
      </c>
      <c r="S3" s="1310">
        <f>[6]Звіт!W10+[6]Звіт!W13+[6]Звіт!W16+[6]Звіт!W19+[6]Звіт!W22+[6]Звіт!W25+[6]Звіт!W28+[6]Звіт!W31+[6]Звіт!W34+[6]Звіт!W37+[6]Звіт!W40+[6]Звіт!W43+[6]Звіт!W46+[6]Звіт!W49+[6]Звіт!W52+[6]Звіт!W55</f>
        <v>0</v>
      </c>
      <c r="T3" s="1310">
        <f>[6]Звіт!X10+[6]Звіт!X13+[6]Звіт!X16+[6]Звіт!X19+[6]Звіт!X22+[6]Звіт!X25+[6]Звіт!X28+[6]Звіт!X31+[6]Звіт!X34+[6]Звіт!X37+[6]Звіт!X40+[6]Звіт!X43+[6]Звіт!X46+[6]Звіт!X49+[6]Звіт!X52+[6]Звіт!X55</f>
        <v>105</v>
      </c>
      <c r="U3" s="1310">
        <f>[6]Звіт!Y10+[6]Звіт!Y13+[6]Звіт!Y16+[6]Звіт!Y19+[6]Звіт!Y22+[6]Звіт!Y25+[6]Звіт!Y28+[6]Звіт!Y31+[6]Звіт!Y34+[6]Звіт!Y37+[6]Звіт!Y40+[6]Звіт!Y43+[6]Звіт!Y46+[6]Звіт!Y49+[6]Звіт!Y52+[6]Звіт!Y55</f>
        <v>95</v>
      </c>
      <c r="V3" s="1310">
        <f>[6]Звіт!Z10+[6]Звіт!Z13+[6]Звіт!Z16+[6]Звіт!Z19+[6]Звіт!Z22+[6]Звіт!Z25+[6]Звіт!Z28+[6]Звіт!Z31+[6]Звіт!Z34+[6]Звіт!Z37+[6]Звіт!Z40+[6]Звіт!Z43+[6]Звіт!Z46+[6]Звіт!Z49+[6]Звіт!Z52+[6]Звіт!Z55</f>
        <v>26</v>
      </c>
      <c r="W3" s="1310">
        <f>[6]Звіт!AA10+[6]Звіт!AA13+[6]Звіт!AA16+[6]Звіт!AA19+[6]Звіт!AA22+[6]Звіт!AA25+[6]Звіт!AA28+[6]Звіт!AA31+[6]Звіт!AA34+[6]Звіт!AA37+[6]Звіт!AA40+[6]Звіт!AA43+[6]Звіт!AA46+[6]Звіт!AA49+[6]Звіт!AA52+[6]Звіт!AA55</f>
        <v>297</v>
      </c>
      <c r="X3" s="1310">
        <f>[6]Звіт!AB10+[6]Звіт!AB13+[6]Звіт!AB16+[6]Звіт!AB19+[6]Звіт!AB22+[6]Звіт!AB25+[6]Звіт!AB28+[6]Звіт!AB31+[6]Звіт!AB34+[6]Звіт!AB37+[6]Звіт!AB40+[6]Звіт!AB43+[6]Звіт!AB46+[6]Звіт!AB49+[6]Звіт!AB52+[6]Звіт!AB55</f>
        <v>15</v>
      </c>
      <c r="Y3" s="1310"/>
      <c r="Z3" s="1310"/>
      <c r="AA3" s="1310"/>
      <c r="AB3" s="52"/>
      <c r="AC3" s="52"/>
      <c r="AD3" s="52"/>
      <c r="AE3" s="53"/>
      <c r="AF3" s="52"/>
      <c r="AG3" s="52"/>
      <c r="AH3" s="52"/>
      <c r="AI3" s="52"/>
      <c r="AJ3" s="52"/>
      <c r="AK3" s="52"/>
      <c r="AL3" s="52"/>
      <c r="AM3" s="52"/>
      <c r="AN3" s="53"/>
      <c r="AO3" s="52"/>
      <c r="AP3" s="52"/>
      <c r="AQ3" s="52"/>
      <c r="AR3" s="52"/>
      <c r="AS3" s="52"/>
      <c r="AT3" s="52"/>
      <c r="AU3" s="52"/>
      <c r="AV3" s="52"/>
      <c r="AW3" s="52"/>
    </row>
    <row r="4" spans="1:49" ht="26.25" customHeight="1" x14ac:dyDescent="0.3">
      <c r="A4" s="1726"/>
      <c r="B4" s="46" t="s">
        <v>87</v>
      </c>
      <c r="C4" s="1310">
        <f>[6]Звіт!G11+[6]Звіт!G14+[6]Звіт!G17+[6]Звіт!G20+[6]Звіт!G23+[6]Звіт!G26+[6]Звіт!G29+[6]Звіт!G32+[6]Звіт!G35+[6]Звіт!G38+[6]Звіт!G41+[6]Звіт!G44+[6]Звіт!G47+[6]Звіт!G50+[6]Звіт!G53+[6]Звіт!G56</f>
        <v>0</v>
      </c>
      <c r="D4" s="1310">
        <f>[6]Звіт!H11+[6]Звіт!H14+[6]Звіт!H17+[6]Звіт!H20+[6]Звіт!H23+[6]Звіт!H26+[6]Звіт!H29+[6]Звіт!H32+[6]Звіт!H35+[6]Звіт!H38+[6]Звіт!H41+[6]Звіт!H44+[6]Звіт!H47+[6]Звіт!H50+[6]Звіт!H53+[6]Звіт!H56</f>
        <v>0</v>
      </c>
      <c r="E4" s="1310">
        <f>[6]Звіт!I11+[6]Звіт!I14+[6]Звіт!I17+[6]Звіт!I20+[6]Звіт!I23+[6]Звіт!I26+[6]Звіт!I29+[6]Звіт!I32+[6]Звіт!I35+[6]Звіт!I38+[6]Звіт!I41+[6]Звіт!I44+[6]Звіт!I47+[6]Звіт!I50+[6]Звіт!I53+[6]Звіт!I56</f>
        <v>0</v>
      </c>
      <c r="F4" s="1310">
        <f>[6]Звіт!J11+[6]Звіт!J14+[6]Звіт!J17+[6]Звіт!J20+[6]Звіт!J23+[6]Звіт!J26+[6]Звіт!J29+[6]Звіт!J32+[6]Звіт!J35+[6]Звіт!J38+[6]Звіт!J41+[6]Звіт!J44+[6]Звіт!J47+[6]Звіт!J50+[6]Звіт!J53+[6]Звіт!J56</f>
        <v>0</v>
      </c>
      <c r="G4" s="1310">
        <f>[6]Звіт!K11+[6]Звіт!K14+[6]Звіт!K17+[6]Звіт!K20+[6]Звіт!K23+[6]Звіт!K26+[6]Звіт!K29+[6]Звіт!K32+[6]Звіт!K35+[6]Звіт!K38+[6]Звіт!K41+[6]Звіт!K44+[6]Звіт!K47+[6]Звіт!K50+[6]Звіт!K53+[6]Звіт!K56</f>
        <v>0</v>
      </c>
      <c r="H4" s="1310">
        <f>[6]Звіт!L11+[6]Звіт!L14+[6]Звіт!L17+[6]Звіт!L20+[6]Звіт!L23+[6]Звіт!L26+[6]Звіт!L29+[6]Звіт!L32+[6]Звіт!L35+[6]Звіт!L38+[6]Звіт!L41+[6]Звіт!L44+[6]Звіт!L47+[6]Звіт!L50+[6]Звіт!L53+[6]Звіт!L56</f>
        <v>0</v>
      </c>
      <c r="I4" s="1310">
        <f>[6]Звіт!M11+[6]Звіт!M14+[6]Звіт!M17+[6]Звіт!M20+[6]Звіт!M23+[6]Звіт!M26+[6]Звіт!M29+[6]Звіт!M32+[6]Звіт!M35+[6]Звіт!M38+[6]Звіт!M41+[6]Звіт!M44+[6]Звіт!M47+[6]Звіт!M50+[6]Звіт!M53+[6]Звіт!M56</f>
        <v>0</v>
      </c>
      <c r="J4" s="1310">
        <f>[6]Звіт!N11+[6]Звіт!N14+[6]Звіт!N17+[6]Звіт!N20+[6]Звіт!N23+[6]Звіт!N26+[6]Звіт!N29+[6]Звіт!N32+[6]Звіт!N35+[6]Звіт!N38+[6]Звіт!N41+[6]Звіт!N44+[6]Звіт!N47+[6]Звіт!N50+[6]Звіт!N53+[6]Звіт!N56</f>
        <v>0</v>
      </c>
      <c r="K4" s="1310">
        <f>[6]Звіт!O11+[6]Звіт!O14+[6]Звіт!O17+[6]Звіт!O20+[6]Звіт!O23+[6]Звіт!O26+[6]Звіт!O29+[6]Звіт!O32+[6]Звіт!O35+[6]Звіт!O38+[6]Звіт!O41+[6]Звіт!O44+[6]Звіт!O47+[6]Звіт!O50+[6]Звіт!O53+[6]Звіт!O56</f>
        <v>0</v>
      </c>
      <c r="L4" s="1310">
        <f>[6]Звіт!P11+[6]Звіт!P14+[6]Звіт!P17+[6]Звіт!P20+[6]Звіт!P23+[6]Звіт!P26+[6]Звіт!P29+[6]Звіт!P32+[6]Звіт!P35+[6]Звіт!P38+[6]Звіт!P41+[6]Звіт!P44+[6]Звіт!P47+[6]Звіт!P50+[6]Звіт!P53+[6]Звіт!P56</f>
        <v>0</v>
      </c>
      <c r="M4" s="1310">
        <f>[6]Звіт!Q11+[6]Звіт!Q14+[6]Звіт!Q17+[6]Звіт!Q20+[6]Звіт!Q23+[6]Звіт!Q26+[6]Звіт!Q29+[6]Звіт!Q32+[6]Звіт!Q35+[6]Звіт!Q38+[6]Звіт!Q41+[6]Звіт!Q44+[6]Звіт!Q47+[6]Звіт!Q50+[6]Звіт!Q53+[6]Звіт!Q56</f>
        <v>0</v>
      </c>
      <c r="N4" s="1310">
        <f>[6]Звіт!R11+[6]Звіт!R14+[6]Звіт!R17+[6]Звіт!R20+[6]Звіт!R23+[6]Звіт!R26+[6]Звіт!R29+[6]Звіт!R32+[6]Звіт!R35+[6]Звіт!R38+[6]Звіт!R41+[6]Звіт!R44+[6]Звіт!R47+[6]Звіт!R50+[6]Звіт!R53+[6]Звіт!R56</f>
        <v>0</v>
      </c>
      <c r="O4" s="1310">
        <f>[6]Звіт!S11+[6]Звіт!S14+[6]Звіт!S17+[6]Звіт!S20+[6]Звіт!S23+[6]Звіт!S26+[6]Звіт!S29+[6]Звіт!S32+[6]Звіт!S35+[6]Звіт!S38+[6]Звіт!S41+[6]Звіт!S44+[6]Звіт!S47+[6]Звіт!S50+[6]Звіт!S53+[6]Звіт!S56</f>
        <v>0</v>
      </c>
      <c r="P4" s="1310">
        <f>[6]Звіт!T11+[6]Звіт!T14+[6]Звіт!T17+[6]Звіт!T20+[6]Звіт!T23+[6]Звіт!T26+[6]Звіт!T29+[6]Звіт!T32+[6]Звіт!T35+[6]Звіт!T38+[6]Звіт!T41+[6]Звіт!T44+[6]Звіт!T47+[6]Звіт!T50+[6]Звіт!T53+[6]Звіт!T56</f>
        <v>0</v>
      </c>
      <c r="Q4" s="1310">
        <f>[6]Звіт!U11+[6]Звіт!U14+[6]Звіт!U17+[6]Звіт!U20+[6]Звіт!U23+[6]Звіт!U26+[6]Звіт!U29+[6]Звіт!U32+[6]Звіт!U35+[6]Звіт!U38+[6]Звіт!U41+[6]Звіт!U44+[6]Звіт!U47+[6]Звіт!U50+[6]Звіт!U53+[6]Звіт!U56</f>
        <v>0</v>
      </c>
      <c r="R4" s="1310">
        <f>[6]Звіт!V11+[6]Звіт!V14+[6]Звіт!V17+[6]Звіт!V20+[6]Звіт!V23+[6]Звіт!V26+[6]Звіт!V29+[6]Звіт!V32+[6]Звіт!V35+[6]Звіт!V38+[6]Звіт!V41+[6]Звіт!V44+[6]Звіт!V47+[6]Звіт!V50+[6]Звіт!V53+[6]Звіт!V56</f>
        <v>0</v>
      </c>
      <c r="S4" s="1310">
        <f>[6]Звіт!W11+[6]Звіт!W14+[6]Звіт!W17+[6]Звіт!W20+[6]Звіт!W23+[6]Звіт!W26+[6]Звіт!W29+[6]Звіт!W32+[6]Звіт!W35+[6]Звіт!W38+[6]Звіт!W41+[6]Звіт!W44+[6]Звіт!W47+[6]Звіт!W50+[6]Звіт!W53+[6]Звіт!W56</f>
        <v>0</v>
      </c>
      <c r="T4" s="1310">
        <f>[6]Звіт!X11+[6]Звіт!X14+[6]Звіт!X17+[6]Звіт!X20+[6]Звіт!X23+[6]Звіт!X26+[6]Звіт!X29+[6]Звіт!X32+[6]Звіт!X35+[6]Звіт!X38+[6]Звіт!X41+[6]Звіт!X44+[6]Звіт!X47+[6]Звіт!X50+[6]Звіт!X53+[6]Звіт!X56</f>
        <v>0</v>
      </c>
      <c r="U4" s="1310">
        <f>[6]Звіт!Y11+[6]Звіт!Y14+[6]Звіт!Y17+[6]Звіт!Y20+[6]Звіт!Y23+[6]Звіт!Y26+[6]Звіт!Y29+[6]Звіт!Y32+[6]Звіт!Y35+[6]Звіт!Y38+[6]Звіт!Y41+[6]Звіт!Y44+[6]Звіт!Y47+[6]Звіт!Y50+[6]Звіт!Y53+[6]Звіт!Y56</f>
        <v>0</v>
      </c>
      <c r="V4" s="1310">
        <f>[6]Звіт!Z11+[6]Звіт!Z14+[6]Звіт!Z17+[6]Звіт!Z20+[6]Звіт!Z23+[6]Звіт!Z26+[6]Звіт!Z29+[6]Звіт!Z32+[6]Звіт!Z35+[6]Звіт!Z38+[6]Звіт!Z41+[6]Звіт!Z44+[6]Звіт!Z47+[6]Звіт!Z50+[6]Звіт!Z53+[6]Звіт!Z56</f>
        <v>0</v>
      </c>
      <c r="W4" s="1310">
        <f>[6]Звіт!AA11+[6]Звіт!AA14+[6]Звіт!AA17+[6]Звіт!AA20+[6]Звіт!AA23+[6]Звіт!AA26+[6]Звіт!AA29+[6]Звіт!AA32+[6]Звіт!AA35+[6]Звіт!AA38+[6]Звіт!AA41+[6]Звіт!AA44+[6]Звіт!AA47+[6]Звіт!AA50+[6]Звіт!AA53+[6]Звіт!AA56</f>
        <v>0</v>
      </c>
      <c r="X4" s="1310">
        <f>[6]Звіт!AB11+[6]Звіт!AB14+[6]Звіт!AB17+[6]Звіт!AB20+[6]Звіт!AB23+[6]Звіт!AB26+[6]Звіт!AB29+[6]Звіт!AB32+[6]Звіт!AB35+[6]Звіт!AB38+[6]Звіт!AB41+[6]Звіт!AB44+[6]Звіт!AB47+[6]Звіт!AB50+[6]Звіт!AB53+[6]Звіт!AB56</f>
        <v>0</v>
      </c>
      <c r="Y4" s="1310"/>
      <c r="Z4" s="1310"/>
      <c r="AA4" s="1310"/>
      <c r="AB4" s="52"/>
      <c r="AC4" s="52"/>
      <c r="AD4" s="52"/>
      <c r="AE4" s="53"/>
      <c r="AF4" s="52"/>
      <c r="AG4" s="52"/>
      <c r="AH4" s="52"/>
      <c r="AI4" s="52"/>
      <c r="AJ4" s="52"/>
      <c r="AK4" s="52"/>
      <c r="AL4" s="52"/>
      <c r="AM4" s="52"/>
      <c r="AN4" s="53"/>
      <c r="AO4" s="52"/>
      <c r="AP4" s="52"/>
      <c r="AQ4" s="52"/>
      <c r="AR4" s="52"/>
      <c r="AS4" s="52"/>
      <c r="AT4" s="52"/>
      <c r="AU4" s="52"/>
      <c r="AV4" s="52"/>
      <c r="AW4" s="52"/>
    </row>
    <row r="5" spans="1:49" ht="26.25" customHeight="1" x14ac:dyDescent="0.3">
      <c r="A5" s="1797" t="s">
        <v>299</v>
      </c>
      <c r="B5" s="1719"/>
      <c r="C5" s="57">
        <f>C2+C3+C4</f>
        <v>10</v>
      </c>
      <c r="D5" s="57">
        <f t="shared" ref="D5:AA5" si="0">D2+D3+D4</f>
        <v>8</v>
      </c>
      <c r="E5" s="57">
        <f t="shared" si="0"/>
        <v>0</v>
      </c>
      <c r="F5" s="57">
        <f t="shared" si="0"/>
        <v>2</v>
      </c>
      <c r="G5" s="57">
        <f t="shared" si="0"/>
        <v>0</v>
      </c>
      <c r="H5" s="57">
        <f t="shared" si="0"/>
        <v>603</v>
      </c>
      <c r="I5" s="57">
        <f t="shared" si="0"/>
        <v>0</v>
      </c>
      <c r="J5" s="57">
        <f t="shared" si="0"/>
        <v>6</v>
      </c>
      <c r="K5" s="57">
        <f t="shared" si="0"/>
        <v>0</v>
      </c>
      <c r="L5" s="57">
        <f t="shared" si="0"/>
        <v>597</v>
      </c>
      <c r="M5" s="57">
        <f t="shared" si="0"/>
        <v>35</v>
      </c>
      <c r="N5" s="57">
        <f t="shared" si="0"/>
        <v>422</v>
      </c>
      <c r="O5" s="57">
        <f t="shared" si="0"/>
        <v>140</v>
      </c>
      <c r="P5" s="57">
        <f t="shared" si="0"/>
        <v>6</v>
      </c>
      <c r="Q5" s="57">
        <f t="shared" si="0"/>
        <v>540</v>
      </c>
      <c r="R5" s="57">
        <f t="shared" si="0"/>
        <v>63</v>
      </c>
      <c r="S5" s="57">
        <f t="shared" si="0"/>
        <v>0</v>
      </c>
      <c r="T5" s="57">
        <f t="shared" si="0"/>
        <v>120</v>
      </c>
      <c r="U5" s="57">
        <f t="shared" si="0"/>
        <v>110</v>
      </c>
      <c r="V5" s="57">
        <f t="shared" si="0"/>
        <v>28</v>
      </c>
      <c r="W5" s="57">
        <f t="shared" si="0"/>
        <v>358</v>
      </c>
      <c r="X5" s="57">
        <f t="shared" si="0"/>
        <v>16</v>
      </c>
      <c r="Y5" s="57">
        <f t="shared" si="0"/>
        <v>0</v>
      </c>
      <c r="Z5" s="57">
        <f t="shared" si="0"/>
        <v>0</v>
      </c>
      <c r="AA5" s="57">
        <f t="shared" si="0"/>
        <v>0</v>
      </c>
    </row>
    <row r="6" spans="1:49" ht="26.25" customHeight="1" x14ac:dyDescent="0.3">
      <c r="A6" s="1800" t="s">
        <v>103</v>
      </c>
      <c r="B6" s="44" t="s">
        <v>85</v>
      </c>
      <c r="C6" s="1310">
        <f>[7]Звіт!G9+[7]Звіт!G12+[7]Звіт!G15</f>
        <v>0</v>
      </c>
      <c r="D6" s="1310">
        <f>[7]Звіт!H9+[7]Звіт!H12+[7]Звіт!H15</f>
        <v>0</v>
      </c>
      <c r="E6" s="1310">
        <f>[7]Звіт!I9+[7]Звіт!I12+[7]Звіт!I15</f>
        <v>0</v>
      </c>
      <c r="F6" s="1310">
        <f>[7]Звіт!J9+[7]Звіт!J12+[7]Звіт!J15</f>
        <v>1</v>
      </c>
      <c r="G6" s="1310">
        <f>[7]Звіт!K9+[7]Звіт!K12+[7]Звіт!K15</f>
        <v>0</v>
      </c>
      <c r="H6" s="1310">
        <f>[7]Звіт!L9+[7]Звіт!L12+[7]Звіт!L15</f>
        <v>83</v>
      </c>
      <c r="I6" s="1310">
        <f>[7]Звіт!M9+[7]Звіт!M12+[7]Звіт!M15</f>
        <v>0</v>
      </c>
      <c r="J6" s="1310">
        <f>[7]Звіт!N9+[7]Звіт!N12+[7]Звіт!N15</f>
        <v>0</v>
      </c>
      <c r="K6" s="1310">
        <f>[7]Звіт!O9+[7]Звіт!O12+[7]Звіт!O15</f>
        <v>0</v>
      </c>
      <c r="L6" s="1310">
        <f>[7]Звіт!P9+[7]Звіт!P12+[7]Звіт!P15</f>
        <v>83</v>
      </c>
      <c r="M6" s="1310">
        <f>[7]Звіт!Q9+[7]Звіт!Q12+[7]Звіт!Q15</f>
        <v>7</v>
      </c>
      <c r="N6" s="1310">
        <f>[7]Звіт!R9+[7]Звіт!R12+[7]Звіт!R15</f>
        <v>76</v>
      </c>
      <c r="O6" s="1310">
        <f>[7]Звіт!S9+[7]Звіт!S12+[7]Звіт!S15</f>
        <v>0</v>
      </c>
      <c r="P6" s="1310">
        <f>[7]Звіт!T9+[7]Звіт!T12+[7]Звіт!T15</f>
        <v>0</v>
      </c>
      <c r="Q6" s="1310">
        <f>[7]Звіт!U9+[7]Звіт!U12+[7]Звіт!U15</f>
        <v>75</v>
      </c>
      <c r="R6" s="1310">
        <f>[7]Звіт!V9+[7]Звіт!V12+[7]Звіт!V15</f>
        <v>8</v>
      </c>
      <c r="S6" s="1310">
        <f>[7]Звіт!W9+[7]Звіт!W12+[7]Звіт!W15</f>
        <v>0</v>
      </c>
      <c r="T6" s="1310">
        <f>[7]Звіт!X9+[7]Звіт!X12+[7]Звіт!X15</f>
        <v>16</v>
      </c>
      <c r="U6" s="1310">
        <f>[7]Звіт!Y9+[7]Звіт!Y12+[7]Звіт!Y15</f>
        <v>16</v>
      </c>
      <c r="V6" s="1310">
        <f>[7]Звіт!Z9+[7]Звіт!Z12+[7]Звіт!Z15</f>
        <v>2</v>
      </c>
      <c r="W6" s="1310">
        <f>[7]Звіт!AA9+[7]Звіт!AA12+[7]Звіт!AA15</f>
        <v>28</v>
      </c>
      <c r="X6" s="1310">
        <f>[7]Звіт!AB9+[7]Звіт!AB12+[7]Звіт!AB15</f>
        <v>8</v>
      </c>
      <c r="Y6" s="51"/>
      <c r="Z6" s="51"/>
      <c r="AA6" s="51"/>
    </row>
    <row r="7" spans="1:49" ht="26.25" customHeight="1" x14ac:dyDescent="0.3">
      <c r="A7" s="1801"/>
      <c r="B7" s="46" t="s">
        <v>86</v>
      </c>
      <c r="C7" s="1310">
        <f>[7]Звіт!G10+[7]Звіт!G13+[7]Звіт!G16</f>
        <v>4</v>
      </c>
      <c r="D7" s="1310">
        <f>[7]Звіт!H10+[7]Звіт!H13+[7]Звіт!H16</f>
        <v>5</v>
      </c>
      <c r="E7" s="1310">
        <f>[7]Звіт!I10+[7]Звіт!I13+[7]Звіт!I16</f>
        <v>0</v>
      </c>
      <c r="F7" s="1310">
        <f>[7]Звіт!J10+[7]Звіт!J13+[7]Звіт!J16</f>
        <v>0</v>
      </c>
      <c r="G7" s="1310">
        <f>[7]Звіт!K10+[7]Звіт!K13+[7]Звіт!K16</f>
        <v>0</v>
      </c>
      <c r="H7" s="1310">
        <f>[7]Звіт!L10+[7]Звіт!L13+[7]Звіт!L16</f>
        <v>244</v>
      </c>
      <c r="I7" s="1310">
        <f>[7]Звіт!M10+[7]Звіт!M13+[7]Звіт!M16</f>
        <v>0</v>
      </c>
      <c r="J7" s="1310">
        <f>[7]Звіт!N10+[7]Звіт!N13+[7]Звіт!N16</f>
        <v>0</v>
      </c>
      <c r="K7" s="1310">
        <f>[7]Звіт!O10+[7]Звіт!O13+[7]Звіт!O16</f>
        <v>0</v>
      </c>
      <c r="L7" s="1310">
        <f>[7]Звіт!P10+[7]Звіт!P13+[7]Звіт!P16</f>
        <v>244</v>
      </c>
      <c r="M7" s="1310">
        <f>[7]Звіт!Q10+[7]Звіт!Q13+[7]Звіт!Q16</f>
        <v>8</v>
      </c>
      <c r="N7" s="1310">
        <f>[7]Звіт!R10+[7]Звіт!R13+[7]Звіт!R16</f>
        <v>227</v>
      </c>
      <c r="O7" s="1310">
        <f>[7]Звіт!S10+[7]Звіт!S13+[7]Звіт!S16</f>
        <v>9</v>
      </c>
      <c r="P7" s="1310">
        <f>[7]Звіт!T10+[7]Звіт!T13+[7]Звіт!T16</f>
        <v>0</v>
      </c>
      <c r="Q7" s="1310">
        <f>[7]Звіт!U10+[7]Звіт!U13+[7]Звіт!U16</f>
        <v>210</v>
      </c>
      <c r="R7" s="1310">
        <f>[7]Звіт!V10+[7]Звіт!V13+[7]Звіт!V16</f>
        <v>34</v>
      </c>
      <c r="S7" s="1310">
        <f>[7]Звіт!W10+[7]Звіт!W13+[7]Звіт!W16</f>
        <v>0</v>
      </c>
      <c r="T7" s="1310">
        <f>[7]Звіт!X10+[7]Звіт!X13+[7]Звіт!X16</f>
        <v>69</v>
      </c>
      <c r="U7" s="1310">
        <f>[7]Звіт!Y10+[7]Звіт!Y13+[7]Звіт!Y16</f>
        <v>62</v>
      </c>
      <c r="V7" s="1310">
        <f>[7]Звіт!Z10+[7]Звіт!Z13+[7]Звіт!Z16</f>
        <v>14</v>
      </c>
      <c r="W7" s="1310">
        <f>[7]Звіт!AA10+[7]Звіт!AA13+[7]Звіт!AA16</f>
        <v>101</v>
      </c>
      <c r="X7" s="1310">
        <f>[7]Звіт!AB10+[7]Звіт!AB13+[7]Звіт!AB16</f>
        <v>49</v>
      </c>
      <c r="Y7" s="56"/>
      <c r="Z7" s="56"/>
      <c r="AA7" s="56"/>
    </row>
    <row r="8" spans="1:49" ht="26.25" customHeight="1" x14ac:dyDescent="0.3">
      <c r="A8" s="1726"/>
      <c r="B8" s="46" t="s">
        <v>87</v>
      </c>
      <c r="C8" s="1310">
        <f>[7]Звіт!G11+[7]Звіт!G14+[7]Звіт!G17</f>
        <v>0</v>
      </c>
      <c r="D8" s="1310">
        <f>[7]Звіт!H11+[7]Звіт!H14+[7]Звіт!H17</f>
        <v>0</v>
      </c>
      <c r="E8" s="1310">
        <f>[7]Звіт!I11+[7]Звіт!I14+[7]Звіт!I17</f>
        <v>0</v>
      </c>
      <c r="F8" s="1310">
        <f>[7]Звіт!J11+[7]Звіт!J14+[7]Звіт!J17</f>
        <v>0</v>
      </c>
      <c r="G8" s="1310">
        <f>[7]Звіт!K11+[7]Звіт!K14+[7]Звіт!K17</f>
        <v>0</v>
      </c>
      <c r="H8" s="1310">
        <f>[7]Звіт!L11+[7]Звіт!L14+[7]Звіт!L17</f>
        <v>0</v>
      </c>
      <c r="I8" s="1310">
        <f>[7]Звіт!M11+[7]Звіт!M14+[7]Звіт!M17</f>
        <v>0</v>
      </c>
      <c r="J8" s="1310">
        <f>[7]Звіт!N11+[7]Звіт!N14+[7]Звіт!N17</f>
        <v>0</v>
      </c>
      <c r="K8" s="1310">
        <f>[7]Звіт!O11+[7]Звіт!O14+[7]Звіт!O17</f>
        <v>0</v>
      </c>
      <c r="L8" s="1310">
        <f>[7]Звіт!P11+[7]Звіт!P14+[7]Звіт!P17</f>
        <v>0</v>
      </c>
      <c r="M8" s="1310">
        <f>[7]Звіт!Q11+[7]Звіт!Q14+[7]Звіт!Q17</f>
        <v>0</v>
      </c>
      <c r="N8" s="1310">
        <f>[7]Звіт!R11+[7]Звіт!R14+[7]Звіт!R17</f>
        <v>0</v>
      </c>
      <c r="O8" s="1310">
        <f>[7]Звіт!S11+[7]Звіт!S14+[7]Звіт!S17</f>
        <v>0</v>
      </c>
      <c r="P8" s="1310">
        <f>[7]Звіт!T11+[7]Звіт!T14+[7]Звіт!T17</f>
        <v>0</v>
      </c>
      <c r="Q8" s="1310">
        <f>[7]Звіт!U11+[7]Звіт!U14+[7]Звіт!U17</f>
        <v>0</v>
      </c>
      <c r="R8" s="1310">
        <f>[7]Звіт!V11+[7]Звіт!V14+[7]Звіт!V17</f>
        <v>0</v>
      </c>
      <c r="S8" s="1310">
        <f>[7]Звіт!W11+[7]Звіт!W14+[7]Звіт!W17</f>
        <v>0</v>
      </c>
      <c r="T8" s="1310">
        <f>[7]Звіт!X11+[7]Звіт!X14+[7]Звіт!X17</f>
        <v>0</v>
      </c>
      <c r="U8" s="1310">
        <f>[7]Звіт!Y11+[7]Звіт!Y14+[7]Звіт!Y17</f>
        <v>0</v>
      </c>
      <c r="V8" s="1310">
        <f>[7]Звіт!Z11+[7]Звіт!Z14+[7]Звіт!Z17</f>
        <v>0</v>
      </c>
      <c r="W8" s="1310">
        <f>[7]Звіт!AA11+[7]Звіт!AA14+[7]Звіт!AA17</f>
        <v>0</v>
      </c>
      <c r="X8" s="1310">
        <f>[7]Звіт!AB11+[7]Звіт!AB14+[7]Звіт!AB17</f>
        <v>0</v>
      </c>
      <c r="Y8" s="56"/>
      <c r="Z8" s="56"/>
      <c r="AA8" s="56"/>
    </row>
    <row r="9" spans="1:49" ht="26.25" customHeight="1" x14ac:dyDescent="0.3">
      <c r="A9" s="1797" t="s">
        <v>300</v>
      </c>
      <c r="B9" s="1719"/>
      <c r="C9" s="57">
        <f t="shared" ref="C9:F9" si="1">C6+C7+C8</f>
        <v>4</v>
      </c>
      <c r="D9" s="57">
        <f t="shared" si="1"/>
        <v>5</v>
      </c>
      <c r="E9" s="57">
        <f t="shared" si="1"/>
        <v>0</v>
      </c>
      <c r="F9" s="57">
        <f t="shared" si="1"/>
        <v>1</v>
      </c>
      <c r="G9" s="57">
        <f>G6+G7+G8</f>
        <v>0</v>
      </c>
      <c r="H9" s="57">
        <f t="shared" ref="H9:AA9" si="2">H6+H7+H8</f>
        <v>327</v>
      </c>
      <c r="I9" s="57">
        <f t="shared" si="2"/>
        <v>0</v>
      </c>
      <c r="J9" s="57">
        <f t="shared" si="2"/>
        <v>0</v>
      </c>
      <c r="K9" s="57">
        <f t="shared" si="2"/>
        <v>0</v>
      </c>
      <c r="L9" s="57">
        <f t="shared" si="2"/>
        <v>327</v>
      </c>
      <c r="M9" s="57">
        <f t="shared" si="2"/>
        <v>15</v>
      </c>
      <c r="N9" s="57">
        <f t="shared" si="2"/>
        <v>303</v>
      </c>
      <c r="O9" s="57">
        <f t="shared" si="2"/>
        <v>9</v>
      </c>
      <c r="P9" s="57">
        <f t="shared" si="2"/>
        <v>0</v>
      </c>
      <c r="Q9" s="57">
        <f t="shared" si="2"/>
        <v>285</v>
      </c>
      <c r="R9" s="57">
        <f t="shared" si="2"/>
        <v>42</v>
      </c>
      <c r="S9" s="57">
        <f t="shared" si="2"/>
        <v>0</v>
      </c>
      <c r="T9" s="57">
        <f t="shared" si="2"/>
        <v>85</v>
      </c>
      <c r="U9" s="57">
        <f t="shared" si="2"/>
        <v>78</v>
      </c>
      <c r="V9" s="57">
        <f t="shared" si="2"/>
        <v>16</v>
      </c>
      <c r="W9" s="57">
        <f t="shared" si="2"/>
        <v>129</v>
      </c>
      <c r="X9" s="57">
        <f t="shared" si="2"/>
        <v>57</v>
      </c>
      <c r="Y9" s="57">
        <f t="shared" si="2"/>
        <v>0</v>
      </c>
      <c r="Z9" s="57">
        <f t="shared" si="2"/>
        <v>0</v>
      </c>
      <c r="AA9" s="57">
        <f t="shared" si="2"/>
        <v>0</v>
      </c>
    </row>
    <row r="10" spans="1:49" ht="26.25" customHeight="1" x14ac:dyDescent="0.3">
      <c r="A10" s="1800" t="s">
        <v>107</v>
      </c>
      <c r="B10" s="44" t="s">
        <v>85</v>
      </c>
      <c r="C10" s="1641">
        <f>[8]Звіт!G9+[8]Звіт!G12+[8]Звіт!G15+[8]Звіт!G18+[8]Звіт!G21+[8]Звіт!G24+[8]Звіт!G27+[8]Звіт!G30+[8]Звіт!G33+[8]Звіт!G36+[8]Звіт!G39+[8]Звіт!G42+[8]Звіт!G45+[8]Звіт!G48+[8]Звіт!G51+[8]Звіт!G54+[8]Звіт!G57+[8]Звіт!G60+[8]Звіт!G63+[8]Звіт!G66+[8]Звіт!G69+[8]Звіт!G72</f>
        <v>11</v>
      </c>
      <c r="D10" s="1641">
        <f>[8]Звіт!H9+[8]Звіт!H12+[8]Звіт!H15+[8]Звіт!H18+[8]Звіт!H21+[8]Звіт!H24+[8]Звіт!H27+[8]Звіт!H30+[8]Звіт!H33+[8]Звіт!H36+[8]Звіт!H39+[8]Звіт!H42+[8]Звіт!H45+[8]Звіт!H48+[8]Звіт!H51+[8]Звіт!H54+[8]Звіт!H57+[8]Звіт!H60+[8]Звіт!H63+[8]Звіт!H66+[8]Звіт!H69+[8]Звіт!H72</f>
        <v>6</v>
      </c>
      <c r="E10" s="1641">
        <f>[8]Звіт!I9+[8]Звіт!I12+[8]Звіт!I15+[8]Звіт!I18+[8]Звіт!I21+[8]Звіт!I24+[8]Звіт!I27+[8]Звіт!I30+[8]Звіт!I33+[8]Звіт!I36+[8]Звіт!I39+[8]Звіт!I42+[8]Звіт!I45+[8]Звіт!I48+[8]Звіт!I51+[8]Звіт!I54+[8]Звіт!I57+[8]Звіт!I60+[8]Звіт!I63+[8]Звіт!I66+[8]Звіт!I69+[8]Звіт!I72</f>
        <v>4</v>
      </c>
      <c r="F10" s="1641">
        <f>[8]Звіт!J9+[8]Звіт!J12+[8]Звіт!J15+[8]Звіт!J18+[8]Звіт!J21+[8]Звіт!J24+[8]Звіт!J27+[8]Звіт!J30+[8]Звіт!J33+[8]Звіт!J36+[8]Звіт!J39+[8]Звіт!J42+[8]Звіт!J45+[8]Звіт!J48+[8]Звіт!J51+[8]Звіт!J54+[8]Звіт!J57+[8]Звіт!J60+[8]Звіт!J63+[8]Звіт!J66+[8]Звіт!J69+[8]Звіт!J72</f>
        <v>1</v>
      </c>
      <c r="G10" s="1641">
        <f>[8]Звіт!K9+[8]Звіт!K12+[8]Звіт!K15+[8]Звіт!K18+[8]Звіт!K21+[8]Звіт!K24+[8]Звіт!K27+[8]Звіт!K30+[8]Звіт!K33+[8]Звіт!K36+[8]Звіт!K39+[8]Звіт!K42+[8]Звіт!K45+[8]Звіт!K48+[8]Звіт!K51+[8]Звіт!K54+[8]Звіт!K57+[8]Звіт!K60+[8]Звіт!K63+[8]Звіт!K66+[8]Звіт!K69+[8]Звіт!K72</f>
        <v>0</v>
      </c>
      <c r="H10" s="1641">
        <f>[8]Звіт!L9+[8]Звіт!L12+[8]Звіт!L15+[8]Звіт!L18+[8]Звіт!L21+[8]Звіт!L24+[8]Звіт!L27+[8]Звіт!L30+[8]Звіт!L33+[8]Звіт!L36+[8]Звіт!L39+[8]Звіт!L42+[8]Звіт!L45+[8]Звіт!L48+[8]Звіт!L51+[8]Звіт!L54+[8]Звіт!L57+[8]Звіт!L60+[8]Звіт!L63+[8]Звіт!L66+[8]Звіт!L69+[8]Звіт!L72</f>
        <v>289</v>
      </c>
      <c r="I10" s="1641">
        <f>[8]Звіт!M9+[8]Звіт!M12+[8]Звіт!M15+[8]Звіт!M18+[8]Звіт!M21+[8]Звіт!M24+[8]Звіт!M27+[8]Звіт!M30+[8]Звіт!M33+[8]Звіт!M36+[8]Звіт!M39+[8]Звіт!M42+[8]Звіт!M45+[8]Звіт!M48+[8]Звіт!M51+[8]Звіт!M54+[8]Звіт!M57+[8]Звіт!M60+[8]Звіт!M63+[8]Звіт!M66+[8]Звіт!M69+[8]Звіт!M72</f>
        <v>0</v>
      </c>
      <c r="J10" s="1641">
        <f>[8]Звіт!N9+[8]Звіт!N12+[8]Звіт!N15+[8]Звіт!N18+[8]Звіт!N21+[8]Звіт!N24+[8]Звіт!N27+[8]Звіт!N30+[8]Звіт!N33+[8]Звіт!N36+[8]Звіт!N39+[8]Звіт!N42+[8]Звіт!N45+[8]Звіт!N48+[8]Звіт!N51+[8]Звіт!N54+[8]Звіт!N57+[8]Звіт!N60+[8]Звіт!N63+[8]Звіт!N66+[8]Звіт!N69+[8]Звіт!N72</f>
        <v>0</v>
      </c>
      <c r="K10" s="1641">
        <f>[8]Звіт!O9+[8]Звіт!O12+[8]Звіт!O15+[8]Звіт!O18+[8]Звіт!O21+[8]Звіт!O24+[8]Звіт!O27+[8]Звіт!O30+[8]Звіт!O33+[8]Звіт!O36+[8]Звіт!O39+[8]Звіт!O42+[8]Звіт!O45+[8]Звіт!O48+[8]Звіт!O51+[8]Звіт!O54+[8]Звіт!O57+[8]Звіт!O60+[8]Звіт!O63+[8]Звіт!O66+[8]Звіт!O69+[8]Звіт!O72</f>
        <v>0</v>
      </c>
      <c r="L10" s="1641">
        <f>[8]Звіт!P9+[8]Звіт!P12+[8]Звіт!P15+[8]Звіт!P18+[8]Звіт!P21+[8]Звіт!P24+[8]Звіт!P27+[8]Звіт!P30+[8]Звіт!P33+[8]Звіт!P36+[8]Звіт!P39+[8]Звіт!P42+[8]Звіт!P45+[8]Звіт!P48+[8]Звіт!P51+[8]Звіт!P54+[8]Звіт!P57+[8]Звіт!P60+[8]Звіт!P63+[8]Звіт!P66+[8]Звіт!P69+[8]Звіт!P72</f>
        <v>289</v>
      </c>
      <c r="M10" s="1641">
        <f>[8]Звіт!Q9+[8]Звіт!Q12+[8]Звіт!Q15+[8]Звіт!Q18+[8]Звіт!Q21+[8]Звіт!Q24+[8]Звіт!Q27+[8]Звіт!Q30+[8]Звіт!Q33+[8]Звіт!Q36+[8]Звіт!Q39+[8]Звіт!Q42+[8]Звіт!Q45+[8]Звіт!Q48+[8]Звіт!Q51+[8]Звіт!Q54+[8]Звіт!Q57+[8]Звіт!Q60+[8]Звіт!Q63+[8]Звіт!Q66+[8]Звіт!Q69+[8]Звіт!Q72</f>
        <v>47</v>
      </c>
      <c r="N10" s="1641">
        <f>[8]Звіт!R9+[8]Звіт!R12+[8]Звіт!R15+[8]Звіт!R18+[8]Звіт!R21+[8]Звіт!R24+[8]Звіт!R27+[8]Звіт!R30+[8]Звіт!R33+[8]Звіт!R36+[8]Звіт!R39+[8]Звіт!R42+[8]Звіт!R45+[8]Звіт!R48+[8]Звіт!R51+[8]Звіт!R54+[8]Звіт!R57+[8]Звіт!R60+[8]Звіт!R63+[8]Звіт!R66+[8]Звіт!R69+[8]Звіт!R72</f>
        <v>168</v>
      </c>
      <c r="O10" s="1641">
        <f>[8]Звіт!S9+[8]Звіт!S12+[8]Звіт!S15+[8]Звіт!S18+[8]Звіт!S21+[8]Звіт!S24+[8]Звіт!S27+[8]Звіт!S30+[8]Звіт!S33+[8]Звіт!S36+[8]Звіт!S39+[8]Звіт!S42+[8]Звіт!S45+[8]Звіт!S48+[8]Звіт!S51+[8]Звіт!S54+[8]Звіт!S57+[8]Звіт!S60+[8]Звіт!S63+[8]Звіт!S66+[8]Звіт!S69+[8]Звіт!S72</f>
        <v>74</v>
      </c>
      <c r="P10" s="1641">
        <f>[8]Звіт!T9+[8]Звіт!T12+[8]Звіт!T15+[8]Звіт!T18+[8]Звіт!T21+[8]Звіт!T24+[8]Звіт!T27+[8]Звіт!T30+[8]Звіт!T33+[8]Звіт!T36+[8]Звіт!T39+[8]Звіт!T42+[8]Звіт!T45+[8]Звіт!T48+[8]Звіт!T51+[8]Звіт!T54+[8]Звіт!T57+[8]Звіт!T60+[8]Звіт!T63+[8]Звіт!T66+[8]Звіт!T69+[8]Звіт!T72</f>
        <v>0</v>
      </c>
      <c r="Q10" s="1641">
        <f>[8]Звіт!U9+[8]Звіт!U12+[8]Звіт!U15+[8]Звіт!U18+[8]Звіт!U21+[8]Звіт!U24+[8]Звіт!U27+[8]Звіт!U30+[8]Звіт!U33+[8]Звіт!U36+[8]Звіт!U39+[8]Звіт!U42+[8]Звіт!U45+[8]Звіт!U48+[8]Звіт!U51+[8]Звіт!U54+[8]Звіт!U57+[8]Звіт!U60+[8]Звіт!U63+[8]Звіт!U66+[8]Звіт!U69+[8]Звіт!U72</f>
        <v>241</v>
      </c>
      <c r="R10" s="1641">
        <f>[8]Звіт!V9+[8]Звіт!V12+[8]Звіт!V15+[8]Звіт!V18+[8]Звіт!V21+[8]Звіт!V24+[8]Звіт!V27+[8]Звіт!V30+[8]Звіт!V33+[8]Звіт!V36+[8]Звіт!V39+[8]Звіт!V42+[8]Звіт!V45+[8]Звіт!V48+[8]Звіт!V51+[8]Звіт!V54+[8]Звіт!V57+[8]Звіт!V60+[8]Звіт!V63+[8]Звіт!V66+[8]Звіт!V69+[8]Звіт!V72</f>
        <v>48</v>
      </c>
      <c r="S10" s="1641">
        <f>[8]Звіт!W9+[8]Звіт!W12+[8]Звіт!W15+[8]Звіт!W18+[8]Звіт!W21+[8]Звіт!W24+[8]Звіт!W27+[8]Звіт!W30+[8]Звіт!W33+[8]Звіт!W36+[8]Звіт!W39+[8]Звіт!W42+[8]Звіт!W45+[8]Звіт!W48+[8]Звіт!W51+[8]Звіт!W54+[8]Звіт!W57+[8]Звіт!W60+[8]Звіт!W63+[8]Звіт!W66+[8]Звіт!W69+[8]Звіт!W72</f>
        <v>0</v>
      </c>
      <c r="T10" s="1641">
        <f>[8]Звіт!X9+[8]Звіт!X12+[8]Звіт!X15+[8]Звіт!X18+[8]Звіт!X21+[8]Звіт!X24+[8]Звіт!X27+[8]Звіт!X30+[8]Звіт!X33+[8]Звіт!X36+[8]Звіт!X39+[8]Звіт!X42+[8]Звіт!X45+[8]Звіт!X48+[8]Звіт!X51+[8]Звіт!X54+[8]Звіт!X57+[8]Звіт!X60+[8]Звіт!X63+[8]Звіт!X66+[8]Звіт!X69+[8]Звіт!X72</f>
        <v>106</v>
      </c>
      <c r="U10" s="1641">
        <f>[8]Звіт!Y9+[8]Звіт!Y12+[8]Звіт!Y15+[8]Звіт!Y18+[8]Звіт!Y21+[8]Звіт!Y24+[8]Звіт!Y27+[8]Звіт!Y30+[8]Звіт!Y33+[8]Звіт!Y36+[8]Звіт!Y39+[8]Звіт!Y42+[8]Звіт!Y45+[8]Звіт!Y48+[8]Звіт!Y51+[8]Звіт!Y54+[8]Звіт!Y57+[8]Звіт!Y60+[8]Звіт!Y63+[8]Звіт!Y66+[8]Звіт!Y69+[8]Звіт!Y72</f>
        <v>104</v>
      </c>
      <c r="V10" s="1641">
        <f>[8]Звіт!Z9+[8]Звіт!Z12+[8]Звіт!Z15+[8]Звіт!Z18+[8]Звіт!Z21+[8]Звіт!Z24+[8]Звіт!Z27+[8]Звіт!Z30+[8]Звіт!Z33+[8]Звіт!Z36+[8]Звіт!Z39+[8]Звіт!Z42+[8]Звіт!Z45+[8]Звіт!Z48+[8]Звіт!Z51+[8]Звіт!Z54+[8]Звіт!Z57+[8]Звіт!Z60+[8]Звіт!Z63+[8]Звіт!Z66+[8]Звіт!Z69+[8]Звіт!Z72</f>
        <v>8</v>
      </c>
      <c r="W10" s="1641">
        <f>[8]Звіт!AA9+[8]Звіт!AA12+[8]Звіт!AA15+[8]Звіт!AA18+[8]Звіт!AA21+[8]Звіт!AA24+[8]Звіт!AA27+[8]Звіт!AA30+[8]Звіт!AA33+[8]Звіт!AA36+[8]Звіт!AA39+[8]Звіт!AA42+[8]Звіт!AA45+[8]Звіт!AA48+[8]Звіт!AA51+[8]Звіт!AA54+[8]Звіт!AA57+[8]Звіт!AA60+[8]Звіт!AA63+[8]Звіт!AA66+[8]Звіт!AA69+[8]Звіт!AA72</f>
        <v>144</v>
      </c>
      <c r="X10" s="1641">
        <f>[8]Звіт!AB9+[8]Звіт!AB12+[8]Звіт!AB15+[8]Звіт!AB18+[8]Звіт!AB21+[8]Звіт!AB24+[8]Звіт!AB27+[8]Звіт!AB30+[8]Звіт!AB33+[8]Звіт!AB36+[8]Звіт!AB39+[8]Звіт!AB42+[8]Звіт!AB45+[8]Звіт!AB48+[8]Звіт!AB51+[8]Звіт!AB54+[8]Звіт!AB57+[8]Звіт!AB60+[8]Звіт!AB63+[8]Звіт!AB66+[8]Звіт!AB69+[8]Звіт!AB72</f>
        <v>4</v>
      </c>
      <c r="Y10" s="1641"/>
      <c r="Z10" s="1641"/>
      <c r="AA10" s="1641"/>
    </row>
    <row r="11" spans="1:49" ht="26.25" customHeight="1" x14ac:dyDescent="0.3">
      <c r="A11" s="1801"/>
      <c r="B11" s="46" t="s">
        <v>86</v>
      </c>
      <c r="C11" s="1641">
        <f>[8]Звіт!G10+[8]Звіт!G13+[8]Звіт!G16+[8]Звіт!G19+[8]Звіт!G22+[8]Звіт!G25+[8]Звіт!G28+[8]Звіт!G31+[8]Звіт!G34+[8]Звіт!G37+[8]Звіт!G40+[8]Звіт!G43+[8]Звіт!G46+[8]Звіт!G49+[8]Звіт!G52+[8]Звіт!G55+[8]Звіт!G58+[8]Звіт!G61+[8]Звіт!G64+[8]Звіт!G67+[8]Звіт!G70+[8]Звіт!G73</f>
        <v>85</v>
      </c>
      <c r="D11" s="1641">
        <f>[8]Звіт!H10+[8]Звіт!H13+[8]Звіт!H16+[8]Звіт!H19+[8]Звіт!H22+[8]Звіт!H25+[8]Звіт!H28+[8]Звіт!H31+[8]Звіт!H34+[8]Звіт!H37+[8]Звіт!H40+[8]Звіт!H43+[8]Звіт!H46+[8]Звіт!H49+[8]Звіт!H52+[8]Звіт!H55+[8]Звіт!H58+[8]Звіт!H61+[8]Звіт!H64+[8]Звіт!H67+[8]Звіт!H70+[8]Звіт!H73</f>
        <v>41</v>
      </c>
      <c r="E11" s="1641">
        <f>[8]Звіт!I10+[8]Звіт!I13+[8]Звіт!I16+[8]Звіт!I19+[8]Звіт!I22+[8]Звіт!I25+[8]Звіт!I28+[8]Звіт!I31+[8]Звіт!I34+[8]Звіт!I37+[8]Звіт!I40+[8]Звіт!I43+[8]Звіт!I46+[8]Звіт!I49+[8]Звіт!I52+[8]Звіт!I55+[8]Звіт!I58+[8]Звіт!I61+[8]Звіт!I64+[8]Звіт!I67+[8]Звіт!I70+[8]Звіт!I73</f>
        <v>31</v>
      </c>
      <c r="F11" s="1641">
        <f>[8]Звіт!J10+[8]Звіт!J13+[8]Звіт!J16+[8]Звіт!J19+[8]Звіт!J22+[8]Звіт!J25+[8]Звіт!J28+[8]Звіт!J31+[8]Звіт!J34+[8]Звіт!J37+[8]Звіт!J40+[8]Звіт!J43+[8]Звіт!J46+[8]Звіт!J49+[8]Звіт!J52+[8]Звіт!J55+[8]Звіт!J58+[8]Звіт!J61+[8]Звіт!J64+[8]Звіт!J67+[8]Звіт!J70+[8]Звіт!J73</f>
        <v>13</v>
      </c>
      <c r="G11" s="1641">
        <f>[8]Звіт!K10+[8]Звіт!K13+[8]Звіт!K16+[8]Звіт!K19+[8]Звіт!K22+[8]Звіт!K25+[8]Звіт!K28+[8]Звіт!K31+[8]Звіт!K34+[8]Звіт!K37+[8]Звіт!K40+[8]Звіт!K43+[8]Звіт!K46+[8]Звіт!K49+[8]Звіт!K52+[8]Звіт!K55+[8]Звіт!K58+[8]Звіт!K61+[8]Звіт!K64+[8]Звіт!K67+[8]Звіт!K70+[8]Звіт!K73</f>
        <v>0</v>
      </c>
      <c r="H11" s="1641">
        <f>[8]Звіт!L10+[8]Звіт!L13+[8]Звіт!L16+[8]Звіт!L19+[8]Звіт!L22+[8]Звіт!L25+[8]Звіт!L28+[8]Звіт!L31+[8]Звіт!L34+[8]Звіт!L37+[8]Звіт!L40+[8]Звіт!L43+[8]Звіт!L46+[8]Звіт!L49+[8]Звіт!L52+[8]Звіт!L55+[8]Звіт!L58+[8]Звіт!L61+[8]Звіт!L64+[8]Звіт!L67+[8]Звіт!L70+[8]Звіт!L73</f>
        <v>3452</v>
      </c>
      <c r="I11" s="1641">
        <f>[8]Звіт!M10+[8]Звіт!M13+[8]Звіт!M16+[8]Звіт!M19+[8]Звіт!M22+[8]Звіт!M25+[8]Звіт!M28+[8]Звіт!M31+[8]Звіт!M34+[8]Звіт!M37+[8]Звіт!M40+[8]Звіт!M43+[8]Звіт!M46+[8]Звіт!M49+[8]Звіт!M52+[8]Звіт!M55+[8]Звіт!M58+[8]Звіт!M61+[8]Звіт!M64+[8]Звіт!M67+[8]Звіт!M70+[8]Звіт!M73</f>
        <v>101</v>
      </c>
      <c r="J11" s="1641">
        <f>[8]Звіт!N10+[8]Звіт!N13+[8]Звіт!N16+[8]Звіт!N19+[8]Звіт!N22+[8]Звіт!N25+[8]Звіт!N28+[8]Звіт!N31+[8]Звіт!N34+[8]Звіт!N37+[8]Звіт!N40+[8]Звіт!N43+[8]Звіт!N46+[8]Звіт!N49+[8]Звіт!N52+[8]Звіт!N55+[8]Звіт!N58+[8]Звіт!N61+[8]Звіт!N64+[8]Звіт!N67+[8]Звіт!N70+[8]Звіт!N73</f>
        <v>2</v>
      </c>
      <c r="K11" s="1641">
        <f>[8]Звіт!O10+[8]Звіт!O13+[8]Звіт!O16+[8]Звіт!O19+[8]Звіт!O22+[8]Звіт!O25+[8]Звіт!O28+[8]Звіт!O31+[8]Звіт!O34+[8]Звіт!O37+[8]Звіт!O40+[8]Звіт!O43+[8]Звіт!O46+[8]Звіт!O49+[8]Звіт!O52+[8]Звіт!O55+[8]Звіт!O58+[8]Звіт!O61+[8]Звіт!O64+[8]Звіт!O67+[8]Звіт!O70+[8]Звіт!O73</f>
        <v>0</v>
      </c>
      <c r="L11" s="1641">
        <f>[8]Звіт!P10+[8]Звіт!P13+[8]Звіт!P16+[8]Звіт!P19+[8]Звіт!P22+[8]Звіт!P25+[8]Звіт!P28+[8]Звіт!P31+[8]Звіт!P34+[8]Звіт!P37+[8]Звіт!P40+[8]Звіт!P43+[8]Звіт!P46+[8]Звіт!P49+[8]Звіт!P52+[8]Звіт!P55+[8]Звіт!P58+[8]Звіт!P61+[8]Звіт!P64+[8]Звіт!P67+[8]Звіт!P70+[8]Звіт!P73</f>
        <v>3349</v>
      </c>
      <c r="M11" s="1641">
        <f>[8]Звіт!Q10+[8]Звіт!Q13+[8]Звіт!Q16+[8]Звіт!Q19+[8]Звіт!Q22+[8]Звіт!Q25+[8]Звіт!Q28+[8]Звіт!Q31+[8]Звіт!Q34+[8]Звіт!Q37+[8]Звіт!Q40+[8]Звіт!Q43+[8]Звіт!Q46+[8]Звіт!Q49+[8]Звіт!Q52+[8]Звіт!Q55+[8]Звіт!Q58+[8]Звіт!Q61+[8]Звіт!Q64+[8]Звіт!Q67+[8]Звіт!Q70+[8]Звіт!Q73</f>
        <v>253</v>
      </c>
      <c r="N11" s="1641">
        <f>[8]Звіт!R10+[8]Звіт!R13+[8]Звіт!R16+[8]Звіт!R19+[8]Звіт!R22+[8]Звіт!R25+[8]Звіт!R28+[8]Звіт!R31+[8]Звіт!R34+[8]Звіт!R37+[8]Звіт!R40+[8]Звіт!R43+[8]Звіт!R46+[8]Звіт!R49+[8]Звіт!R52+[8]Звіт!R55+[8]Звіт!R58+[8]Звіт!R61+[8]Звіт!R64+[8]Звіт!R67+[8]Звіт!R70+[8]Звіт!R73</f>
        <v>2422</v>
      </c>
      <c r="O11" s="1641">
        <f>[8]Звіт!S10+[8]Звіт!S13+[8]Звіт!S16+[8]Звіт!S19+[8]Звіт!S22+[8]Звіт!S25+[8]Звіт!S28+[8]Звіт!S31+[8]Звіт!S34+[8]Звіт!S37+[8]Звіт!S40+[8]Звіт!S43+[8]Звіт!S46+[8]Звіт!S49+[8]Звіт!S52+[8]Звіт!S55+[8]Звіт!S58+[8]Звіт!S61+[8]Звіт!S64+[8]Звіт!S67+[8]Звіт!S70+[8]Звіт!S73</f>
        <v>777</v>
      </c>
      <c r="P11" s="1641">
        <f>[8]Звіт!T10+[8]Звіт!T13+[8]Звіт!T16+[8]Звіт!T19+[8]Звіт!T22+[8]Звіт!T25+[8]Звіт!T28+[8]Звіт!T31+[8]Звіт!T34+[8]Звіт!T37+[8]Звіт!T40+[8]Звіт!T43+[8]Звіт!T46+[8]Звіт!T49+[8]Звіт!T52+[8]Звіт!T55+[8]Звіт!T58+[8]Звіт!T61+[8]Звіт!T64+[8]Звіт!T67+[8]Звіт!T70+[8]Звіт!T73</f>
        <v>0</v>
      </c>
      <c r="Q11" s="1641">
        <f>[8]Звіт!U10+[8]Звіт!U13+[8]Звіт!U16+[8]Звіт!U19+[8]Звіт!U22+[8]Звіт!U25+[8]Звіт!U28+[8]Звіт!U31+[8]Звіт!U34+[8]Звіт!U37+[8]Звіт!U40+[8]Звіт!U43+[8]Звіт!U46+[8]Звіт!U49+[8]Звіт!U52+[8]Звіт!U55+[8]Звіт!U58+[8]Звіт!U61+[8]Звіт!U64+[8]Звіт!U67+[8]Звіт!U70+[8]Звіт!U73</f>
        <v>2824</v>
      </c>
      <c r="R11" s="1641">
        <f>[8]Звіт!V10+[8]Звіт!V13+[8]Звіт!V16+[8]Звіт!V19+[8]Звіт!V22+[8]Звіт!V25+[8]Звіт!V28+[8]Звіт!V31+[8]Звіт!V34+[8]Звіт!V37+[8]Звіт!V40+[8]Звіт!V43+[8]Звіт!V46+[8]Звіт!V49+[8]Звіт!V52+[8]Звіт!V55+[8]Звіт!V58+[8]Звіт!V61+[8]Звіт!V64+[8]Звіт!V67+[8]Звіт!V70+[8]Звіт!V73</f>
        <v>628</v>
      </c>
      <c r="S11" s="1641">
        <f>[8]Звіт!W10+[8]Звіт!W13+[8]Звіт!W16+[8]Звіт!W19+[8]Звіт!W22+[8]Звіт!W25+[8]Звіт!W28+[8]Звіт!W31+[8]Звіт!W34+[8]Звіт!W37+[8]Звіт!W40+[8]Звіт!W43+[8]Звіт!W46+[8]Звіт!W49+[8]Звіт!W52+[8]Звіт!W55+[8]Звіт!W58+[8]Звіт!W61+[8]Звіт!W64+[8]Звіт!W67+[8]Звіт!W70+[8]Звіт!W73</f>
        <v>9</v>
      </c>
      <c r="T11" s="1641">
        <f>[8]Звіт!X10+[8]Звіт!X13+[8]Звіт!X16+[8]Звіт!X19+[8]Звіт!X22+[8]Звіт!X25+[8]Звіт!X28+[8]Звіт!X31+[8]Звіт!X34+[8]Звіт!X37+[8]Звіт!X40+[8]Звіт!X43+[8]Звіт!X46+[8]Звіт!X49+[8]Звіт!X52+[8]Звіт!X55+[8]Звіт!X58+[8]Звіт!X61+[8]Звіт!X64+[8]Звіт!X67+[8]Звіт!X70+[8]Звіт!X73</f>
        <v>1466</v>
      </c>
      <c r="U11" s="1641">
        <f>[8]Звіт!Y10+[8]Звіт!Y13+[8]Звіт!Y16+[8]Звіт!Y19+[8]Звіт!Y22+[8]Звіт!Y25+[8]Звіт!Y28+[8]Звіт!Y31+[8]Звіт!Y34+[8]Звіт!Y37+[8]Звіт!Y40+[8]Звіт!Y43+[8]Звіт!Y46+[8]Звіт!Y49+[8]Звіт!Y52+[8]Звіт!Y55+[8]Звіт!Y58+[8]Звіт!Y61+[8]Звіт!Y64+[8]Звіт!Y67+[8]Звіт!Y70+[8]Звіт!Y73</f>
        <v>1431</v>
      </c>
      <c r="V11" s="1641">
        <f>[8]Звіт!Z10+[8]Звіт!Z13+[8]Звіт!Z16+[8]Звіт!Z19+[8]Звіт!Z22+[8]Звіт!Z25+[8]Звіт!Z28+[8]Звіт!Z31+[8]Звіт!Z34+[8]Звіт!Z37+[8]Звіт!Z40+[8]Звіт!Z43+[8]Звіт!Z46+[8]Звіт!Z49+[8]Звіт!Z52+[8]Звіт!Z55+[8]Звіт!Z58+[8]Звіт!Z61+[8]Звіт!Z64+[8]Звіт!Z67+[8]Звіт!Z70+[8]Звіт!Z73</f>
        <v>145</v>
      </c>
      <c r="W11" s="1641">
        <f>[8]Звіт!AA10+[8]Звіт!AA13+[8]Звіт!AA16+[8]Звіт!AA19+[8]Звіт!AA22+[8]Звіт!AA25+[8]Звіт!AA28+[8]Звіт!AA31+[8]Звіт!AA34+[8]Звіт!AA37+[8]Звіт!AA40+[8]Звіт!AA43+[8]Звіт!AA46+[8]Звіт!AA49+[8]Звіт!AA52+[8]Звіт!AA55+[8]Звіт!AA58+[8]Звіт!AA61+[8]Звіт!AA64+[8]Звіт!AA67+[8]Звіт!AA70+[8]Звіт!AA73</f>
        <v>1924</v>
      </c>
      <c r="X11" s="1641">
        <f>[8]Звіт!AB10+[8]Звіт!AB13+[8]Звіт!AB16+[8]Звіт!AB19+[8]Звіт!AB22+[8]Звіт!AB25+[8]Звіт!AB28+[8]Звіт!AB31+[8]Звіт!AB34+[8]Звіт!AB37+[8]Звіт!AB40+[8]Звіт!AB43+[8]Звіт!AB46+[8]Звіт!AB49+[8]Звіт!AB52+[8]Звіт!AB55+[8]Звіт!AB58+[8]Звіт!AB61+[8]Звіт!AB64+[8]Звіт!AB67+[8]Звіт!AB70+[8]Звіт!AB73</f>
        <v>150</v>
      </c>
      <c r="Y11" s="1641"/>
      <c r="Z11" s="1641"/>
      <c r="AA11" s="1641"/>
    </row>
    <row r="12" spans="1:49" ht="26.25" customHeight="1" x14ac:dyDescent="0.3">
      <c r="A12" s="1726"/>
      <c r="B12" s="46" t="s">
        <v>87</v>
      </c>
      <c r="C12" s="1641">
        <f>[8]Звіт!G11+[8]Звіт!G14+[8]Звіт!G17+[8]Звіт!G20+[8]Звіт!G23+[8]Звіт!G26+[8]Звіт!G29+[8]Звіт!G32+[8]Звіт!G35+[8]Звіт!G38+[8]Звіт!G41+[8]Звіт!G44+[8]Звіт!G47+[8]Звіт!G50+[8]Звіт!G53+[8]Звіт!G56+[8]Звіт!G59+[8]Звіт!G62+[8]Звіт!G65+[8]Звіт!G68+[8]Звіт!G71+[8]Звіт!G74</f>
        <v>0</v>
      </c>
      <c r="D12" s="1641">
        <f>[8]Звіт!H11+[8]Звіт!H14+[8]Звіт!H17+[8]Звіт!H20+[8]Звіт!H23+[8]Звіт!H26+[8]Звіт!H29+[8]Звіт!H32+[8]Звіт!H35+[8]Звіт!H38+[8]Звіт!H41+[8]Звіт!H44+[8]Звіт!H47+[8]Звіт!H50+[8]Звіт!H53+[8]Звіт!H56+[8]Звіт!H59+[8]Звіт!H62+[8]Звіт!H65+[8]Звіт!H68+[8]Звіт!H71+[8]Звіт!H74</f>
        <v>0</v>
      </c>
      <c r="E12" s="1641">
        <f>[8]Звіт!I11+[8]Звіт!I14+[8]Звіт!I17+[8]Звіт!I20+[8]Звіт!I23+[8]Звіт!I26+[8]Звіт!I29+[8]Звіт!I32+[8]Звіт!I35+[8]Звіт!I38+[8]Звіт!I41+[8]Звіт!I44+[8]Звіт!I47+[8]Звіт!I50+[8]Звіт!I53+[8]Звіт!I56+[8]Звіт!I59+[8]Звіт!I62+[8]Звіт!I65+[8]Звіт!I68+[8]Звіт!I71+[8]Звіт!I74</f>
        <v>0</v>
      </c>
      <c r="F12" s="1641">
        <f>[8]Звіт!J11+[8]Звіт!J14+[8]Звіт!J17+[8]Звіт!J20+[8]Звіт!J23+[8]Звіт!J26+[8]Звіт!J29+[8]Звіт!J32+[8]Звіт!J35+[8]Звіт!J38+[8]Звіт!J41+[8]Звіт!J44+[8]Звіт!J47+[8]Звіт!J50+[8]Звіт!J53+[8]Звіт!J56+[8]Звіт!J59+[8]Звіт!J62+[8]Звіт!J65+[8]Звіт!J68+[8]Звіт!J71+[8]Звіт!J74</f>
        <v>0</v>
      </c>
      <c r="G12" s="1641">
        <f>[8]Звіт!K11+[8]Звіт!K14+[8]Звіт!K17+[8]Звіт!K20+[8]Звіт!K23+[8]Звіт!K26+[8]Звіт!K29+[8]Звіт!K32+[8]Звіт!K35+[8]Звіт!K38+[8]Звіт!K41+[8]Звіт!K44+[8]Звіт!K47+[8]Звіт!K50+[8]Звіт!K53+[8]Звіт!K56+[8]Звіт!K59+[8]Звіт!K62+[8]Звіт!K65+[8]Звіт!K68+[8]Звіт!K71+[8]Звіт!K74</f>
        <v>0</v>
      </c>
      <c r="H12" s="1641">
        <f>[8]Звіт!L11+[8]Звіт!L14+[8]Звіт!L17+[8]Звіт!L20+[8]Звіт!L23+[8]Звіт!L26+[8]Звіт!L29+[8]Звіт!L32+[8]Звіт!L35+[8]Звіт!L38+[8]Звіт!L41+[8]Звіт!L44+[8]Звіт!L47+[8]Звіт!L50+[8]Звіт!L53+[8]Звіт!L56+[8]Звіт!L59+[8]Звіт!L62+[8]Звіт!L65+[8]Звіт!L68+[8]Звіт!L71+[8]Звіт!L74</f>
        <v>40</v>
      </c>
      <c r="I12" s="1641">
        <f>[8]Звіт!M11+[8]Звіт!M14+[8]Звіт!M17+[8]Звіт!M20+[8]Звіт!M23+[8]Звіт!M26+[8]Звіт!M29+[8]Звіт!M32+[8]Звіт!M35+[8]Звіт!M38+[8]Звіт!M41+[8]Звіт!M44+[8]Звіт!M47+[8]Звіт!M50+[8]Звіт!M53+[8]Звіт!M56+[8]Звіт!M59+[8]Звіт!M62+[8]Звіт!M65+[8]Звіт!M68+[8]Звіт!M71+[8]Звіт!M74</f>
        <v>0</v>
      </c>
      <c r="J12" s="1641">
        <f>[8]Звіт!N11+[8]Звіт!N14+[8]Звіт!N17+[8]Звіт!N20+[8]Звіт!N23+[8]Звіт!N26+[8]Звіт!N29+[8]Звіт!N32+[8]Звіт!N35+[8]Звіт!N38+[8]Звіт!N41+[8]Звіт!N44+[8]Звіт!N47+[8]Звіт!N50+[8]Звіт!N53+[8]Звіт!N56+[8]Звіт!N59+[8]Звіт!N62+[8]Звіт!N65+[8]Звіт!N68+[8]Звіт!N71+[8]Звіт!N74</f>
        <v>0</v>
      </c>
      <c r="K12" s="1641">
        <f>[8]Звіт!O11+[8]Звіт!O14+[8]Звіт!O17+[8]Звіт!O20+[8]Звіт!O23+[8]Звіт!O26+[8]Звіт!O29+[8]Звіт!O32+[8]Звіт!O35+[8]Звіт!O38+[8]Звіт!O41+[8]Звіт!O44+[8]Звіт!O47+[8]Звіт!O50+[8]Звіт!O53+[8]Звіт!O56+[8]Звіт!O59+[8]Звіт!O62+[8]Звіт!O65+[8]Звіт!O68+[8]Звіт!O71+[8]Звіт!O74</f>
        <v>0</v>
      </c>
      <c r="L12" s="1641">
        <f>[8]Звіт!P11+[8]Звіт!P14+[8]Звіт!P17+[8]Звіт!P20+[8]Звіт!P23+[8]Звіт!P26+[8]Звіт!P29+[8]Звіт!P32+[8]Звіт!P35+[8]Звіт!P38+[8]Звіт!P41+[8]Звіт!P44+[8]Звіт!P47+[8]Звіт!P50+[8]Звіт!P53+[8]Звіт!P56+[8]Звіт!P59+[8]Звіт!P62+[8]Звіт!P65+[8]Звіт!P68+[8]Звіт!P71+[8]Звіт!P74</f>
        <v>40</v>
      </c>
      <c r="M12" s="1641">
        <f>[8]Звіт!Q11+[8]Звіт!Q14+[8]Звіт!Q17+[8]Звіт!Q20+[8]Звіт!Q23+[8]Звіт!Q26+[8]Звіт!Q29+[8]Звіт!Q32+[8]Звіт!Q35+[8]Звіт!Q38+[8]Звіт!Q41+[8]Звіт!Q44+[8]Звіт!Q47+[8]Звіт!Q50+[8]Звіт!Q53+[8]Звіт!Q56+[8]Звіт!Q59+[8]Звіт!Q62+[8]Звіт!Q65+[8]Звіт!Q68+[8]Звіт!Q71+[8]Звіт!Q74</f>
        <v>40</v>
      </c>
      <c r="N12" s="1641">
        <f>[8]Звіт!R11+[8]Звіт!R14+[8]Звіт!R17+[8]Звіт!R20+[8]Звіт!R23+[8]Звіт!R26+[8]Звіт!R29+[8]Звіт!R32+[8]Звіт!R35+[8]Звіт!R38+[8]Звіт!R41+[8]Звіт!R44+[8]Звіт!R47+[8]Звіт!R50+[8]Звіт!R53+[8]Звіт!R56+[8]Звіт!R59+[8]Звіт!R62+[8]Звіт!R65+[8]Звіт!R68+[8]Звіт!R71+[8]Звіт!R74</f>
        <v>0</v>
      </c>
      <c r="O12" s="1641">
        <f>[8]Звіт!S11+[8]Звіт!S14+[8]Звіт!S17+[8]Звіт!S20+[8]Звіт!S23+[8]Звіт!S26+[8]Звіт!S29+[8]Звіт!S32+[8]Звіт!S35+[8]Звіт!S38+[8]Звіт!S41+[8]Звіт!S44+[8]Звіт!S47+[8]Звіт!S50+[8]Звіт!S53+[8]Звіт!S56+[8]Звіт!S59+[8]Звіт!S62+[8]Звіт!S65+[8]Звіт!S68+[8]Звіт!S71+[8]Звіт!S74</f>
        <v>0</v>
      </c>
      <c r="P12" s="1641">
        <f>[8]Звіт!T11+[8]Звіт!T14+[8]Звіт!T17+[8]Звіт!T20+[8]Звіт!T23+[8]Звіт!T26+[8]Звіт!T29+[8]Звіт!T32+[8]Звіт!T35+[8]Звіт!T38+[8]Звіт!T41+[8]Звіт!T44+[8]Звіт!T47+[8]Звіт!T50+[8]Звіт!T53+[8]Звіт!T56+[8]Звіт!T59+[8]Звіт!T62+[8]Звіт!T65+[8]Звіт!T68+[8]Звіт!T71+[8]Звіт!T74</f>
        <v>0</v>
      </c>
      <c r="Q12" s="1641">
        <f>[8]Звіт!U11+[8]Звіт!U14+[8]Звіт!U17+[8]Звіт!U20+[8]Звіт!U23+[8]Звіт!U26+[8]Звіт!U29+[8]Звіт!U32+[8]Звіт!U35+[8]Звіт!U38+[8]Звіт!U41+[8]Звіт!U44+[8]Звіт!U47+[8]Звіт!U50+[8]Звіт!U53+[8]Звіт!U56+[8]Звіт!U59+[8]Звіт!U62+[8]Звіт!U65+[8]Звіт!U68+[8]Звіт!U71+[8]Звіт!U74</f>
        <v>39</v>
      </c>
      <c r="R12" s="1641">
        <f>[8]Звіт!V11+[8]Звіт!V14+[8]Звіт!V17+[8]Звіт!V20+[8]Звіт!V23+[8]Звіт!V26+[8]Звіт!V29+[8]Звіт!V32+[8]Звіт!V35+[8]Звіт!V38+[8]Звіт!V41+[8]Звіт!V44+[8]Звіт!V47+[8]Звіт!V50+[8]Звіт!V53+[8]Звіт!V56+[8]Звіт!V59+[8]Звіт!V62+[8]Звіт!V65+[8]Звіт!V68+[8]Звіт!V71+[8]Звіт!V74</f>
        <v>1</v>
      </c>
      <c r="S12" s="1641">
        <f>[8]Звіт!W11+[8]Звіт!W14+[8]Звіт!W17+[8]Звіт!W20+[8]Звіт!W23+[8]Звіт!W26+[8]Звіт!W29+[8]Звіт!W32+[8]Звіт!W35+[8]Звіт!W38+[8]Звіт!W41+[8]Звіт!W44+[8]Звіт!W47+[8]Звіт!W50+[8]Звіт!W53+[8]Звіт!W56+[8]Звіт!W59+[8]Звіт!W62+[8]Звіт!W65+[8]Звіт!W68+[8]Звіт!W71+[8]Звіт!W74</f>
        <v>0</v>
      </c>
      <c r="T12" s="1641">
        <f>[8]Звіт!X11+[8]Звіт!X14+[8]Звіт!X17+[8]Звіт!X20+[8]Звіт!X23+[8]Звіт!X26+[8]Звіт!X29+[8]Звіт!X32+[8]Звіт!X35+[8]Звіт!X38+[8]Звіт!X41+[8]Звіт!X44+[8]Звіт!X47+[8]Звіт!X50+[8]Звіт!X53+[8]Звіт!X56+[8]Звіт!X59+[8]Звіт!X62+[8]Звіт!X65+[8]Звіт!X68+[8]Звіт!X71+[8]Звіт!X74</f>
        <v>15</v>
      </c>
      <c r="U12" s="1641">
        <f>[8]Звіт!Y11+[8]Звіт!Y14+[8]Звіт!Y17+[8]Звіт!Y20+[8]Звіт!Y23+[8]Звіт!Y26+[8]Звіт!Y29+[8]Звіт!Y32+[8]Звіт!Y35+[8]Звіт!Y38+[8]Звіт!Y41+[8]Звіт!Y44+[8]Звіт!Y47+[8]Звіт!Y50+[8]Звіт!Y53+[8]Звіт!Y56+[8]Звіт!Y59+[8]Звіт!Y62+[8]Звіт!Y65+[8]Звіт!Y68+[8]Звіт!Y71+[8]Звіт!Y74</f>
        <v>15</v>
      </c>
      <c r="V12" s="1641">
        <f>[8]Звіт!Z11+[8]Звіт!Z14+[8]Звіт!Z17+[8]Звіт!Z20+[8]Звіт!Z23+[8]Звіт!Z26+[8]Звіт!Z29+[8]Звіт!Z32+[8]Звіт!Z35+[8]Звіт!Z38+[8]Звіт!Z41+[8]Звіт!Z44+[8]Звіт!Z47+[8]Звіт!Z50+[8]Звіт!Z53+[8]Звіт!Z56+[8]Звіт!Z59+[8]Звіт!Z62+[8]Звіт!Z65+[8]Звіт!Z68+[8]Звіт!Z71+[8]Звіт!Z74</f>
        <v>1</v>
      </c>
      <c r="W12" s="1641">
        <f>[8]Звіт!AA11+[8]Звіт!AA14+[8]Звіт!AA17+[8]Звіт!AA20+[8]Звіт!AA23+[8]Звіт!AA26+[8]Звіт!AA29+[8]Звіт!AA32+[8]Звіт!AA35+[8]Звіт!AA38+[8]Звіт!AA41+[8]Звіт!AA44+[8]Звіт!AA47+[8]Звіт!AA50+[8]Звіт!AA53+[8]Звіт!AA56+[8]Звіт!AA59+[8]Звіт!AA62+[8]Звіт!AA65+[8]Звіт!AA68+[8]Звіт!AA71+[8]Звіт!AA74</f>
        <v>14</v>
      </c>
      <c r="X12" s="1641">
        <f>[8]Звіт!AB11+[8]Звіт!AB14+[8]Звіт!AB17+[8]Звіт!AB20+[8]Звіт!AB23+[8]Звіт!AB26+[8]Звіт!AB29+[8]Звіт!AB32+[8]Звіт!AB35+[8]Звіт!AB38+[8]Звіт!AB41+[8]Звіт!AB44+[8]Звіт!AB47+[8]Звіт!AB50+[8]Звіт!AB53+[8]Звіт!AB56+[8]Звіт!AB59+[8]Звіт!AB62+[8]Звіт!AB65+[8]Звіт!AB68+[8]Звіт!AB71+[8]Звіт!AB74</f>
        <v>3</v>
      </c>
      <c r="Y12" s="1641"/>
      <c r="Z12" s="1641"/>
      <c r="AA12" s="1641"/>
    </row>
    <row r="13" spans="1:49" ht="26.25" customHeight="1" x14ac:dyDescent="0.3">
      <c r="A13" s="1797" t="s">
        <v>301</v>
      </c>
      <c r="B13" s="1719"/>
      <c r="C13" s="57">
        <f>C10+C11+C12</f>
        <v>96</v>
      </c>
      <c r="D13" s="57">
        <f t="shared" ref="D13:AA13" si="3">D10+D11+D12</f>
        <v>47</v>
      </c>
      <c r="E13" s="57">
        <f t="shared" si="3"/>
        <v>35</v>
      </c>
      <c r="F13" s="57">
        <f t="shared" si="3"/>
        <v>14</v>
      </c>
      <c r="G13" s="57">
        <f t="shared" si="3"/>
        <v>0</v>
      </c>
      <c r="H13" s="57">
        <f t="shared" si="3"/>
        <v>3781</v>
      </c>
      <c r="I13" s="57">
        <f t="shared" si="3"/>
        <v>101</v>
      </c>
      <c r="J13" s="57">
        <f t="shared" si="3"/>
        <v>2</v>
      </c>
      <c r="K13" s="57">
        <f t="shared" si="3"/>
        <v>0</v>
      </c>
      <c r="L13" s="57">
        <f t="shared" si="3"/>
        <v>3678</v>
      </c>
      <c r="M13" s="57">
        <f t="shared" si="3"/>
        <v>340</v>
      </c>
      <c r="N13" s="57">
        <f t="shared" si="3"/>
        <v>2590</v>
      </c>
      <c r="O13" s="57">
        <f t="shared" si="3"/>
        <v>851</v>
      </c>
      <c r="P13" s="57">
        <f t="shared" si="3"/>
        <v>0</v>
      </c>
      <c r="Q13" s="57">
        <f t="shared" si="3"/>
        <v>3104</v>
      </c>
      <c r="R13" s="57">
        <f t="shared" si="3"/>
        <v>677</v>
      </c>
      <c r="S13" s="57">
        <f t="shared" si="3"/>
        <v>9</v>
      </c>
      <c r="T13" s="57">
        <f t="shared" si="3"/>
        <v>1587</v>
      </c>
      <c r="U13" s="57">
        <f t="shared" si="3"/>
        <v>1550</v>
      </c>
      <c r="V13" s="57">
        <f t="shared" si="3"/>
        <v>154</v>
      </c>
      <c r="W13" s="57">
        <f t="shared" si="3"/>
        <v>2082</v>
      </c>
      <c r="X13" s="57">
        <f t="shared" si="3"/>
        <v>157</v>
      </c>
      <c r="Y13" s="57">
        <f t="shared" si="3"/>
        <v>0</v>
      </c>
      <c r="Z13" s="57">
        <f t="shared" si="3"/>
        <v>0</v>
      </c>
      <c r="AA13" s="57">
        <f t="shared" si="3"/>
        <v>0</v>
      </c>
    </row>
    <row r="14" spans="1:49" ht="26.25" customHeight="1" x14ac:dyDescent="0.3">
      <c r="A14" s="1800" t="s">
        <v>129</v>
      </c>
      <c r="B14" s="44" t="s">
        <v>85</v>
      </c>
      <c r="C14" s="1310">
        <f>[1]Звіт!G9+[1]Звіт!G12+[1]Звіт!G15+[1]Звіт!G18+[1]Звіт!G21+[1]Звіт!G24+[1]Звіт!G27</f>
        <v>0</v>
      </c>
      <c r="D14" s="1310">
        <f>[1]Звіт!H9+[1]Звіт!H12+[1]Звіт!H15+[1]Звіт!H18+[1]Звіт!H21+[1]Звіт!H24+[1]Звіт!H27</f>
        <v>0</v>
      </c>
      <c r="E14" s="1310">
        <f>[1]Звіт!I9+[1]Звіт!I12+[1]Звіт!I15+[1]Звіт!I18+[1]Звіт!I21+[1]Звіт!I24+[1]Звіт!I27</f>
        <v>0</v>
      </c>
      <c r="F14" s="1310">
        <f>[1]Звіт!J9+[1]Звіт!J12+[1]Звіт!J15+[1]Звіт!J18+[1]Звіт!J21+[1]Звіт!J24+[1]Звіт!J27</f>
        <v>0</v>
      </c>
      <c r="G14" s="1310">
        <f>[1]Звіт!K9+[1]Звіт!K12+[1]Звіт!K15+[1]Звіт!K18+[1]Звіт!K21+[1]Звіт!K24+[1]Звіт!K27</f>
        <v>0</v>
      </c>
      <c r="H14" s="1310">
        <f>[1]Звіт!L9+[1]Звіт!L12+[1]Звіт!L15+[1]Звіт!L18+[1]Звіт!L21+[1]Звіт!L24+[1]Звіт!L27</f>
        <v>30</v>
      </c>
      <c r="I14" s="1310">
        <f>[1]Звіт!M9+[1]Звіт!M12+[1]Звіт!M15+[1]Звіт!M18+[1]Звіт!M21+[1]Звіт!M24+[1]Звіт!M27</f>
        <v>0</v>
      </c>
      <c r="J14" s="1310">
        <v>0</v>
      </c>
      <c r="K14" s="1310">
        <f>[1]Звіт!O9+[1]Звіт!O12+[1]Звіт!O15+[1]Звіт!O18+[1]Звіт!O21+[1]Звіт!O24+[1]Звіт!O27</f>
        <v>0</v>
      </c>
      <c r="L14" s="1310">
        <f>[1]Звіт!P9+[1]Звіт!P12+[1]Звіт!P15+[1]Звіт!P18+[1]Звіт!P21+[1]Звіт!P24+[1]Звіт!P27</f>
        <v>30</v>
      </c>
      <c r="M14" s="1310">
        <f>[1]Звіт!Q9+[1]Звіт!Q12+[1]Звіт!Q15+[1]Звіт!Q18+[1]Звіт!Q21+[1]Звіт!Q24+[1]Звіт!Q27</f>
        <v>0</v>
      </c>
      <c r="N14" s="1310">
        <f>[1]Звіт!R9+[1]Звіт!R12+[1]Звіт!R15+[1]Звіт!R18+[1]Звіт!R21+[1]Звіт!R24+[1]Звіт!R27</f>
        <v>30</v>
      </c>
      <c r="O14" s="1310">
        <f>[1]Звіт!S9+[1]Звіт!S12+[1]Звіт!S15+[1]Звіт!S18+[1]Звіт!S21+[1]Звіт!S24+[1]Звіт!S27</f>
        <v>0</v>
      </c>
      <c r="P14" s="1310">
        <f>[1]Звіт!T9+[1]Звіт!T12+[1]Звіт!T15+[1]Звіт!T18+[1]Звіт!T21+[1]Звіт!T24+[1]Звіт!T27</f>
        <v>0</v>
      </c>
      <c r="Q14" s="1310">
        <f>[1]Звіт!U9+[1]Звіт!U12+[1]Звіт!U15+[1]Звіт!U18+[1]Звіт!U21+[1]Звіт!U24+[1]Звіт!U27</f>
        <v>24</v>
      </c>
      <c r="R14" s="1310">
        <f>[1]Звіт!V9+[1]Звіт!V12+[1]Звіт!V15+[1]Звіт!V18+[1]Звіт!V21+[1]Звіт!V24+[1]Звіт!V27</f>
        <v>6</v>
      </c>
      <c r="S14" s="1310">
        <f>[1]Звіт!W9+[1]Звіт!W12+[1]Звіт!W15+[1]Звіт!W18+[1]Звіт!W21+[1]Звіт!W24+[1]Звіт!W27</f>
        <v>0</v>
      </c>
      <c r="T14" s="1310">
        <f>[1]Звіт!X9+[1]Звіт!X12+[1]Звіт!X15+[1]Звіт!X18+[1]Звіт!X21+[1]Звіт!X24+[1]Звіт!X27</f>
        <v>10</v>
      </c>
      <c r="U14" s="1310">
        <f>[1]Звіт!Y9+[1]Звіт!Y12+[1]Звіт!Y15+[1]Звіт!Y18+[1]Звіт!Y21+[1]Звіт!Y24+[1]Звіт!Y27</f>
        <v>9</v>
      </c>
      <c r="V14" s="1310">
        <f>[1]Звіт!Z9+[1]Звіт!Z12+[1]Звіт!Z15+[1]Звіт!Z21+[1]Звіт!Z27</f>
        <v>0</v>
      </c>
      <c r="W14" s="1310">
        <f>[1]Звіт!AA9+[1]Звіт!AA12+[1]Звіт!AA15+[1]Звіт!AA21+[1]Звіт!AA27</f>
        <v>4</v>
      </c>
      <c r="X14" s="1310">
        <f>[1]Звіт!AB9+[1]Звіт!AB12+[1]Звіт!AB15+[1]Звіт!AB21+[1]Звіт!AB27</f>
        <v>0</v>
      </c>
      <c r="Y14" s="51"/>
      <c r="Z14" s="51"/>
      <c r="AA14" s="51"/>
    </row>
    <row r="15" spans="1:49" ht="26.25" customHeight="1" x14ac:dyDescent="0.3">
      <c r="A15" s="1801"/>
      <c r="B15" s="46" t="s">
        <v>86</v>
      </c>
      <c r="C15" s="1310">
        <v>48</v>
      </c>
      <c r="D15" s="1310">
        <v>30</v>
      </c>
      <c r="E15" s="1310">
        <f>[1]Звіт!I10+[1]Звіт!I13+[1]Звіт!I16+[1]Звіт!I19+[1]Звіт!I22+[1]Звіт!I28</f>
        <v>0</v>
      </c>
      <c r="F15" s="1310">
        <v>18</v>
      </c>
      <c r="G15" s="1310">
        <f>[1]Звіт!K10+[1]Звіт!K13+[1]Звіт!K16+[1]Звіт!K19+[1]Звіт!K22+[1]Звіт!K28</f>
        <v>0</v>
      </c>
      <c r="H15" s="1310">
        <v>240</v>
      </c>
      <c r="I15" s="1310">
        <v>0</v>
      </c>
      <c r="J15" s="1310">
        <f>[1]Звіт!N10+[1]Звіт!N13+[1]Звіт!N16+[1]Звіт!N19+[1]Звіт!N22+[1]Звіт!N28</f>
        <v>0</v>
      </c>
      <c r="K15" s="1310">
        <f>[1]Звіт!O10+[1]Звіт!O13+[1]Звіт!O16+[1]Звіт!O19+[1]Звіт!O22+[1]Звіт!O28</f>
        <v>0</v>
      </c>
      <c r="L15" s="1310">
        <v>240</v>
      </c>
      <c r="M15" s="1310">
        <v>11</v>
      </c>
      <c r="N15" s="1310">
        <v>214</v>
      </c>
      <c r="O15" s="1310">
        <v>15</v>
      </c>
      <c r="P15" s="1310">
        <f>[1]Звіт!T10+[1]Звіт!T13+[1]Звіт!T16+[1]Звіт!T19+[1]Звіт!T22+[1]Звіт!T28</f>
        <v>0</v>
      </c>
      <c r="Q15" s="1310">
        <v>213</v>
      </c>
      <c r="R15" s="1310">
        <v>27</v>
      </c>
      <c r="S15" s="1310">
        <f>[1]Звіт!W10+[1]Звіт!W13+[1]Звіт!W16+[1]Звіт!W19+[1]Звіт!W22+[1]Звіт!W28</f>
        <v>0</v>
      </c>
      <c r="T15" s="1310">
        <v>73</v>
      </c>
      <c r="U15" s="1310">
        <v>72</v>
      </c>
      <c r="V15" s="1310">
        <v>10</v>
      </c>
      <c r="W15" s="1310">
        <v>95</v>
      </c>
      <c r="X15" s="1310">
        <f>[1]Звіт!AB10+[1]Звіт!AB13+[1]Звіт!AB16+[1]Звіт!AB22+[1]Звіт!AB28</f>
        <v>5</v>
      </c>
      <c r="Y15" s="56"/>
      <c r="Z15" s="56"/>
      <c r="AA15" s="56"/>
    </row>
    <row r="16" spans="1:49" ht="26.25" customHeight="1" x14ac:dyDescent="0.3">
      <c r="A16" s="1726"/>
      <c r="B16" s="46" t="s">
        <v>87</v>
      </c>
      <c r="C16" s="1310">
        <f>[1]Звіт!G11+[1]Звіт!G14+[1]Звіт!G17+[1]Звіт!G20+[1]Звіт!G23+[1]Звіт!G26+[1]Звіт!G29</f>
        <v>0</v>
      </c>
      <c r="D16" s="1310">
        <f>[1]Звіт!H11+[1]Звіт!H14+[1]Звіт!H17+[1]Звіт!H20+[1]Звіт!H23+[1]Звіт!H26+[1]Звіт!H29</f>
        <v>0</v>
      </c>
      <c r="E16" s="1310">
        <f>[1]Звіт!I11+[1]Звіт!I14+[1]Звіт!I17+[1]Звіт!I20+[1]Звіт!I23+[1]Звіт!I26+[1]Звіт!I29</f>
        <v>0</v>
      </c>
      <c r="F16" s="1310">
        <f>[1]Звіт!J11+[1]Звіт!J14+[1]Звіт!J17+[1]Звіт!J20+[1]Звіт!J23+[1]Звіт!J26+[1]Звіт!J29</f>
        <v>0</v>
      </c>
      <c r="G16" s="1310">
        <f>[1]Звіт!K11+[1]Звіт!K14+[1]Звіт!K17+[1]Звіт!K20+[1]Звіт!K23+[1]Звіт!K26+[1]Звіт!K29</f>
        <v>0</v>
      </c>
      <c r="H16" s="1310">
        <f>[1]Звіт!L11+[1]Звіт!L14+[1]Звіт!L17+[1]Звіт!L20+[1]Звіт!L23+[1]Звіт!L26+[1]Звіт!L29</f>
        <v>0</v>
      </c>
      <c r="I16" s="1310">
        <f>[1]Звіт!M11+[1]Звіт!M14+[1]Звіт!M17+[1]Звіт!M20+[1]Звіт!M23+[1]Звіт!M26+[1]Звіт!M29</f>
        <v>0</v>
      </c>
      <c r="J16" s="1310">
        <f>[1]Звіт!N11+[1]Звіт!N14+[1]Звіт!N17+[1]Звіт!N20+[1]Звіт!N23+[1]Звіт!N26+[1]Звіт!N29</f>
        <v>0</v>
      </c>
      <c r="K16" s="1310">
        <f>[1]Звіт!O11+[1]Звіт!O14+[1]Звіт!O17+[1]Звіт!O20+[1]Звіт!O23+[1]Звіт!O26+[1]Звіт!O29</f>
        <v>0</v>
      </c>
      <c r="L16" s="1310">
        <f>[1]Звіт!P11+[1]Звіт!P14+[1]Звіт!P17+[1]Звіт!P20+[1]Звіт!P23+[1]Звіт!P26+[1]Звіт!P29</f>
        <v>0</v>
      </c>
      <c r="M16" s="1310">
        <f>[1]Звіт!Q11+[1]Звіт!Q14+[1]Звіт!Q17+[1]Звіт!Q20+[1]Звіт!Q23+[1]Звіт!Q26+[1]Звіт!Q29</f>
        <v>0</v>
      </c>
      <c r="N16" s="1310">
        <f>[1]Звіт!R11+[1]Звіт!R14+[1]Звіт!R17+[1]Звіт!R20+[1]Звіт!R23+[1]Звіт!R26+[1]Звіт!R29</f>
        <v>0</v>
      </c>
      <c r="O16" s="1310">
        <f>[1]Звіт!S11+[1]Звіт!S14+[1]Звіт!S17+[1]Звіт!S20+[1]Звіт!S23+[1]Звіт!S26+[1]Звіт!S29</f>
        <v>0</v>
      </c>
      <c r="P16" s="1310">
        <f>[1]Звіт!T11+[1]Звіт!T14+[1]Звіт!T17+[1]Звіт!T20+[1]Звіт!T23+[1]Звіт!T26+[1]Звіт!T29</f>
        <v>0</v>
      </c>
      <c r="Q16" s="1310">
        <f>[1]Звіт!U11+[1]Звіт!U14+[1]Звіт!U17+[1]Звіт!U20+[1]Звіт!U23+[1]Звіт!U26+[1]Звіт!U29</f>
        <v>0</v>
      </c>
      <c r="R16" s="1310">
        <f>[1]Звіт!V11+[1]Звіт!V14+[1]Звіт!V17+[1]Звіт!V20+[1]Звіт!V23+[1]Звіт!V26+[1]Звіт!V29</f>
        <v>0</v>
      </c>
      <c r="S16" s="1310">
        <f>[1]Звіт!W11+[1]Звіт!W14+[1]Звіт!W17+[1]Звіт!W20+[1]Звіт!W23+[1]Звіт!W26+[1]Звіт!W29</f>
        <v>0</v>
      </c>
      <c r="T16" s="1310">
        <f>[1]Звіт!X11+[1]Звіт!X14+[1]Звіт!X17+[1]Звіт!X20+[1]Звіт!X23+[1]Звіт!X26+[1]Звіт!X29</f>
        <v>0</v>
      </c>
      <c r="U16" s="1310">
        <f>[1]Звіт!Y11+[1]Звіт!Y14+[1]Звіт!Y17+[1]Звіт!Y20+[1]Звіт!Y23+[1]Звіт!Y26+[1]Звіт!Y29</f>
        <v>0</v>
      </c>
      <c r="V16" s="1310">
        <f>[1]Звіт!Z11+[1]Звіт!Z14+[1]Звіт!Z17+[1]Звіт!Z23+[1]Звіт!Z29</f>
        <v>0</v>
      </c>
      <c r="W16" s="1310">
        <f>[1]Звіт!AA11+[1]Звіт!AA14+[1]Звіт!AA17+[1]Звіт!AA23+[1]Звіт!AA29</f>
        <v>0</v>
      </c>
      <c r="X16" s="1310">
        <f>[1]Звіт!AB11+[1]Звіт!AB14+[1]Звіт!AB17+[1]Звіт!AB23+[1]Звіт!AB29</f>
        <v>0</v>
      </c>
      <c r="Y16" s="56"/>
      <c r="Z16" s="56"/>
      <c r="AA16" s="56"/>
    </row>
    <row r="17" spans="1:27" ht="26.25" customHeight="1" x14ac:dyDescent="0.3">
      <c r="A17" s="1797" t="s">
        <v>302</v>
      </c>
      <c r="B17" s="1719"/>
      <c r="C17" s="57">
        <f>C14+C15+C16</f>
        <v>48</v>
      </c>
      <c r="D17" s="57">
        <f t="shared" ref="D17:AA17" si="4">D14+D15+D16</f>
        <v>30</v>
      </c>
      <c r="E17" s="57">
        <f t="shared" si="4"/>
        <v>0</v>
      </c>
      <c r="F17" s="57">
        <f t="shared" si="4"/>
        <v>18</v>
      </c>
      <c r="G17" s="57">
        <f t="shared" si="4"/>
        <v>0</v>
      </c>
      <c r="H17" s="57">
        <f t="shared" si="4"/>
        <v>270</v>
      </c>
      <c r="I17" s="57">
        <f t="shared" si="4"/>
        <v>0</v>
      </c>
      <c r="J17" s="57">
        <f t="shared" si="4"/>
        <v>0</v>
      </c>
      <c r="K17" s="57">
        <f t="shared" si="4"/>
        <v>0</v>
      </c>
      <c r="L17" s="57">
        <f t="shared" si="4"/>
        <v>270</v>
      </c>
      <c r="M17" s="57">
        <f t="shared" si="4"/>
        <v>11</v>
      </c>
      <c r="N17" s="57">
        <f t="shared" si="4"/>
        <v>244</v>
      </c>
      <c r="O17" s="57">
        <f t="shared" si="4"/>
        <v>15</v>
      </c>
      <c r="P17" s="57">
        <f t="shared" si="4"/>
        <v>0</v>
      </c>
      <c r="Q17" s="57">
        <f t="shared" si="4"/>
        <v>237</v>
      </c>
      <c r="R17" s="57">
        <f t="shared" si="4"/>
        <v>33</v>
      </c>
      <c r="S17" s="57">
        <f t="shared" si="4"/>
        <v>0</v>
      </c>
      <c r="T17" s="57">
        <f t="shared" si="4"/>
        <v>83</v>
      </c>
      <c r="U17" s="57">
        <f t="shared" si="4"/>
        <v>81</v>
      </c>
      <c r="V17" s="57">
        <f t="shared" si="4"/>
        <v>10</v>
      </c>
      <c r="W17" s="57">
        <f t="shared" si="4"/>
        <v>99</v>
      </c>
      <c r="X17" s="57">
        <f t="shared" si="4"/>
        <v>5</v>
      </c>
      <c r="Y17" s="57">
        <f t="shared" si="4"/>
        <v>0</v>
      </c>
      <c r="Z17" s="57">
        <f t="shared" si="4"/>
        <v>0</v>
      </c>
      <c r="AA17" s="57">
        <f t="shared" si="4"/>
        <v>0</v>
      </c>
    </row>
    <row r="18" spans="1:27" ht="26.25" customHeight="1" x14ac:dyDescent="0.3">
      <c r="A18" s="1800" t="s">
        <v>136</v>
      </c>
      <c r="B18" s="44" t="s">
        <v>85</v>
      </c>
      <c r="C18" s="1310">
        <f>[9]Звіт!G9+[9]Звіт!G12+[9]Звіт!G15+[9]Звіт!G18+[9]Звіт!G21+[9]Звіт!G24</f>
        <v>3</v>
      </c>
      <c r="D18" s="1310">
        <f>[9]Звіт!H9+[9]Звіт!H12+[9]Звіт!H15+[9]Звіт!H18+[9]Звіт!H21+[9]Звіт!H24</f>
        <v>0</v>
      </c>
      <c r="E18" s="1310">
        <f>[9]Звіт!I9+[9]Звіт!I12+[9]Звіт!I15+[9]Звіт!I18+[9]Звіт!I21+[9]Звіт!I24</f>
        <v>3</v>
      </c>
      <c r="F18" s="1310">
        <f>[9]Звіт!J9+[9]Звіт!J12+[9]Звіт!J15+[9]Звіт!J18+[9]Звіт!J21+[9]Звіт!J24</f>
        <v>0</v>
      </c>
      <c r="G18" s="1310">
        <f>[9]Звіт!K9+[9]Звіт!K12+[9]Звіт!K15+[9]Звіт!K18+[9]Звіт!K21+[9]Звіт!K24</f>
        <v>0</v>
      </c>
      <c r="H18" s="1310">
        <f>[9]Звіт!L9+[9]Звіт!L12+[9]Звіт!L15+[9]Звіт!L18+[9]Звіт!L21+[9]Звіт!L24</f>
        <v>67</v>
      </c>
      <c r="I18" s="1310">
        <f>[9]Звіт!M9+[9]Звіт!M12+[9]Звіт!M15+[9]Звіт!M18+[9]Звіт!M21+[9]Звіт!M24</f>
        <v>0</v>
      </c>
      <c r="J18" s="1310">
        <f>[9]Звіт!N9+[9]Звіт!N12+[9]Звіт!N15+[9]Звіт!N18+[9]Звіт!N21+[9]Звіт!N24</f>
        <v>0</v>
      </c>
      <c r="K18" s="1310">
        <f>[9]Звіт!O9+[9]Звіт!O12+[9]Звіт!O15+[9]Звіт!O18+[9]Звіт!O21+[9]Звіт!O24</f>
        <v>0</v>
      </c>
      <c r="L18" s="1310">
        <f>[9]Звіт!P9+[9]Звіт!P12+[9]Звіт!P15+[9]Звіт!P18+[9]Звіт!P21+[9]Звіт!P24</f>
        <v>67</v>
      </c>
      <c r="M18" s="1310">
        <f>[9]Звіт!Q9+[9]Звіт!Q12+[9]Звіт!Q15+[9]Звіт!Q18+[9]Звіт!Q21+[9]Звіт!Q24</f>
        <v>6</v>
      </c>
      <c r="N18" s="1310">
        <f>[9]Звіт!R9+[9]Звіт!R12+[9]Звіт!R15+[9]Звіт!R18+[9]Звіт!R21+[9]Звіт!R24</f>
        <v>58</v>
      </c>
      <c r="O18" s="1310">
        <f>[9]Звіт!S9+[9]Звіт!S12+[9]Звіт!S15+[9]Звіт!S18+[9]Звіт!S21+[9]Звіт!S24</f>
        <v>3</v>
      </c>
      <c r="P18" s="1310">
        <f>[9]Звіт!T9+[9]Звіт!T12+[9]Звіт!T15+[9]Звіт!T18+[9]Звіт!T21+[9]Звіт!T24</f>
        <v>0</v>
      </c>
      <c r="Q18" s="1310">
        <f>[9]Звіт!U9+[9]Звіт!U12+[9]Звіт!U15+[9]Звіт!U18+[9]Звіт!U21+[9]Звіт!U24</f>
        <v>64</v>
      </c>
      <c r="R18" s="1310">
        <f>[9]Звіт!V9+[9]Звіт!V12+[9]Звіт!V15+[9]Звіт!V18+[9]Звіт!V21+[9]Звіт!V24</f>
        <v>3</v>
      </c>
      <c r="S18" s="1310">
        <f>[9]Звіт!W9+[9]Звіт!W12+[9]Звіт!W15+[9]Звіт!W18+[9]Звіт!W21+[9]Звіт!W24</f>
        <v>0</v>
      </c>
      <c r="T18" s="1310">
        <f>[9]Звіт!X9+[9]Звіт!X12+[9]Звіт!X15+[9]Звіт!X18+[9]Звіт!X21+[9]Звіт!X24</f>
        <v>27</v>
      </c>
      <c r="U18" s="1310">
        <f>[9]Звіт!Y9+[9]Звіт!Y12+[9]Звіт!Y15+[9]Звіт!Y18+[9]Звіт!Y21+[9]Звіт!Y24</f>
        <v>26</v>
      </c>
      <c r="V18" s="1310">
        <f>[9]Звіт!Z9+[9]Звіт!Z12+[9]Звіт!Z15+[9]Звіт!Z18+[9]Звіт!Z21+[9]Звіт!Z24</f>
        <v>15</v>
      </c>
      <c r="W18" s="1310">
        <f>[9]Звіт!AA9+[9]Звіт!AA12+[9]Звіт!AA15+[9]Звіт!AA18+[9]Звіт!AA21+[9]Звіт!AA24</f>
        <v>49</v>
      </c>
      <c r="X18" s="1310">
        <f>[9]Звіт!AB9+[9]Звіт!AB12+[9]Звіт!AB15+[9]Звіт!AB18+[9]Звіт!AB21+[9]Звіт!AB24</f>
        <v>0</v>
      </c>
      <c r="Y18" s="51"/>
      <c r="Z18" s="58"/>
      <c r="AA18" s="58"/>
    </row>
    <row r="19" spans="1:27" ht="26.25" customHeight="1" x14ac:dyDescent="0.3">
      <c r="A19" s="1801"/>
      <c r="B19" s="46" t="s">
        <v>86</v>
      </c>
      <c r="C19" s="1310">
        <f>[9]Звіт!G10+[9]Звіт!G13+[9]Звіт!G16+[9]Звіт!G19+[9]Звіт!G22+[9]Звіт!G25</f>
        <v>8</v>
      </c>
      <c r="D19" s="1310">
        <f>[9]Звіт!H10+[9]Звіт!H13+[9]Звіт!H16+[9]Звіт!H19+[9]Звіт!H22+[9]Звіт!H25</f>
        <v>0</v>
      </c>
      <c r="E19" s="1310">
        <f>[9]Звіт!I10+[9]Звіт!I13+[9]Звіт!I16+[9]Звіт!I19+[9]Звіт!I22+[9]Звіт!I25</f>
        <v>7</v>
      </c>
      <c r="F19" s="1310">
        <f>[9]Звіт!J10+[9]Звіт!J13+[9]Звіт!J16+[9]Звіт!J19+[9]Звіт!J22+[9]Звіт!J25</f>
        <v>0</v>
      </c>
      <c r="G19" s="1310">
        <f>[9]Звіт!K10+[9]Звіт!K13+[9]Звіт!K16+[9]Звіт!K19+[9]Звіт!K22+[9]Звіт!K25</f>
        <v>0</v>
      </c>
      <c r="H19" s="1310">
        <f>[9]Звіт!L10+[9]Звіт!L13+[9]Звіт!L16+[9]Звіт!L19+[9]Звіт!L22+[9]Звіт!L25</f>
        <v>570</v>
      </c>
      <c r="I19" s="1310">
        <f>[9]Звіт!M10+[9]Звіт!M13+[9]Звіт!M16+[9]Звіт!M19+[9]Звіт!M22+[9]Звіт!M25</f>
        <v>100</v>
      </c>
      <c r="J19" s="1310">
        <f>[9]Звіт!N10+[9]Звіт!N13+[9]Звіт!N16+[9]Звіт!N19+[9]Звіт!N22+[9]Звіт!N25</f>
        <v>0</v>
      </c>
      <c r="K19" s="1310">
        <f>[9]Звіт!O10+[9]Звіт!O13+[9]Звіт!O16+[9]Звіт!O19+[9]Звіт!O22+[9]Звіт!O25</f>
        <v>0</v>
      </c>
      <c r="L19" s="1310">
        <f>[9]Звіт!P10+[9]Звіт!P13+[9]Звіт!P16+[9]Звіт!P19+[9]Звіт!P22+[9]Звіт!P25</f>
        <v>470</v>
      </c>
      <c r="M19" s="1310">
        <f>[9]Звіт!Q10+[9]Звіт!Q13+[9]Звіт!Q16+[9]Звіт!Q19+[9]Звіт!Q22+[9]Звіт!Q25</f>
        <v>76</v>
      </c>
      <c r="N19" s="1310">
        <f>[9]Звіт!R10+[9]Звіт!R13+[9]Звіт!R16+[9]Звіт!R19+[9]Звіт!R22+[9]Звіт!R25</f>
        <v>480</v>
      </c>
      <c r="O19" s="1310">
        <f>[9]Звіт!S10+[9]Звіт!S13+[9]Звіт!S16+[9]Звіт!S19+[9]Звіт!S22+[9]Звіт!S25</f>
        <v>14</v>
      </c>
      <c r="P19" s="1310">
        <f>[9]Звіт!T10+[9]Звіт!T13+[9]Звіт!T16+[9]Звіт!T19+[9]Звіт!T22+[9]Звіт!T25</f>
        <v>0</v>
      </c>
      <c r="Q19" s="1310">
        <f>[9]Звіт!U10+[9]Звіт!U13+[9]Звіт!U16+[9]Звіт!U19+[9]Звіт!U22+[9]Звіт!U25</f>
        <v>512</v>
      </c>
      <c r="R19" s="1310">
        <f>[9]Звіт!V10+[9]Звіт!V13+[9]Звіт!V16+[9]Звіт!V19+[9]Звіт!V22+[9]Звіт!V25</f>
        <v>58</v>
      </c>
      <c r="S19" s="1310">
        <f>[9]Звіт!W10+[9]Звіт!W13+[9]Звіт!W16+[9]Звіт!W19+[9]Звіт!W22+[9]Звіт!W25</f>
        <v>0</v>
      </c>
      <c r="T19" s="1310">
        <f>[9]Звіт!X10+[9]Звіт!X13+[9]Звіт!X16+[9]Звіт!X19+[9]Звіт!X22+[9]Звіт!X25</f>
        <v>161</v>
      </c>
      <c r="U19" s="1310">
        <f>[9]Звіт!Y10+[9]Звіт!Y13+[9]Звіт!Y16+[9]Звіт!Y19+[9]Звіт!Y22+[9]Звіт!Y25</f>
        <v>153</v>
      </c>
      <c r="V19" s="1310">
        <f>[9]Звіт!Z10+[9]Звіт!Z13+[9]Звіт!Z16+[9]Звіт!Z19+[9]Звіт!Z22+[9]Звіт!Z25</f>
        <v>82</v>
      </c>
      <c r="W19" s="1310">
        <f>[9]Звіт!AA10+[9]Звіт!AA13+[9]Звіт!AA16+[9]Звіт!AA19+[9]Звіт!AA22+[9]Звіт!AA25</f>
        <v>387</v>
      </c>
      <c r="X19" s="1310">
        <f>[9]Звіт!AB10+[9]Звіт!AB13+[9]Звіт!AB16+[9]Звіт!AB19+[9]Звіт!AB22+[9]Звіт!AB25</f>
        <v>20</v>
      </c>
      <c r="Y19" s="51"/>
      <c r="Z19" s="58"/>
      <c r="AA19" s="58"/>
    </row>
    <row r="20" spans="1:27" ht="26.25" customHeight="1" x14ac:dyDescent="0.3">
      <c r="A20" s="1726"/>
      <c r="B20" s="46" t="s">
        <v>87</v>
      </c>
      <c r="C20" s="1310">
        <f>[9]Звіт!G11+[9]Звіт!G14+[9]Звіт!G20+[9]Звіт!G23+[9]Звіт!G26</f>
        <v>0</v>
      </c>
      <c r="D20" s="1310">
        <f>[9]Звіт!H11+[9]Звіт!H14+[9]Звіт!H20+[9]Звіт!H23+[9]Звіт!H26</f>
        <v>0</v>
      </c>
      <c r="E20" s="1310">
        <f>[9]Звіт!I11+[9]Звіт!I14+[9]Звіт!I20+[9]Звіт!I23+[9]Звіт!I26</f>
        <v>0</v>
      </c>
      <c r="F20" s="1310">
        <f>[9]Звіт!J11+[9]Звіт!J14+[9]Звіт!J20+[9]Звіт!J23+[9]Звіт!J26</f>
        <v>0</v>
      </c>
      <c r="G20" s="1310">
        <f>[9]Звіт!K11+[9]Звіт!K14+[9]Звіт!K20+[9]Звіт!K23+[9]Звіт!K26</f>
        <v>0</v>
      </c>
      <c r="H20" s="1310">
        <f>[9]Звіт!L11+[9]Звіт!L14+[9]Звіт!L20+[9]Звіт!L23+[9]Звіт!L26</f>
        <v>0</v>
      </c>
      <c r="I20" s="1310">
        <f>[9]Звіт!M11+[9]Звіт!M14+[9]Звіт!M20+[9]Звіт!M23+[9]Звіт!M26</f>
        <v>0</v>
      </c>
      <c r="J20" s="1310">
        <f>[9]Звіт!N11+[9]Звіт!N14+[9]Звіт!N20+[9]Звіт!N23+[9]Звіт!N26</f>
        <v>0</v>
      </c>
      <c r="K20" s="1310">
        <f>[9]Звіт!O11+[9]Звіт!O14+[9]Звіт!O20+[9]Звіт!O23+[9]Звіт!O26</f>
        <v>0</v>
      </c>
      <c r="L20" s="1310">
        <f>[9]Звіт!P11+[9]Звіт!P14+[9]Звіт!P20+[9]Звіт!P23+[9]Звіт!P26</f>
        <v>0</v>
      </c>
      <c r="M20" s="1310">
        <f>[9]Звіт!Q11+[9]Звіт!Q14+[9]Звіт!Q20+[9]Звіт!Q23+[9]Звіт!Q26</f>
        <v>0</v>
      </c>
      <c r="N20" s="1310">
        <f>[9]Звіт!R11+[9]Звіт!R14+[9]Звіт!R20+[9]Звіт!R23+[9]Звіт!R26</f>
        <v>0</v>
      </c>
      <c r="O20" s="1310">
        <f>[9]Звіт!S11+[9]Звіт!S14+[9]Звіт!S20+[9]Звіт!S23+[9]Звіт!S26</f>
        <v>0</v>
      </c>
      <c r="P20" s="1310">
        <f>[9]Звіт!T11+[9]Звіт!T14+[9]Звіт!T20+[9]Звіт!T23+[9]Звіт!T26</f>
        <v>0</v>
      </c>
      <c r="Q20" s="1310">
        <f>[9]Звіт!U11+[9]Звіт!U14+[9]Звіт!U20+[9]Звіт!U23+[9]Звіт!U26</f>
        <v>0</v>
      </c>
      <c r="R20" s="1310">
        <f>[9]Звіт!V11+[9]Звіт!V14+[9]Звіт!V20+[9]Звіт!V23+[9]Звіт!V26</f>
        <v>0</v>
      </c>
      <c r="S20" s="1310">
        <f>[9]Звіт!W11+[9]Звіт!W14+[9]Звіт!W20+[9]Звіт!W23+[9]Звіт!W26</f>
        <v>0</v>
      </c>
      <c r="T20" s="1310">
        <f>[9]Звіт!X11+[9]Звіт!X14+[9]Звіт!X20+[9]Звіт!X23+[9]Звіт!X26</f>
        <v>0</v>
      </c>
      <c r="U20" s="1310">
        <f>[9]Звіт!Y11+[9]Звіт!Y14+[9]Звіт!Y20+[9]Звіт!Y23+[9]Звіт!Y26</f>
        <v>0</v>
      </c>
      <c r="V20" s="1310">
        <f>[9]Звіт!Z11+[9]Звіт!Z14+[9]Звіт!Z17+[9]Звіт!Z20+[9]Звіт!Z23+[9]Звіт!Z26</f>
        <v>0</v>
      </c>
      <c r="W20" s="1310">
        <f>[9]Звіт!AA11+[9]Звіт!AA14+[9]Звіт!AA17+[9]Звіт!AA20+[9]Звіт!AA23+[9]Звіт!AA26</f>
        <v>0</v>
      </c>
      <c r="X20" s="1310">
        <f>[9]Звіт!AB11+[9]Звіт!AB14+[9]Звіт!AB17+[9]Звіт!AB20+[9]Звіт!AB23+[9]Звіт!AB26</f>
        <v>0</v>
      </c>
      <c r="Y20" s="51"/>
      <c r="Z20" s="58"/>
      <c r="AA20" s="58"/>
    </row>
    <row r="21" spans="1:27" ht="26.25" customHeight="1" x14ac:dyDescent="0.3">
      <c r="A21" s="1797" t="s">
        <v>303</v>
      </c>
      <c r="B21" s="1719"/>
      <c r="C21" s="57">
        <f>C18+C19+C20</f>
        <v>11</v>
      </c>
      <c r="D21" s="57">
        <f t="shared" ref="D21:AA21" si="5">D18+D19+D20</f>
        <v>0</v>
      </c>
      <c r="E21" s="57">
        <f t="shared" si="5"/>
        <v>10</v>
      </c>
      <c r="F21" s="57">
        <f t="shared" si="5"/>
        <v>0</v>
      </c>
      <c r="G21" s="57">
        <f t="shared" si="5"/>
        <v>0</v>
      </c>
      <c r="H21" s="57">
        <f t="shared" si="5"/>
        <v>637</v>
      </c>
      <c r="I21" s="57">
        <f t="shared" si="5"/>
        <v>100</v>
      </c>
      <c r="J21" s="57">
        <f t="shared" si="5"/>
        <v>0</v>
      </c>
      <c r="K21" s="57">
        <f t="shared" si="5"/>
        <v>0</v>
      </c>
      <c r="L21" s="57">
        <f t="shared" si="5"/>
        <v>537</v>
      </c>
      <c r="M21" s="57">
        <f t="shared" si="5"/>
        <v>82</v>
      </c>
      <c r="N21" s="57">
        <f t="shared" si="5"/>
        <v>538</v>
      </c>
      <c r="O21" s="57">
        <f t="shared" si="5"/>
        <v>17</v>
      </c>
      <c r="P21" s="57">
        <f t="shared" si="5"/>
        <v>0</v>
      </c>
      <c r="Q21" s="57">
        <f t="shared" si="5"/>
        <v>576</v>
      </c>
      <c r="R21" s="57">
        <f t="shared" si="5"/>
        <v>61</v>
      </c>
      <c r="S21" s="57">
        <f t="shared" si="5"/>
        <v>0</v>
      </c>
      <c r="T21" s="57">
        <f t="shared" si="5"/>
        <v>188</v>
      </c>
      <c r="U21" s="57">
        <f t="shared" si="5"/>
        <v>179</v>
      </c>
      <c r="V21" s="1312">
        <f t="shared" si="5"/>
        <v>97</v>
      </c>
      <c r="W21" s="1312">
        <f t="shared" si="5"/>
        <v>436</v>
      </c>
      <c r="X21" s="1312">
        <f t="shared" si="5"/>
        <v>20</v>
      </c>
      <c r="Y21" s="57">
        <f t="shared" si="5"/>
        <v>0</v>
      </c>
      <c r="Z21" s="57">
        <f t="shared" si="5"/>
        <v>0</v>
      </c>
      <c r="AA21" s="57">
        <f t="shared" si="5"/>
        <v>0</v>
      </c>
    </row>
    <row r="22" spans="1:27" ht="26.25" customHeight="1" x14ac:dyDescent="0.3">
      <c r="A22" s="1800" t="s">
        <v>143</v>
      </c>
      <c r="B22" s="44" t="s">
        <v>85</v>
      </c>
      <c r="C22" s="1310">
        <f>[10]Звіт!G9+[10]Звіт!G12</f>
        <v>0</v>
      </c>
      <c r="D22" s="1310">
        <f>[10]Звіт!H9+[10]Звіт!H12</f>
        <v>1</v>
      </c>
      <c r="E22" s="1310">
        <f>[10]Звіт!I9+[10]Звіт!I12</f>
        <v>0</v>
      </c>
      <c r="F22" s="1310">
        <f>[10]Звіт!J9+[10]Звіт!J12</f>
        <v>0</v>
      </c>
      <c r="G22" s="1310">
        <f>[10]Звіт!K9+[10]Звіт!K12</f>
        <v>0</v>
      </c>
      <c r="H22" s="1310">
        <f>[10]Звіт!L9+[10]Звіт!L12</f>
        <v>28</v>
      </c>
      <c r="I22" s="1310">
        <f>[10]Звіт!M9+[10]Звіт!M12</f>
        <v>0</v>
      </c>
      <c r="J22" s="1310">
        <f>[10]Звіт!N9+[10]Звіт!N12</f>
        <v>0</v>
      </c>
      <c r="K22" s="1310">
        <f>[10]Звіт!O9+[10]Звіт!O12</f>
        <v>0</v>
      </c>
      <c r="L22" s="1310">
        <f>[10]Звіт!P9+[10]Звіт!P12</f>
        <v>28</v>
      </c>
      <c r="M22" s="1310">
        <f>[10]Звіт!Q9+[10]Звіт!Q12</f>
        <v>0</v>
      </c>
      <c r="N22" s="1310">
        <f>[10]Звіт!R9+[10]Звіт!R12</f>
        <v>28</v>
      </c>
      <c r="O22" s="1310">
        <f>[10]Звіт!S9+[10]Звіт!S12</f>
        <v>0</v>
      </c>
      <c r="P22" s="1310">
        <f>[10]Звіт!T9+[10]Звіт!T12</f>
        <v>0</v>
      </c>
      <c r="Q22" s="1310">
        <f>[10]Звіт!U9+[10]Звіт!U12</f>
        <v>27</v>
      </c>
      <c r="R22" s="1310">
        <f>[10]Звіт!V9+[10]Звіт!V12</f>
        <v>1</v>
      </c>
      <c r="S22" s="1310">
        <f>[10]Звіт!W9+[10]Звіт!W12</f>
        <v>0</v>
      </c>
      <c r="T22" s="1310">
        <f>[10]Звіт!X9+[10]Звіт!X12</f>
        <v>3</v>
      </c>
      <c r="U22" s="1310">
        <f>[10]Звіт!Y9+[10]Звіт!Y12</f>
        <v>3</v>
      </c>
      <c r="V22" s="1310">
        <f>[10]Звіт!Z9+[10]Звіт!Z12</f>
        <v>0</v>
      </c>
      <c r="W22" s="1310">
        <f>[10]Звіт!AA9+[10]Звіт!AA12</f>
        <v>25</v>
      </c>
      <c r="X22" s="1310">
        <f>[10]Звіт!AB9+[10]Звіт!AB12</f>
        <v>0</v>
      </c>
      <c r="Y22" s="51"/>
      <c r="Z22" s="51"/>
      <c r="AA22" s="51"/>
    </row>
    <row r="23" spans="1:27" ht="26.25" customHeight="1" x14ac:dyDescent="0.3">
      <c r="A23" s="1801"/>
      <c r="B23" s="46" t="s">
        <v>86</v>
      </c>
      <c r="C23" s="1310">
        <f>[10]Звіт!G10+[10]Звіт!G13</f>
        <v>0</v>
      </c>
      <c r="D23" s="1310">
        <f>[10]Звіт!H10+[10]Звіт!H13</f>
        <v>0</v>
      </c>
      <c r="E23" s="1310">
        <f>[10]Звіт!I10+[10]Звіт!I13</f>
        <v>0</v>
      </c>
      <c r="F23" s="1310">
        <f>[10]Звіт!J10+[10]Звіт!J13</f>
        <v>2</v>
      </c>
      <c r="G23" s="1310">
        <f>[10]Звіт!K10+[10]Звіт!K13</f>
        <v>0</v>
      </c>
      <c r="H23" s="1310">
        <f>[10]Звіт!L10+[10]Звіт!L13</f>
        <v>47</v>
      </c>
      <c r="I23" s="1310">
        <f>[10]Звіт!M10+[10]Звіт!M13</f>
        <v>0</v>
      </c>
      <c r="J23" s="1310">
        <f>[10]Звіт!N10+[10]Звіт!N13</f>
        <v>0</v>
      </c>
      <c r="K23" s="1310">
        <f>[10]Звіт!O10+[10]Звіт!O13</f>
        <v>0</v>
      </c>
      <c r="L23" s="1310">
        <f>[10]Звіт!P10+[10]Звіт!P13</f>
        <v>47</v>
      </c>
      <c r="M23" s="1310">
        <f>[10]Звіт!Q10+[10]Звіт!Q13</f>
        <v>0</v>
      </c>
      <c r="N23" s="1310">
        <f>[10]Звіт!R10+[10]Звіт!R13</f>
        <v>46</v>
      </c>
      <c r="O23" s="1310">
        <f>[10]Звіт!S10+[10]Звіт!S13</f>
        <v>1</v>
      </c>
      <c r="P23" s="1310">
        <f>[10]Звіт!T10+[10]Звіт!T13</f>
        <v>0</v>
      </c>
      <c r="Q23" s="1310">
        <f>[10]Звіт!U10+[10]Звіт!U13</f>
        <v>40</v>
      </c>
      <c r="R23" s="1310">
        <f>[10]Звіт!V10+[10]Звіт!V13</f>
        <v>7</v>
      </c>
      <c r="S23" s="1310">
        <f>[10]Звіт!W10+[10]Звіт!W13</f>
        <v>0</v>
      </c>
      <c r="T23" s="1310">
        <f>[10]Звіт!X10+[10]Звіт!X13</f>
        <v>3</v>
      </c>
      <c r="U23" s="1310">
        <f>[10]Звіт!Y10+[10]Звіт!Y13</f>
        <v>3</v>
      </c>
      <c r="V23" s="1310">
        <f>[10]Звіт!Z10+[10]Звіт!Z13</f>
        <v>1</v>
      </c>
      <c r="W23" s="1310">
        <f>[10]Звіт!AA10+[10]Звіт!AA13</f>
        <v>44</v>
      </c>
      <c r="X23" s="1310">
        <f>[10]Звіт!AB10+[10]Звіт!AB13</f>
        <v>0</v>
      </c>
      <c r="Y23" s="56"/>
      <c r="Z23" s="56"/>
      <c r="AA23" s="56"/>
    </row>
    <row r="24" spans="1:27" ht="26.25" customHeight="1" x14ac:dyDescent="0.3">
      <c r="A24" s="1726"/>
      <c r="B24" s="46" t="s">
        <v>87</v>
      </c>
      <c r="C24" s="1310">
        <f>[10]Звіт!G11+[10]Звіт!G14</f>
        <v>0</v>
      </c>
      <c r="D24" s="1310">
        <f>[10]Звіт!H11+[10]Звіт!H14</f>
        <v>0</v>
      </c>
      <c r="E24" s="1310">
        <f>[10]Звіт!I11+[10]Звіт!I14</f>
        <v>0</v>
      </c>
      <c r="F24" s="1310">
        <f>[10]Звіт!J11+[10]Звіт!J14</f>
        <v>0</v>
      </c>
      <c r="G24" s="1310">
        <f>[10]Звіт!K11+[10]Звіт!K14</f>
        <v>0</v>
      </c>
      <c r="H24" s="1310">
        <f>[10]Звіт!L11+[10]Звіт!L14</f>
        <v>0</v>
      </c>
      <c r="I24" s="1310">
        <f>[10]Звіт!M11+[10]Звіт!M14</f>
        <v>0</v>
      </c>
      <c r="J24" s="1310">
        <f>[10]Звіт!N11+[10]Звіт!N14</f>
        <v>0</v>
      </c>
      <c r="K24" s="1310">
        <f>[10]Звіт!O11+[10]Звіт!O14</f>
        <v>0</v>
      </c>
      <c r="L24" s="1310">
        <f>[10]Звіт!P11+[10]Звіт!P14</f>
        <v>0</v>
      </c>
      <c r="M24" s="1310">
        <f>[10]Звіт!Q11+[10]Звіт!Q14</f>
        <v>0</v>
      </c>
      <c r="N24" s="1310">
        <f>[10]Звіт!R11+[10]Звіт!R14</f>
        <v>0</v>
      </c>
      <c r="O24" s="1310">
        <f>[10]Звіт!S11+[10]Звіт!S14</f>
        <v>0</v>
      </c>
      <c r="P24" s="1310">
        <f>[10]Звіт!T11+[10]Звіт!T14</f>
        <v>0</v>
      </c>
      <c r="Q24" s="1310">
        <f>[10]Звіт!U11+[10]Звіт!U14</f>
        <v>0</v>
      </c>
      <c r="R24" s="1310">
        <f>[10]Звіт!V11+[10]Звіт!V14</f>
        <v>0</v>
      </c>
      <c r="S24" s="1310">
        <f>[10]Звіт!W11+[10]Звіт!W14</f>
        <v>0</v>
      </c>
      <c r="T24" s="1310">
        <f>[10]Звіт!X11+[10]Звіт!X14</f>
        <v>0</v>
      </c>
      <c r="U24" s="1310">
        <f>[10]Звіт!Y11+[10]Звіт!Y14</f>
        <v>0</v>
      </c>
      <c r="V24" s="1310">
        <f>[10]Звіт!Z11+[10]Звіт!Z14</f>
        <v>0</v>
      </c>
      <c r="W24" s="1310">
        <f>[10]Звіт!AA11+[10]Звіт!AA14</f>
        <v>0</v>
      </c>
      <c r="X24" s="1310">
        <f>[10]Звіт!AB11+[10]Звіт!AB14</f>
        <v>0</v>
      </c>
      <c r="Y24" s="56"/>
      <c r="Z24" s="56"/>
      <c r="AA24" s="56"/>
    </row>
    <row r="25" spans="1:27" ht="26.25" customHeight="1" thickBot="1" x14ac:dyDescent="0.35">
      <c r="A25" s="1797" t="s">
        <v>304</v>
      </c>
      <c r="B25" s="1719"/>
      <c r="C25" s="57">
        <f>C22+C23+C24</f>
        <v>0</v>
      </c>
      <c r="D25" s="57">
        <f t="shared" ref="D25:AA25" si="6">D22+D23+D24</f>
        <v>1</v>
      </c>
      <c r="E25" s="57">
        <f t="shared" si="6"/>
        <v>0</v>
      </c>
      <c r="F25" s="57">
        <f t="shared" si="6"/>
        <v>2</v>
      </c>
      <c r="G25" s="57">
        <f t="shared" si="6"/>
        <v>0</v>
      </c>
      <c r="H25" s="57">
        <f t="shared" si="6"/>
        <v>75</v>
      </c>
      <c r="I25" s="57">
        <f t="shared" si="6"/>
        <v>0</v>
      </c>
      <c r="J25" s="57">
        <f t="shared" si="6"/>
        <v>0</v>
      </c>
      <c r="K25" s="57">
        <f t="shared" si="6"/>
        <v>0</v>
      </c>
      <c r="L25" s="57">
        <f t="shared" si="6"/>
        <v>75</v>
      </c>
      <c r="M25" s="57">
        <f t="shared" si="6"/>
        <v>0</v>
      </c>
      <c r="N25" s="57">
        <f t="shared" si="6"/>
        <v>74</v>
      </c>
      <c r="O25" s="57">
        <f t="shared" si="6"/>
        <v>1</v>
      </c>
      <c r="P25" s="57">
        <f t="shared" si="6"/>
        <v>0</v>
      </c>
      <c r="Q25" s="57">
        <f t="shared" si="6"/>
        <v>67</v>
      </c>
      <c r="R25" s="57">
        <f t="shared" si="6"/>
        <v>8</v>
      </c>
      <c r="S25" s="57">
        <f t="shared" si="6"/>
        <v>0</v>
      </c>
      <c r="T25" s="57">
        <f t="shared" si="6"/>
        <v>6</v>
      </c>
      <c r="U25" s="57">
        <f t="shared" si="6"/>
        <v>6</v>
      </c>
      <c r="V25" s="57">
        <f t="shared" si="6"/>
        <v>1</v>
      </c>
      <c r="W25" s="57">
        <f t="shared" si="6"/>
        <v>69</v>
      </c>
      <c r="X25" s="57">
        <f t="shared" si="6"/>
        <v>0</v>
      </c>
      <c r="Y25" s="57">
        <f t="shared" si="6"/>
        <v>0</v>
      </c>
      <c r="Z25" s="57">
        <f t="shared" si="6"/>
        <v>0</v>
      </c>
      <c r="AA25" s="57">
        <f t="shared" si="6"/>
        <v>0</v>
      </c>
    </row>
    <row r="26" spans="1:27" ht="26.25" customHeight="1" x14ac:dyDescent="0.3">
      <c r="A26" s="1800" t="s">
        <v>146</v>
      </c>
      <c r="B26" s="44" t="s">
        <v>85</v>
      </c>
      <c r="C26" s="1311">
        <f>[11]Звіт!G9+[11]Звіт!G18</f>
        <v>1</v>
      </c>
      <c r="D26" s="1311">
        <f>[11]Звіт!H9+[11]Звіт!H18</f>
        <v>1</v>
      </c>
      <c r="E26" s="1311">
        <f>[11]Звіт!I9+[11]Звіт!I18</f>
        <v>0</v>
      </c>
      <c r="F26" s="1311">
        <f>[11]Звіт!J9+[11]Звіт!J18</f>
        <v>0</v>
      </c>
      <c r="G26" s="1311">
        <f>[11]Звіт!K9+[11]Звіт!K18</f>
        <v>0</v>
      </c>
      <c r="H26" s="1311">
        <f>[11]Звіт!L9+[11]Звіт!L18</f>
        <v>117</v>
      </c>
      <c r="I26" s="1311">
        <f>[11]Звіт!M9+[11]Звіт!M18</f>
        <v>0</v>
      </c>
      <c r="J26" s="1311">
        <f>[11]Звіт!N9+[11]Звіт!N18</f>
        <v>0</v>
      </c>
      <c r="K26" s="1311">
        <f>[11]Звіт!O9+[11]Звіт!O18</f>
        <v>0</v>
      </c>
      <c r="L26" s="1311">
        <f>[11]Звіт!P9+[11]Звіт!P18</f>
        <v>117</v>
      </c>
      <c r="M26" s="1311">
        <f>[11]Звіт!Q9+[11]Звіт!Q18</f>
        <v>11</v>
      </c>
      <c r="N26" s="1311">
        <f>[11]Звіт!R9+[11]Звіт!R18</f>
        <v>100</v>
      </c>
      <c r="O26" s="1311">
        <f>[11]Звіт!S9+[11]Звіт!S18</f>
        <v>6</v>
      </c>
      <c r="P26" s="1311">
        <f>[11]Звіт!T9+[11]Звіт!T18</f>
        <v>0</v>
      </c>
      <c r="Q26" s="1311">
        <f>[11]Звіт!U9+[11]Звіт!U18</f>
        <v>92</v>
      </c>
      <c r="R26" s="1311">
        <f>[11]Звіт!V9+[11]Звіт!V18</f>
        <v>25</v>
      </c>
      <c r="S26" s="1311">
        <f>[11]Звіт!W9+[11]Звіт!W18</f>
        <v>0</v>
      </c>
      <c r="T26" s="1311">
        <f>[11]Звіт!X9+[11]Звіт!X18</f>
        <v>27</v>
      </c>
      <c r="U26" s="1311">
        <f>[11]Звіт!Y9+[11]Звіт!Y18</f>
        <v>27</v>
      </c>
      <c r="V26" s="547">
        <v>5</v>
      </c>
      <c r="W26" s="547">
        <v>29</v>
      </c>
      <c r="X26" s="551">
        <v>4</v>
      </c>
      <c r="Y26" s="58"/>
      <c r="Z26" s="58"/>
      <c r="AA26" s="58"/>
    </row>
    <row r="27" spans="1:27" ht="26.25" customHeight="1" x14ac:dyDescent="0.3">
      <c r="A27" s="1801"/>
      <c r="B27" s="46" t="s">
        <v>86</v>
      </c>
      <c r="C27" s="1311">
        <f>[11]Звіт!G10+[11]Звіт!G19</f>
        <v>15</v>
      </c>
      <c r="D27" s="1311">
        <f>[11]Звіт!H10+[11]Звіт!H19</f>
        <v>13</v>
      </c>
      <c r="E27" s="1311">
        <f>[11]Звіт!I10+[11]Звіт!I19</f>
        <v>0</v>
      </c>
      <c r="F27" s="1311">
        <f>[11]Звіт!J10+[11]Звіт!J19</f>
        <v>2</v>
      </c>
      <c r="G27" s="1311">
        <f>[11]Звіт!K10+[11]Звіт!K19</f>
        <v>0</v>
      </c>
      <c r="H27" s="1311">
        <f>[11]Звіт!L10+[11]Звіт!L19</f>
        <v>681</v>
      </c>
      <c r="I27" s="1311">
        <f>[11]Звіт!M10+[11]Звіт!M19</f>
        <v>0</v>
      </c>
      <c r="J27" s="1311">
        <f>[11]Звіт!N10+[11]Звіт!N19</f>
        <v>0</v>
      </c>
      <c r="K27" s="1311">
        <f>[11]Звіт!O10+[11]Звіт!O19</f>
        <v>0</v>
      </c>
      <c r="L27" s="1311">
        <f>[11]Звіт!P10+[11]Звіт!P19</f>
        <v>681</v>
      </c>
      <c r="M27" s="1311">
        <f>[11]Звіт!Q10+[11]Звіт!Q19</f>
        <v>104</v>
      </c>
      <c r="N27" s="1311">
        <f>[11]Звіт!R10+[11]Звіт!R19</f>
        <v>518</v>
      </c>
      <c r="O27" s="1311">
        <f>[11]Звіт!S10+[11]Звіт!S19</f>
        <v>59</v>
      </c>
      <c r="P27" s="1311">
        <f>[11]Звіт!T10+[11]Звіт!T19</f>
        <v>0</v>
      </c>
      <c r="Q27" s="1311">
        <f>[11]Звіт!U10+[11]Звіт!U19</f>
        <v>568</v>
      </c>
      <c r="R27" s="1311">
        <f>[11]Звіт!V10+[11]Звіт!V19</f>
        <v>113</v>
      </c>
      <c r="S27" s="1311">
        <f>[11]Звіт!W10+[11]Звіт!W19</f>
        <v>0</v>
      </c>
      <c r="T27" s="1311">
        <f>[11]Звіт!X10+[11]Звіт!X19</f>
        <v>122</v>
      </c>
      <c r="U27" s="1311">
        <f>[11]Звіт!Y10+[11]Звіт!Y19</f>
        <v>121</v>
      </c>
      <c r="V27" s="556">
        <v>38</v>
      </c>
      <c r="W27" s="556">
        <v>123</v>
      </c>
      <c r="X27" s="559">
        <v>24</v>
      </c>
      <c r="Y27" s="58"/>
      <c r="Z27" s="58"/>
      <c r="AA27" s="58"/>
    </row>
    <row r="28" spans="1:27" ht="26.25" customHeight="1" thickBot="1" x14ac:dyDescent="0.35">
      <c r="A28" s="1726"/>
      <c r="B28" s="46" t="s">
        <v>87</v>
      </c>
      <c r="C28" s="1311">
        <f>[11]Звіт!G11+[11]Звіт!G20</f>
        <v>0</v>
      </c>
      <c r="D28" s="1311">
        <f>[11]Звіт!H11+[11]Звіт!H20</f>
        <v>0</v>
      </c>
      <c r="E28" s="1311">
        <f>[11]Звіт!I11+[11]Звіт!I20</f>
        <v>0</v>
      </c>
      <c r="F28" s="1311">
        <f>[11]Звіт!J11+[11]Звіт!J20</f>
        <v>0</v>
      </c>
      <c r="G28" s="1311">
        <f>[11]Звіт!K11+[11]Звіт!K20</f>
        <v>0</v>
      </c>
      <c r="H28" s="1311">
        <f>[11]Звіт!L11+[11]Звіт!L20</f>
        <v>0</v>
      </c>
      <c r="I28" s="1311">
        <f>[11]Звіт!M11+[11]Звіт!M20</f>
        <v>0</v>
      </c>
      <c r="J28" s="1311">
        <f>[11]Звіт!N11+[11]Звіт!N20</f>
        <v>0</v>
      </c>
      <c r="K28" s="1311">
        <f>[11]Звіт!O11+[11]Звіт!O20</f>
        <v>0</v>
      </c>
      <c r="L28" s="1311">
        <f>[11]Звіт!P11+[11]Звіт!P20</f>
        <v>0</v>
      </c>
      <c r="M28" s="1311">
        <f>[11]Звіт!Q11+[11]Звіт!Q20</f>
        <v>0</v>
      </c>
      <c r="N28" s="1311">
        <f>[11]Звіт!R11+[11]Звіт!R20</f>
        <v>0</v>
      </c>
      <c r="O28" s="1311">
        <f>[11]Звіт!S11+[11]Звіт!S20</f>
        <v>0</v>
      </c>
      <c r="P28" s="1311">
        <f>[11]Звіт!T11+[11]Звіт!T20</f>
        <v>0</v>
      </c>
      <c r="Q28" s="1311">
        <f>[11]Звіт!U11+[11]Звіт!U20</f>
        <v>0</v>
      </c>
      <c r="R28" s="1311">
        <f>[11]Звіт!V11+[11]Звіт!V20</f>
        <v>0</v>
      </c>
      <c r="S28" s="1311">
        <f>[11]Звіт!W11+[11]Звіт!W20</f>
        <v>0</v>
      </c>
      <c r="T28" s="1311">
        <f>[11]Звіт!X11+[11]Звіт!X20</f>
        <v>0</v>
      </c>
      <c r="U28" s="1311">
        <f>[11]Звіт!Y11+[11]Звіт!Y20</f>
        <v>0</v>
      </c>
      <c r="V28" s="562"/>
      <c r="W28" s="562"/>
      <c r="X28" s="566"/>
      <c r="Y28" s="58"/>
      <c r="Z28" s="58"/>
      <c r="AA28" s="58"/>
    </row>
    <row r="29" spans="1:27" ht="26.25" customHeight="1" x14ac:dyDescent="0.3">
      <c r="A29" s="1797" t="s">
        <v>305</v>
      </c>
      <c r="B29" s="1719"/>
      <c r="C29" s="57">
        <f>C26+C27+C28</f>
        <v>16</v>
      </c>
      <c r="D29" s="57">
        <f t="shared" ref="D29:U29" si="7">D26+D27+D28</f>
        <v>14</v>
      </c>
      <c r="E29" s="57">
        <f t="shared" si="7"/>
        <v>0</v>
      </c>
      <c r="F29" s="57">
        <f t="shared" si="7"/>
        <v>2</v>
      </c>
      <c r="G29" s="57">
        <f t="shared" si="7"/>
        <v>0</v>
      </c>
      <c r="H29" s="57">
        <f t="shared" si="7"/>
        <v>798</v>
      </c>
      <c r="I29" s="57">
        <f t="shared" si="7"/>
        <v>0</v>
      </c>
      <c r="J29" s="57">
        <f t="shared" si="7"/>
        <v>0</v>
      </c>
      <c r="K29" s="57">
        <f t="shared" si="7"/>
        <v>0</v>
      </c>
      <c r="L29" s="57">
        <f t="shared" si="7"/>
        <v>798</v>
      </c>
      <c r="M29" s="57">
        <f t="shared" si="7"/>
        <v>115</v>
      </c>
      <c r="N29" s="57">
        <f t="shared" si="7"/>
        <v>618</v>
      </c>
      <c r="O29" s="57">
        <f t="shared" si="7"/>
        <v>65</v>
      </c>
      <c r="P29" s="57">
        <f t="shared" si="7"/>
        <v>0</v>
      </c>
      <c r="Q29" s="57">
        <f t="shared" si="7"/>
        <v>660</v>
      </c>
      <c r="R29" s="57">
        <f t="shared" si="7"/>
        <v>138</v>
      </c>
      <c r="S29" s="57">
        <f t="shared" si="7"/>
        <v>0</v>
      </c>
      <c r="T29" s="57">
        <f t="shared" si="7"/>
        <v>149</v>
      </c>
      <c r="U29" s="57">
        <f t="shared" si="7"/>
        <v>148</v>
      </c>
      <c r="V29" s="57">
        <f t="shared" ref="V29" si="8">V26+V27+V28</f>
        <v>43</v>
      </c>
      <c r="W29" s="57">
        <f t="shared" ref="W29" si="9">W26+W27+W28</f>
        <v>152</v>
      </c>
      <c r="X29" s="57">
        <f t="shared" ref="X29" si="10">X26+X27+X28</f>
        <v>28</v>
      </c>
      <c r="Y29" s="57">
        <f t="shared" ref="Y29" si="11">Y26+Y27+Y28</f>
        <v>0</v>
      </c>
      <c r="Z29" s="57">
        <f t="shared" ref="Z29" si="12">Z26+Z27+Z28</f>
        <v>0</v>
      </c>
      <c r="AA29" s="57">
        <f t="shared" ref="AA29" si="13">AA26+AA27+AA28</f>
        <v>0</v>
      </c>
    </row>
    <row r="30" spans="1:27" ht="26.25" customHeight="1" x14ac:dyDescent="0.3">
      <c r="A30" s="1800" t="s">
        <v>149</v>
      </c>
      <c r="B30" s="44" t="s">
        <v>85</v>
      </c>
      <c r="C30" s="1310">
        <f>[12]Звіт!G9+[12]Звіт!G12+[12]Звіт!G15+[12]Звіт!G18+[12]Звіт!G21+[12]Звіт!G24+[12]Звіт!G27+[12]Звіт!G30+[12]Звіт!G33+[12]Звіт!G36+[12]Звіт!G39</f>
        <v>7</v>
      </c>
      <c r="D30" s="1310">
        <f>[12]Звіт!H9+[12]Звіт!H12+[12]Звіт!H15+[12]Звіт!H18+[12]Звіт!H21+[12]Звіт!H24+[12]Звіт!H27+[12]Звіт!H30+[12]Звіт!H33+[12]Звіт!H36+[12]Звіт!H39</f>
        <v>4</v>
      </c>
      <c r="E30" s="1310">
        <f>[12]Звіт!I9+[12]Звіт!I12+[12]Звіт!I15+[12]Звіт!I18+[12]Звіт!I21+[12]Звіт!I24+[12]Звіт!I27+[12]Звіт!I30+[12]Звіт!I33+[12]Звіт!I36+[12]Звіт!I39</f>
        <v>2</v>
      </c>
      <c r="F30" s="1310">
        <f>[12]Звіт!J9+[12]Звіт!J12+[12]Звіт!J15+[12]Звіт!J18+[12]Звіт!J21+[12]Звіт!J24+[12]Звіт!J27+[12]Звіт!J30+[12]Звіт!J33+[12]Звіт!J36+[12]Звіт!J39</f>
        <v>0</v>
      </c>
      <c r="G30" s="1310">
        <f>[12]Звіт!K9+[12]Звіт!K12+[12]Звіт!K15+[12]Звіт!K18+[12]Звіт!K21+[12]Звіт!K24+[12]Звіт!K27+[12]Звіт!K30+[12]Звіт!K33+[12]Звіт!K36+[12]Звіт!K39</f>
        <v>0</v>
      </c>
      <c r="H30" s="1310">
        <f>[12]Звіт!L9+[12]Звіт!L12+[12]Звіт!L15+[12]Звіт!L18+[12]Звіт!L21+[12]Звіт!L24+[12]Звіт!L27+[12]Звіт!L30+[12]Звіт!L33+[12]Звіт!L36+[12]Звіт!L39</f>
        <v>177</v>
      </c>
      <c r="I30" s="1310">
        <f>[12]Звіт!M9+[12]Звіт!M12+[12]Звіт!M15+[12]Звіт!M18+[12]Звіт!M21+[12]Звіт!M24+[12]Звіт!M27+[12]Звіт!M30+[12]Звіт!M33+[12]Звіт!M36+[12]Звіт!M39</f>
        <v>0</v>
      </c>
      <c r="J30" s="1310">
        <f>[12]Звіт!N9+[12]Звіт!N12+[12]Звіт!N15+[12]Звіт!N18+[12]Звіт!N21+[12]Звіт!N24+[12]Звіт!N27+[12]Звіт!N30+[12]Звіт!N33+[12]Звіт!N36+[12]Звіт!N39</f>
        <v>7</v>
      </c>
      <c r="K30" s="1310">
        <f>[12]Звіт!O9+[12]Звіт!O12+[12]Звіт!O15+[12]Звіт!O18+[12]Звіт!O21+[12]Звіт!O24+[12]Звіт!O27+[12]Звіт!O30+[12]Звіт!O33+[12]Звіт!O36+[12]Звіт!O39</f>
        <v>0</v>
      </c>
      <c r="L30" s="1310">
        <f>[12]Звіт!P9+[12]Звіт!P12+[12]Звіт!P15+[12]Звіт!P18+[12]Звіт!P21+[12]Звіт!P24+[12]Звіт!P27+[12]Звіт!P30+[12]Звіт!P33+[12]Звіт!P36+[12]Звіт!P39</f>
        <v>170</v>
      </c>
      <c r="M30" s="1310">
        <f>[12]Звіт!Q9+[12]Звіт!Q12+[12]Звіт!Q15+[12]Звіт!Q18+[12]Звіт!Q21+[12]Звіт!Q24+[12]Звіт!Q27+[12]Звіт!Q30+[12]Звіт!Q33+[12]Звіт!Q36+[12]Звіт!Q39</f>
        <v>11</v>
      </c>
      <c r="N30" s="1310">
        <f>[12]Звіт!R9+[12]Звіт!R12+[12]Звіт!R15+[12]Звіт!R18+[12]Звіт!R21+[12]Звіт!R24+[12]Звіт!R27+[12]Звіт!R30+[12]Звіт!R33+[12]Звіт!R36+[12]Звіт!R39</f>
        <v>155</v>
      </c>
      <c r="O30" s="1310">
        <f>[12]Звіт!S9+[12]Звіт!S12+[12]Звіт!S15+[12]Звіт!S18+[12]Звіт!S21+[12]Звіт!S24+[12]Звіт!S27+[12]Звіт!S30+[12]Звіт!S33+[12]Звіт!S36+[12]Звіт!S39</f>
        <v>4</v>
      </c>
      <c r="P30" s="1310">
        <f>[12]Звіт!T9+[12]Звіт!T12+[12]Звіт!T15+[12]Звіт!T18+[12]Звіт!T21+[12]Звіт!T24+[12]Звіт!T27+[12]Звіт!T30+[12]Звіт!T33+[12]Звіт!T36+[12]Звіт!T39</f>
        <v>7</v>
      </c>
      <c r="Q30" s="1310">
        <f>[12]Звіт!U9+[12]Звіт!U12+[12]Звіт!U15+[12]Звіт!U18+[12]Звіт!U21+[12]Звіт!U24+[12]Звіт!U27+[12]Звіт!U30+[12]Звіт!U33+[12]Звіт!U36+[12]Звіт!U39</f>
        <v>156</v>
      </c>
      <c r="R30" s="1310">
        <f>[12]Звіт!V9+[12]Звіт!V12+[12]Звіт!V15+[12]Звіт!V18+[12]Звіт!V21+[12]Звіт!V24+[12]Звіт!V27+[12]Звіт!V30+[12]Звіт!V33+[12]Звіт!V36+[12]Звіт!V39</f>
        <v>21</v>
      </c>
      <c r="S30" s="1310">
        <f>[12]Звіт!W9+[12]Звіт!W12+[12]Звіт!W15+[12]Звіт!W18+[12]Звіт!W21+[12]Звіт!W24+[12]Звіт!W27+[12]Звіт!W30+[12]Звіт!W33+[12]Звіт!W36+[12]Звіт!W39</f>
        <v>0</v>
      </c>
      <c r="T30" s="1310">
        <f>[12]Звіт!X9+[12]Звіт!X12+[12]Звіт!X15+[12]Звіт!X18+[12]Звіт!X21+[12]Звіт!X24+[12]Звіт!X27+[12]Звіт!X30+[12]Звіт!X33+[12]Звіт!X36+[12]Звіт!X39</f>
        <v>32</v>
      </c>
      <c r="U30" s="1310">
        <f>[12]Звіт!Y9+[12]Звіт!Y12+[12]Звіт!Y15+[12]Звіт!Y18+[12]Звіт!Y21+[12]Звіт!Y24+[12]Звіт!Y27+[12]Звіт!Y30+[12]Звіт!Y33+[12]Звіт!Y36+[12]Звіт!Y39</f>
        <v>31</v>
      </c>
      <c r="V30" s="1310">
        <f>[12]Звіт!Z9+[12]Звіт!Z12+[12]Звіт!Z15+[12]Звіт!Z18+[12]Звіт!Z21+[12]Звіт!Z24+[12]Звіт!Z27+[12]Звіт!Z30+[12]Звіт!Z33+[12]Звіт!Z36+[12]Звіт!Z39</f>
        <v>31</v>
      </c>
      <c r="W30" s="1310">
        <f>[12]Звіт!AA9+[12]Звіт!AA12+[12]Звіт!AA15+[12]Звіт!AA18+[12]Звіт!AA21+[12]Звіт!AA24+[12]Звіт!AA27+[12]Звіт!AA30+[12]Звіт!AA33+[12]Звіт!AA36+[12]Звіт!AA39</f>
        <v>100</v>
      </c>
      <c r="X30" s="1310">
        <f>[12]Звіт!AB9+[12]Звіт!AB12+[12]Звіт!AB15+[12]Звіт!AB18+[12]Звіт!AB21+[12]Звіт!AB24+[12]Звіт!AB27+[12]Звіт!AB30+[12]Звіт!AB33+[12]Звіт!AB36+[12]Звіт!AB39</f>
        <v>8</v>
      </c>
      <c r="Y30" s="58"/>
      <c r="Z30" s="58"/>
      <c r="AA30" s="58"/>
    </row>
    <row r="31" spans="1:27" ht="26.25" customHeight="1" x14ac:dyDescent="0.3">
      <c r="A31" s="1801"/>
      <c r="B31" s="46" t="s">
        <v>86</v>
      </c>
      <c r="C31" s="1310">
        <f>[12]Звіт!G10+[12]Звіт!G13+[12]Звіт!G16+[12]Звіт!G19+[12]Звіт!G22+[12]Звіт!G25+[12]Звіт!G28+[12]Звіт!G31+[12]Звіт!G34+[12]Звіт!G37+[12]Звіт!G40</f>
        <v>5</v>
      </c>
      <c r="D31" s="1310">
        <f>[12]Звіт!H10+[12]Звіт!H13+[12]Звіт!H16+[12]Звіт!H19+[12]Звіт!H22+[12]Звіт!H25+[12]Звіт!H28+[12]Звіт!H31+[12]Звіт!H34+[12]Звіт!H37+[12]Звіт!H40</f>
        <v>2</v>
      </c>
      <c r="E31" s="1310">
        <f>[12]Звіт!I10+[12]Звіт!I13+[12]Звіт!I16+[12]Звіт!I19+[12]Звіт!I22+[12]Звіт!I25+[12]Звіт!I28+[12]Звіт!I31+[12]Звіт!I34+[12]Звіт!I37+[12]Звіт!I40</f>
        <v>1</v>
      </c>
      <c r="F31" s="1310">
        <f>[12]Звіт!J10+[12]Звіт!J13+[12]Звіт!J16+[12]Звіт!J19+[12]Звіт!J22+[12]Звіт!J25+[12]Звіт!J28+[12]Звіт!J31+[12]Звіт!J34+[12]Звіт!J37+[12]Звіт!J40</f>
        <v>1</v>
      </c>
      <c r="G31" s="1310">
        <f>[12]Звіт!K10+[12]Звіт!K13+[12]Звіт!K16+[12]Звіт!K19+[12]Звіт!K22+[12]Звіт!K25+[12]Звіт!K28+[12]Звіт!K31+[12]Звіт!K34+[12]Звіт!K37+[12]Звіт!K40</f>
        <v>0</v>
      </c>
      <c r="H31" s="1310">
        <f>[12]Звіт!L10+[12]Звіт!L13+[12]Звіт!L16+[12]Звіт!L19+[12]Звіт!L22+[12]Звіт!L25+[12]Звіт!L28+[12]Звіт!L31+[12]Звіт!L34+[12]Звіт!L37+[12]Звіт!L40</f>
        <v>335</v>
      </c>
      <c r="I31" s="1310">
        <f>[12]Звіт!M10+[12]Звіт!M13+[12]Звіт!M16+[12]Звіт!M19+[12]Звіт!M22+[12]Звіт!M25+[12]Звіт!M28+[12]Звіт!M31+[12]Звіт!M34+[12]Звіт!M37+[12]Звіт!M40</f>
        <v>167</v>
      </c>
      <c r="J31" s="1310">
        <f>[12]Звіт!N10+[12]Звіт!N13+[12]Звіт!N16+[12]Звіт!N19+[12]Звіт!N22+[12]Звіт!N25+[12]Звіт!N28+[12]Звіт!N31+[12]Звіт!N34+[12]Звіт!N37+[12]Звіт!N40</f>
        <v>0</v>
      </c>
      <c r="K31" s="1310">
        <f>[12]Звіт!O10+[12]Звіт!O13+[12]Звіт!O16+[12]Звіт!O19+[12]Звіт!O22+[12]Звіт!O25+[12]Звіт!O28+[12]Звіт!O31+[12]Звіт!O34+[12]Звіт!O37+[12]Звіт!O40</f>
        <v>0</v>
      </c>
      <c r="L31" s="1310">
        <f>[12]Звіт!P10+[12]Звіт!P13+[12]Звіт!P16+[12]Звіт!P19+[12]Звіт!P22+[12]Звіт!P25+[12]Звіт!P28+[12]Звіт!P31+[12]Звіт!P34+[12]Звіт!P37+[12]Звіт!P40</f>
        <v>168</v>
      </c>
      <c r="M31" s="1310">
        <f>[12]Звіт!Q10+[12]Звіт!Q13+[12]Звіт!Q16+[12]Звіт!Q19+[12]Звіт!Q22+[12]Звіт!Q25+[12]Звіт!Q28+[12]Звіт!Q31+[12]Звіт!Q34+[12]Звіт!Q37+[12]Звіт!Q40</f>
        <v>12</v>
      </c>
      <c r="N31" s="1310">
        <f>[12]Звіт!R10+[12]Звіт!R13+[12]Звіт!R16+[12]Звіт!R19+[12]Звіт!R22+[12]Звіт!R25+[12]Звіт!R28+[12]Звіт!R31+[12]Звіт!R34+[12]Звіт!R37+[12]Звіт!R40</f>
        <v>309</v>
      </c>
      <c r="O31" s="1310">
        <f>[12]Звіт!S10+[12]Звіт!S13+[12]Звіт!S16+[12]Звіт!S19+[12]Звіт!S22+[12]Звіт!S25+[12]Звіт!S28+[12]Звіт!S31+[12]Звіт!S34+[12]Звіт!S37+[12]Звіт!S40</f>
        <v>14</v>
      </c>
      <c r="P31" s="1310">
        <f>[12]Звіт!T10+[12]Звіт!T13+[12]Звіт!T16+[12]Звіт!T19+[12]Звіт!T22+[12]Звіт!T25+[12]Звіт!T28+[12]Звіт!T31+[12]Звіт!T34+[12]Звіт!T37+[12]Звіт!T40</f>
        <v>0</v>
      </c>
      <c r="Q31" s="1310">
        <f>[12]Звіт!U10+[12]Звіт!U13+[12]Звіт!U16+[12]Звіт!U19+[12]Звіт!U22+[12]Звіт!U25+[12]Звіт!U28+[12]Звіт!U31+[12]Звіт!U34+[12]Звіт!U37+[12]Звіт!U40</f>
        <v>305</v>
      </c>
      <c r="R31" s="1310">
        <f>[12]Звіт!V10+[12]Звіт!V13+[12]Звіт!V16+[12]Звіт!V19+[12]Звіт!V22+[12]Звіт!V25+[12]Звіт!V28+[12]Звіт!V31+[12]Звіт!V34+[12]Звіт!V37+[12]Звіт!V40</f>
        <v>30</v>
      </c>
      <c r="S31" s="1310">
        <f>[12]Звіт!W10+[12]Звіт!W13+[12]Звіт!W16+[12]Звіт!W19+[12]Звіт!W22+[12]Звіт!W25+[12]Звіт!W28+[12]Звіт!W31+[12]Звіт!W34+[12]Звіт!W37+[12]Звіт!W40</f>
        <v>0</v>
      </c>
      <c r="T31" s="1310">
        <f>[12]Звіт!X10+[12]Звіт!X13+[12]Звіт!X16+[12]Звіт!X19+[12]Звіт!X22+[12]Звіт!X25+[12]Звіт!X28+[12]Звіт!X31+[12]Звіт!X34+[12]Звіт!X37+[12]Звіт!X40</f>
        <v>94</v>
      </c>
      <c r="U31" s="1310">
        <f>[12]Звіт!Y10+[12]Звіт!Y13+[12]Звіт!Y16+[12]Звіт!Y19+[12]Звіт!Y22+[12]Звіт!Y25+[12]Звіт!Y28+[12]Звіт!Y31+[12]Звіт!Y34+[12]Звіт!Y37+[12]Звіт!Y40</f>
        <v>89</v>
      </c>
      <c r="V31" s="1310">
        <f>[12]Звіт!Z10+[12]Звіт!Z13+[12]Звіт!Z16+[12]Звіт!Z19+[12]Звіт!Z22+[12]Звіт!Z25+[12]Звіт!Z28+[12]Звіт!Z31+[12]Звіт!Z34+[12]Звіт!Z37+[12]Звіт!Z40</f>
        <v>104</v>
      </c>
      <c r="W31" s="1310">
        <f>[12]Звіт!AA10+[12]Звіт!AA13+[12]Звіт!AA16+[12]Звіт!AA19+[12]Звіт!AA22+[12]Звіт!AA25+[12]Звіт!AA28+[12]Звіт!AA31+[12]Звіт!AA34+[12]Звіт!AA37+[12]Звіт!AA40</f>
        <v>197</v>
      </c>
      <c r="X31" s="1310">
        <f>[12]Звіт!AB10+[12]Звіт!AB13+[12]Звіт!AB16+[12]Звіт!AB19+[12]Звіт!AB22+[12]Звіт!AB25+[12]Звіт!AB28+[12]Звіт!AB31+[12]Звіт!AB34+[12]Звіт!AB37+[12]Звіт!AB40</f>
        <v>44</v>
      </c>
      <c r="Y31" s="58"/>
      <c r="Z31" s="58"/>
      <c r="AA31" s="58"/>
    </row>
    <row r="32" spans="1:27" ht="26.25" customHeight="1" x14ac:dyDescent="0.3">
      <c r="A32" s="1726"/>
      <c r="B32" s="46" t="s">
        <v>87</v>
      </c>
      <c r="C32" s="1310">
        <f>[12]Звіт!G11+[12]Звіт!G14+[12]Звіт!G17+[12]Звіт!G20+[12]Звіт!G23+[12]Звіт!G26+[12]Звіт!G29+[12]Звіт!G32+[12]Звіт!G35+[12]Звіт!G38+[12]Звіт!G41</f>
        <v>0</v>
      </c>
      <c r="D32" s="1310">
        <f>[12]Звіт!H11+[12]Звіт!H14+[12]Звіт!H17+[12]Звіт!H20+[12]Звіт!H23+[12]Звіт!H26+[12]Звіт!H29+[12]Звіт!H32+[12]Звіт!H35+[12]Звіт!H38+[12]Звіт!H41</f>
        <v>0</v>
      </c>
      <c r="E32" s="1310">
        <f>[12]Звіт!I11+[12]Звіт!I14+[12]Звіт!I17+[12]Звіт!I20+[12]Звіт!I23+[12]Звіт!I26+[12]Звіт!I29+[12]Звіт!I32+[12]Звіт!I35+[12]Звіт!I38+[12]Звіт!I41</f>
        <v>0</v>
      </c>
      <c r="F32" s="1310">
        <f>[12]Звіт!J11+[12]Звіт!J14+[12]Звіт!J17+[12]Звіт!J20+[12]Звіт!J23+[12]Звіт!J26+[12]Звіт!J29+[12]Звіт!J32+[12]Звіт!J35+[12]Звіт!J38+[12]Звіт!J41</f>
        <v>0</v>
      </c>
      <c r="G32" s="1310">
        <f>[12]Звіт!K11+[12]Звіт!K14+[12]Звіт!K17+[12]Звіт!K20+[12]Звіт!K23+[12]Звіт!K26+[12]Звіт!K29+[12]Звіт!K32+[12]Звіт!K35+[12]Звіт!K38+[12]Звіт!K41</f>
        <v>0</v>
      </c>
      <c r="H32" s="1310">
        <f>[12]Звіт!L11+[12]Звіт!L14+[12]Звіт!L17+[12]Звіт!L20+[12]Звіт!L23+[12]Звіт!L26+[12]Звіт!L29+[12]Звіт!L32+[12]Звіт!L35+[12]Звіт!L38+[12]Звіт!L41</f>
        <v>0</v>
      </c>
      <c r="I32" s="1310">
        <f>[12]Звіт!M11+[12]Звіт!M14+[12]Звіт!M17+[12]Звіт!M20+[12]Звіт!M23+[12]Звіт!M26+[12]Звіт!M29+[12]Звіт!M32+[12]Звіт!M35+[12]Звіт!M38+[12]Звіт!M41</f>
        <v>0</v>
      </c>
      <c r="J32" s="1310">
        <f>[12]Звіт!N11+[12]Звіт!N14+[12]Звіт!N17+[12]Звіт!N20+[12]Звіт!N23+[12]Звіт!N26+[12]Звіт!N29+[12]Звіт!N32+[12]Звіт!N35+[12]Звіт!N38+[12]Звіт!N41</f>
        <v>0</v>
      </c>
      <c r="K32" s="1310">
        <f>[12]Звіт!O11+[12]Звіт!O14+[12]Звіт!O17+[12]Звіт!O20+[12]Звіт!O23+[12]Звіт!O26+[12]Звіт!O29+[12]Звіт!O32+[12]Звіт!O35+[12]Звіт!O38+[12]Звіт!O41</f>
        <v>0</v>
      </c>
      <c r="L32" s="1310">
        <f>[12]Звіт!P11+[12]Звіт!P14+[12]Звіт!P17+[12]Звіт!P20+[12]Звіт!P23+[12]Звіт!P26+[12]Звіт!P29+[12]Звіт!P32+[12]Звіт!P35+[12]Звіт!P38+[12]Звіт!P41</f>
        <v>0</v>
      </c>
      <c r="M32" s="1310">
        <f>[12]Звіт!Q11+[12]Звіт!Q14+[12]Звіт!Q17+[12]Звіт!Q20+[12]Звіт!Q23+[12]Звіт!Q26+[12]Звіт!Q29+[12]Звіт!Q32+[12]Звіт!Q35+[12]Звіт!Q38+[12]Звіт!Q41</f>
        <v>0</v>
      </c>
      <c r="N32" s="1310">
        <f>[12]Звіт!R11+[12]Звіт!R14+[12]Звіт!R17+[12]Звіт!R20+[12]Звіт!R23+[12]Звіт!R26+[12]Звіт!R29+[12]Звіт!R32+[12]Звіт!R35+[12]Звіт!R38+[12]Звіт!R41</f>
        <v>0</v>
      </c>
      <c r="O32" s="1310">
        <f>[12]Звіт!S11+[12]Звіт!S14+[12]Звіт!S17+[12]Звіт!S20+[12]Звіт!S23+[12]Звіт!S26+[12]Звіт!S29+[12]Звіт!S32+[12]Звіт!S35+[12]Звіт!S38+[12]Звіт!S41</f>
        <v>0</v>
      </c>
      <c r="P32" s="1310">
        <f>[12]Звіт!T11+[12]Звіт!T14+[12]Звіт!T17+[12]Звіт!T20+[12]Звіт!T23+[12]Звіт!T26+[12]Звіт!T29+[12]Звіт!T32+[12]Звіт!T35+[12]Звіт!T38+[12]Звіт!T41</f>
        <v>0</v>
      </c>
      <c r="Q32" s="1310">
        <f>[12]Звіт!U11+[12]Звіт!U14+[12]Звіт!U17+[12]Звіт!U20+[12]Звіт!U23+[12]Звіт!U26+[12]Звіт!U29+[12]Звіт!U32+[12]Звіт!U35+[12]Звіт!U38+[12]Звіт!U41</f>
        <v>0</v>
      </c>
      <c r="R32" s="1310">
        <f>[12]Звіт!V11+[12]Звіт!V14+[12]Звіт!V17+[12]Звіт!V20+[12]Звіт!V23+[12]Звіт!V26+[12]Звіт!V29+[12]Звіт!V32+[12]Звіт!V35+[12]Звіт!V38+[12]Звіт!V41</f>
        <v>0</v>
      </c>
      <c r="S32" s="1310">
        <f>[12]Звіт!W11+[12]Звіт!W14+[12]Звіт!W17+[12]Звіт!W20+[12]Звіт!W23+[12]Звіт!W26+[12]Звіт!W29+[12]Звіт!W32+[12]Звіт!W35+[12]Звіт!W38+[12]Звіт!W41</f>
        <v>0</v>
      </c>
      <c r="T32" s="1310">
        <f>[12]Звіт!X11+[12]Звіт!X14+[12]Звіт!X17+[12]Звіт!X20+[12]Звіт!X23+[12]Звіт!X26+[12]Звіт!X29+[12]Звіт!X32+[12]Звіт!X35+[12]Звіт!X38+[12]Звіт!X41</f>
        <v>0</v>
      </c>
      <c r="U32" s="1310">
        <f>[12]Звіт!Y11+[12]Звіт!Y14+[12]Звіт!Y17+[12]Звіт!Y20+[12]Звіт!Y23+[12]Звіт!Y26+[12]Звіт!Y29+[12]Звіт!Y32+[12]Звіт!Y35+[12]Звіт!Y38+[12]Звіт!Y41</f>
        <v>0</v>
      </c>
      <c r="V32" s="1310">
        <f>[12]Звіт!Z11+[12]Звіт!Z14+[12]Звіт!Z17+[12]Звіт!Z20+[12]Звіт!Z23+[12]Звіт!Z26+[12]Звіт!Z29+[12]Звіт!Z32+[12]Звіт!Z35+[12]Звіт!Z38+[12]Звіт!Z41</f>
        <v>0</v>
      </c>
      <c r="W32" s="1310">
        <f>[12]Звіт!AA11+[12]Звіт!AA14+[12]Звіт!AA17+[12]Звіт!AA20+[12]Звіт!AA23+[12]Звіт!AA26+[12]Звіт!AA29+[12]Звіт!AA32+[12]Звіт!AA35+[12]Звіт!AA38+[12]Звіт!AA41</f>
        <v>0</v>
      </c>
      <c r="X32" s="1310">
        <f>[12]Звіт!AB11+[12]Звіт!AB14+[12]Звіт!AB17+[12]Звіт!AB20+[12]Звіт!AB23+[12]Звіт!AB26+[12]Звіт!AB29+[12]Звіт!AB32+[12]Звіт!AB35+[12]Звіт!AB38+[12]Звіт!AB41</f>
        <v>0</v>
      </c>
      <c r="Y32" s="58"/>
      <c r="Z32" s="58"/>
      <c r="AA32" s="58"/>
    </row>
    <row r="33" spans="1:27" ht="26.25" customHeight="1" x14ac:dyDescent="0.3">
      <c r="A33" s="1797" t="s">
        <v>306</v>
      </c>
      <c r="B33" s="1719"/>
      <c r="C33" s="57">
        <f>C30+C31+C32</f>
        <v>12</v>
      </c>
      <c r="D33" s="57">
        <f t="shared" ref="D33:U33" si="14">D30+D31+D32</f>
        <v>6</v>
      </c>
      <c r="E33" s="57">
        <f t="shared" si="14"/>
        <v>3</v>
      </c>
      <c r="F33" s="57">
        <f t="shared" si="14"/>
        <v>1</v>
      </c>
      <c r="G33" s="57">
        <f t="shared" si="14"/>
        <v>0</v>
      </c>
      <c r="H33" s="57">
        <f t="shared" si="14"/>
        <v>512</v>
      </c>
      <c r="I33" s="57">
        <f t="shared" si="14"/>
        <v>167</v>
      </c>
      <c r="J33" s="57">
        <f t="shared" si="14"/>
        <v>7</v>
      </c>
      <c r="K33" s="57">
        <f t="shared" si="14"/>
        <v>0</v>
      </c>
      <c r="L33" s="57">
        <f t="shared" si="14"/>
        <v>338</v>
      </c>
      <c r="M33" s="57">
        <f t="shared" si="14"/>
        <v>23</v>
      </c>
      <c r="N33" s="57">
        <f t="shared" si="14"/>
        <v>464</v>
      </c>
      <c r="O33" s="57">
        <f t="shared" si="14"/>
        <v>18</v>
      </c>
      <c r="P33" s="57">
        <f t="shared" si="14"/>
        <v>7</v>
      </c>
      <c r="Q33" s="57">
        <f t="shared" si="14"/>
        <v>461</v>
      </c>
      <c r="R33" s="57">
        <f t="shared" si="14"/>
        <v>51</v>
      </c>
      <c r="S33" s="57">
        <f t="shared" si="14"/>
        <v>0</v>
      </c>
      <c r="T33" s="57">
        <f t="shared" si="14"/>
        <v>126</v>
      </c>
      <c r="U33" s="57">
        <f t="shared" si="14"/>
        <v>120</v>
      </c>
      <c r="V33" s="57">
        <f t="shared" ref="V33" si="15">V30+V31+V32</f>
        <v>135</v>
      </c>
      <c r="W33" s="57">
        <f t="shared" ref="W33" si="16">W30+W31+W32</f>
        <v>297</v>
      </c>
      <c r="X33" s="57">
        <f t="shared" ref="X33" si="17">X30+X31+X32</f>
        <v>52</v>
      </c>
      <c r="Y33" s="57">
        <f t="shared" ref="Y33" si="18">Y30+Y31+Y32</f>
        <v>0</v>
      </c>
      <c r="Z33" s="57">
        <f t="shared" ref="Z33" si="19">Z30+Z31+Z32</f>
        <v>0</v>
      </c>
      <c r="AA33" s="57">
        <f t="shared" ref="AA33" si="20">AA30+AA31+AA32</f>
        <v>0</v>
      </c>
    </row>
    <row r="34" spans="1:27" ht="26.25" customHeight="1" x14ac:dyDescent="0.3">
      <c r="A34" s="1800" t="s">
        <v>161</v>
      </c>
      <c r="B34" s="44" t="s">
        <v>85</v>
      </c>
      <c r="C34" s="1310">
        <f>[13]Звіт!G9+[13]Звіт!G12+[13]Звіт!G15</f>
        <v>3</v>
      </c>
      <c r="D34" s="1310">
        <f>[13]Звіт!H9+[13]Звіт!H12+[13]Звіт!H15</f>
        <v>3</v>
      </c>
      <c r="E34" s="1310">
        <f>[13]Звіт!I9+[13]Звіт!I12+[13]Звіт!I15</f>
        <v>0</v>
      </c>
      <c r="F34" s="1310">
        <f>[13]Звіт!J9+[13]Звіт!J12+[13]Звіт!J15</f>
        <v>0</v>
      </c>
      <c r="G34" s="1310">
        <f>[13]Звіт!K9+[13]Звіт!K12+[13]Звіт!K15</f>
        <v>0</v>
      </c>
      <c r="H34" s="1310">
        <f>[13]Звіт!L9+[13]Звіт!L12+[13]Звіт!L15</f>
        <v>32</v>
      </c>
      <c r="I34" s="1310">
        <f>[13]Звіт!M9+[13]Звіт!M12+[13]Звіт!M15</f>
        <v>0</v>
      </c>
      <c r="J34" s="1310">
        <f>[13]Звіт!N9+[13]Звіт!N12+[13]Звіт!N15</f>
        <v>0</v>
      </c>
      <c r="K34" s="1310">
        <f>[13]Звіт!O9+[13]Звіт!O12+[13]Звіт!O15</f>
        <v>0</v>
      </c>
      <c r="L34" s="1310">
        <f>[13]Звіт!P9+[13]Звіт!P12+[13]Звіт!P15</f>
        <v>32</v>
      </c>
      <c r="M34" s="1310">
        <f>[13]Звіт!Q9+[13]Звіт!Q12+[13]Звіт!Q15</f>
        <v>0</v>
      </c>
      <c r="N34" s="1310">
        <f>[13]Звіт!R9+[13]Звіт!R12+[13]Звіт!R15</f>
        <v>31</v>
      </c>
      <c r="O34" s="1310">
        <f>[13]Звіт!S9+[13]Звіт!S12+[13]Звіт!S15</f>
        <v>1</v>
      </c>
      <c r="P34" s="1310">
        <f>[13]Звіт!T9+[13]Звіт!T12+[13]Звіт!T15</f>
        <v>0</v>
      </c>
      <c r="Q34" s="1310">
        <f>[13]Звіт!U9+[13]Звіт!U12+[13]Звіт!U15</f>
        <v>29</v>
      </c>
      <c r="R34" s="1310">
        <f>[13]Звіт!V9+[13]Звіт!V12+[13]Звіт!V15</f>
        <v>3</v>
      </c>
      <c r="S34" s="1310">
        <f>[13]Звіт!W9+[13]Звіт!W12+[13]Звіт!W15</f>
        <v>0</v>
      </c>
      <c r="T34" s="1310">
        <f>[13]Звіт!X9+[13]Звіт!X12+[13]Звіт!X15</f>
        <v>15</v>
      </c>
      <c r="U34" s="1310">
        <f>[13]Звіт!Y9+[13]Звіт!Y12+[13]Звіт!Y15</f>
        <v>15</v>
      </c>
      <c r="V34" s="1310">
        <f>[13]Звіт!Z9+[13]Звіт!Z12+[13]Звіт!Z15</f>
        <v>3</v>
      </c>
      <c r="W34" s="1310">
        <f>[13]Звіт!AA9+[13]Звіт!AA12+[13]Звіт!AA15</f>
        <v>17</v>
      </c>
      <c r="X34" s="1310">
        <f>[13]Звіт!AB9+[13]Звіт!AB12+[13]Звіт!AB15</f>
        <v>5</v>
      </c>
      <c r="Y34" s="58"/>
      <c r="Z34" s="58"/>
      <c r="AA34" s="58"/>
    </row>
    <row r="35" spans="1:27" ht="26.25" customHeight="1" x14ac:dyDescent="0.3">
      <c r="A35" s="1801"/>
      <c r="B35" s="46" t="s">
        <v>86</v>
      </c>
      <c r="C35" s="1310">
        <f>[13]Звіт!G10+[13]Звіт!G13+[13]Звіт!G16</f>
        <v>8</v>
      </c>
      <c r="D35" s="1310">
        <f>[13]Звіт!H10+[13]Звіт!H13+[13]Звіт!H16</f>
        <v>8</v>
      </c>
      <c r="E35" s="1310">
        <f>[13]Звіт!I10+[13]Звіт!I13+[13]Звіт!I16</f>
        <v>0</v>
      </c>
      <c r="F35" s="1310">
        <f>[13]Звіт!J10+[13]Звіт!J13+[13]Звіт!J16</f>
        <v>0</v>
      </c>
      <c r="G35" s="1310">
        <f>[13]Звіт!K10+[13]Звіт!K13+[13]Звіт!K16</f>
        <v>0</v>
      </c>
      <c r="H35" s="1310">
        <f>[13]Звіт!L10+[13]Звіт!L13+[13]Звіт!L16</f>
        <v>455</v>
      </c>
      <c r="I35" s="1310">
        <f>[13]Звіт!M10+[13]Звіт!M13+[13]Звіт!M16</f>
        <v>0</v>
      </c>
      <c r="J35" s="1310">
        <f>[13]Звіт!N10+[13]Звіт!N13+[13]Звіт!N16</f>
        <v>0</v>
      </c>
      <c r="K35" s="1310">
        <f>[13]Звіт!O10+[13]Звіт!O13+[13]Звіт!O16</f>
        <v>0</v>
      </c>
      <c r="L35" s="1310">
        <f>[13]Звіт!P10+[13]Звіт!P13+[13]Звіт!P16</f>
        <v>455</v>
      </c>
      <c r="M35" s="1310">
        <f>[13]Звіт!Q10+[13]Звіт!Q13+[13]Звіт!Q16</f>
        <v>2</v>
      </c>
      <c r="N35" s="1310">
        <f>[13]Звіт!R10+[13]Звіт!R13+[13]Звіт!R16</f>
        <v>449</v>
      </c>
      <c r="O35" s="1310">
        <f>[13]Звіт!S10+[13]Звіт!S13+[13]Звіт!S16</f>
        <v>4</v>
      </c>
      <c r="P35" s="1310">
        <f>[13]Звіт!T10+[13]Звіт!T13+[13]Звіт!T16</f>
        <v>0</v>
      </c>
      <c r="Q35" s="1310">
        <f>[13]Звіт!U10+[13]Звіт!U13+[13]Звіт!U16</f>
        <v>401</v>
      </c>
      <c r="R35" s="1310">
        <f>[13]Звіт!V10+[13]Звіт!V13+[13]Звіт!V16</f>
        <v>54</v>
      </c>
      <c r="S35" s="1310">
        <f>[13]Звіт!W10+[13]Звіт!W13+[13]Звіт!W16</f>
        <v>0</v>
      </c>
      <c r="T35" s="1310">
        <f>[13]Звіт!X10+[13]Звіт!X13+[13]Звіт!X16</f>
        <v>139</v>
      </c>
      <c r="U35" s="1310">
        <f>[13]Звіт!Y10+[13]Звіт!Y13+[13]Звіт!Y16</f>
        <v>131</v>
      </c>
      <c r="V35" s="1310">
        <f>[13]Звіт!Z10+[13]Звіт!Z13+[13]Звіт!Z16</f>
        <v>12</v>
      </c>
      <c r="W35" s="1310">
        <f>[13]Звіт!AA10+[13]Звіт!AA13+[13]Звіт!AA16</f>
        <v>259</v>
      </c>
      <c r="X35" s="1310">
        <f>[13]Звіт!AB10+[13]Звіт!AB13+[13]Звіт!AB16</f>
        <v>22</v>
      </c>
      <c r="Y35" s="58"/>
      <c r="Z35" s="58"/>
      <c r="AA35" s="58"/>
    </row>
    <row r="36" spans="1:27" ht="26.25" customHeight="1" x14ac:dyDescent="0.3">
      <c r="A36" s="1726"/>
      <c r="B36" s="46" t="s">
        <v>87</v>
      </c>
      <c r="C36" s="1310">
        <f>[13]Звіт!G11+[13]Звіт!G14+[13]Звіт!G17</f>
        <v>0</v>
      </c>
      <c r="D36" s="1310">
        <f>[13]Звіт!H11+[13]Звіт!H14+[13]Звіт!H17</f>
        <v>0</v>
      </c>
      <c r="E36" s="1310">
        <f>[13]Звіт!I11+[13]Звіт!I14+[13]Звіт!I17</f>
        <v>0</v>
      </c>
      <c r="F36" s="1310">
        <f>[13]Звіт!J11+[13]Звіт!J14+[13]Звіт!J17</f>
        <v>0</v>
      </c>
      <c r="G36" s="1310">
        <f>[13]Звіт!K11+[13]Звіт!K14+[13]Звіт!K17</f>
        <v>0</v>
      </c>
      <c r="H36" s="1310">
        <f>[13]Звіт!L11+[13]Звіт!L14+[13]Звіт!L17</f>
        <v>0</v>
      </c>
      <c r="I36" s="1310">
        <f>[13]Звіт!M11+[13]Звіт!M14+[13]Звіт!M17</f>
        <v>0</v>
      </c>
      <c r="J36" s="1310">
        <f>[13]Звіт!N11+[13]Звіт!N14+[13]Звіт!N17</f>
        <v>0</v>
      </c>
      <c r="K36" s="1310">
        <f>[13]Звіт!O11+[13]Звіт!O14+[13]Звіт!O17</f>
        <v>0</v>
      </c>
      <c r="L36" s="1310">
        <f>[13]Звіт!P11+[13]Звіт!P14+[13]Звіт!P17</f>
        <v>0</v>
      </c>
      <c r="M36" s="1310">
        <f>[13]Звіт!Q11+[13]Звіт!Q14+[13]Звіт!Q17</f>
        <v>0</v>
      </c>
      <c r="N36" s="1310">
        <f>[13]Звіт!R11+[13]Звіт!R14+[13]Звіт!R17</f>
        <v>0</v>
      </c>
      <c r="O36" s="1310">
        <f>[13]Звіт!S11+[13]Звіт!S14+[13]Звіт!S17</f>
        <v>0</v>
      </c>
      <c r="P36" s="1310">
        <f>[13]Звіт!T11+[13]Звіт!T14+[13]Звіт!T17</f>
        <v>0</v>
      </c>
      <c r="Q36" s="1310">
        <f>[13]Звіт!U11+[13]Звіт!U14+[13]Звіт!U17</f>
        <v>0</v>
      </c>
      <c r="R36" s="1310">
        <f>[13]Звіт!V11+[13]Звіт!V14+[13]Звіт!V17</f>
        <v>0</v>
      </c>
      <c r="S36" s="1310">
        <f>[13]Звіт!W11+[13]Звіт!W14+[13]Звіт!W17</f>
        <v>0</v>
      </c>
      <c r="T36" s="1310">
        <f>[13]Звіт!X11+[13]Звіт!X14+[13]Звіт!X17</f>
        <v>0</v>
      </c>
      <c r="U36" s="1310">
        <f>[13]Звіт!Y11+[13]Звіт!Y14+[13]Звіт!Y17</f>
        <v>0</v>
      </c>
      <c r="V36" s="1310">
        <f>[13]Звіт!Z11+[13]Звіт!Z14+[13]Звіт!Z17</f>
        <v>0</v>
      </c>
      <c r="W36" s="1310">
        <f>[13]Звіт!AA11+[13]Звіт!AA14+[13]Звіт!AA17</f>
        <v>0</v>
      </c>
      <c r="X36" s="1310">
        <f>[13]Звіт!AB11+[13]Звіт!AB14+[13]Звіт!AB17</f>
        <v>0</v>
      </c>
      <c r="Y36" s="58"/>
      <c r="Z36" s="58"/>
      <c r="AA36" s="58"/>
    </row>
    <row r="37" spans="1:27" ht="26.25" customHeight="1" x14ac:dyDescent="0.3">
      <c r="A37" s="1797" t="s">
        <v>307</v>
      </c>
      <c r="B37" s="1719"/>
      <c r="C37" s="57">
        <f>C34+C35+C36</f>
        <v>11</v>
      </c>
      <c r="D37" s="57">
        <f t="shared" ref="D37:AA37" si="21">D34+D35+D36</f>
        <v>11</v>
      </c>
      <c r="E37" s="57">
        <f t="shared" si="21"/>
        <v>0</v>
      </c>
      <c r="F37" s="57">
        <f t="shared" si="21"/>
        <v>0</v>
      </c>
      <c r="G37" s="57">
        <f t="shared" si="21"/>
        <v>0</v>
      </c>
      <c r="H37" s="57">
        <f t="shared" si="21"/>
        <v>487</v>
      </c>
      <c r="I37" s="57">
        <f t="shared" si="21"/>
        <v>0</v>
      </c>
      <c r="J37" s="57">
        <f t="shared" si="21"/>
        <v>0</v>
      </c>
      <c r="K37" s="57">
        <f t="shared" si="21"/>
        <v>0</v>
      </c>
      <c r="L37" s="57">
        <f t="shared" si="21"/>
        <v>487</v>
      </c>
      <c r="M37" s="57">
        <f t="shared" si="21"/>
        <v>2</v>
      </c>
      <c r="N37" s="57">
        <f t="shared" si="21"/>
        <v>480</v>
      </c>
      <c r="O37" s="57">
        <f t="shared" si="21"/>
        <v>5</v>
      </c>
      <c r="P37" s="57">
        <f t="shared" si="21"/>
        <v>0</v>
      </c>
      <c r="Q37" s="57">
        <f t="shared" si="21"/>
        <v>430</v>
      </c>
      <c r="R37" s="57">
        <f t="shared" si="21"/>
        <v>57</v>
      </c>
      <c r="S37" s="57">
        <f t="shared" si="21"/>
        <v>0</v>
      </c>
      <c r="T37" s="57">
        <f t="shared" si="21"/>
        <v>154</v>
      </c>
      <c r="U37" s="57">
        <f t="shared" si="21"/>
        <v>146</v>
      </c>
      <c r="V37" s="57">
        <f t="shared" si="21"/>
        <v>15</v>
      </c>
      <c r="W37" s="57">
        <f t="shared" si="21"/>
        <v>276</v>
      </c>
      <c r="X37" s="57">
        <f t="shared" si="21"/>
        <v>27</v>
      </c>
      <c r="Y37" s="57">
        <f t="shared" si="21"/>
        <v>0</v>
      </c>
      <c r="Z37" s="57">
        <f t="shared" si="21"/>
        <v>0</v>
      </c>
      <c r="AA37" s="57">
        <f t="shared" si="21"/>
        <v>0</v>
      </c>
    </row>
    <row r="38" spans="1:27" ht="26.25" customHeight="1" x14ac:dyDescent="0.3">
      <c r="A38" s="1800" t="s">
        <v>165</v>
      </c>
      <c r="B38" s="44" t="s">
        <v>85</v>
      </c>
      <c r="C38" s="1310">
        <f>[14]Звіт!G9+[14]Звіт!G12+[14]Звіт!G15+[14]Звіт!G18+[14]Звіт!G21+[14]Звіт!G24</f>
        <v>0</v>
      </c>
      <c r="D38" s="1310">
        <f>[14]Звіт!H9+[14]Звіт!H12+[14]Звіт!H15+[14]Звіт!H18+[14]Звіт!H21+[14]Звіт!H24</f>
        <v>0</v>
      </c>
      <c r="E38" s="1310">
        <f>[14]Звіт!I9+[14]Звіт!I12+[14]Звіт!I15+[14]Звіт!I18+[14]Звіт!I21+[14]Звіт!I24</f>
        <v>0</v>
      </c>
      <c r="F38" s="1310">
        <f>[14]Звіт!J9+[14]Звіт!J12+[14]Звіт!J15+[14]Звіт!J18+[14]Звіт!J21+[14]Звіт!J24</f>
        <v>0</v>
      </c>
      <c r="G38" s="1310">
        <f>[14]Звіт!K9+[14]Звіт!K12+[14]Звіт!K15+[14]Звіт!K18+[14]Звіт!K21+[14]Звіт!K24</f>
        <v>0</v>
      </c>
      <c r="H38" s="1310">
        <f>[14]Звіт!L9+[14]Звіт!L12+[14]Звіт!L15+[14]Звіт!L18+[14]Звіт!L21+[14]Звіт!L24</f>
        <v>42</v>
      </c>
      <c r="I38" s="1310">
        <f>[14]Звіт!M9+[14]Звіт!M12+[14]Звіт!M15+[14]Звіт!M18+[14]Звіт!M21+[14]Звіт!M24</f>
        <v>0</v>
      </c>
      <c r="J38" s="1310">
        <f>[14]Звіт!N9+[14]Звіт!N12+[14]Звіт!N15+[14]Звіт!N18+[14]Звіт!N21+[14]Звіт!N24</f>
        <v>0</v>
      </c>
      <c r="K38" s="1310">
        <f>[14]Звіт!O9+[14]Звіт!O12+[14]Звіт!O15+[14]Звіт!O18+[14]Звіт!O21+[14]Звіт!O24</f>
        <v>0</v>
      </c>
      <c r="L38" s="1310">
        <f>[14]Звіт!P9+[14]Звіт!P12+[14]Звіт!P15+[14]Звіт!P18+[14]Звіт!P21+[14]Звіт!P24</f>
        <v>42</v>
      </c>
      <c r="M38" s="1310">
        <f>[14]Звіт!Q9+[14]Звіт!Q12+[14]Звіт!Q15+[14]Звіт!Q18+[14]Звіт!Q21+[14]Звіт!Q24</f>
        <v>6</v>
      </c>
      <c r="N38" s="1310">
        <f>[14]Звіт!R9+[14]Звіт!R12+[14]Звіт!R15+[14]Звіт!R18+[14]Звіт!R21+[14]Звіт!R24</f>
        <v>34</v>
      </c>
      <c r="O38" s="1310">
        <f>[14]Звіт!S9+[14]Звіт!S12+[14]Звіт!S15+[14]Звіт!S18+[14]Звіт!S21+[14]Звіт!S24</f>
        <v>2</v>
      </c>
      <c r="P38" s="1310">
        <f>[14]Звіт!T9+[14]Звіт!T12+[14]Звіт!T15+[14]Звіт!T18+[14]Звіт!T21+[14]Звіт!T24</f>
        <v>0</v>
      </c>
      <c r="Q38" s="1310">
        <f>[14]Звіт!U9+[14]Звіт!U12+[14]Звіт!U15+[14]Звіт!U18+[14]Звіт!U21+[14]Звіт!U24</f>
        <v>41</v>
      </c>
      <c r="R38" s="1310">
        <f>[14]Звіт!V9+[14]Звіт!V12+[14]Звіт!V15+[14]Звіт!V18+[14]Звіт!V21+[14]Звіт!V24</f>
        <v>1</v>
      </c>
      <c r="S38" s="1310">
        <f>[14]Звіт!W9+[14]Звіт!W12+[14]Звіт!W15+[14]Звіт!W18+[14]Звіт!W21+[14]Звіт!W24</f>
        <v>0</v>
      </c>
      <c r="T38" s="1310">
        <f>[14]Звіт!X9+[14]Звіт!X12+[14]Звіт!X15+[14]Звіт!X18+[14]Звіт!X21+[14]Звіт!X24</f>
        <v>7</v>
      </c>
      <c r="U38" s="1310">
        <f>[14]Звіт!Y9+[14]Звіт!Y12+[14]Звіт!Y15+[14]Звіт!Y18+[14]Звіт!Y21+[14]Звіт!Y24</f>
        <v>7</v>
      </c>
      <c r="V38" s="1310">
        <f>[14]Звіт!Z9+[14]Звіт!Z12+[14]Звіт!Z15+[14]Звіт!Z18+[14]Звіт!Z21+[14]Звіт!Z24</f>
        <v>4</v>
      </c>
      <c r="W38" s="1310">
        <f>[14]Звіт!AA9+[14]Звіт!AA12+[14]Звіт!AA15+[14]Звіт!AA18+[14]Звіт!AA21+[14]Звіт!AA24</f>
        <v>38</v>
      </c>
      <c r="X38" s="1310">
        <f>[14]Звіт!AB9+[14]Звіт!AB12+[14]Звіт!AB15+[14]Звіт!AB18+[14]Звіт!AB21+[14]Звіт!AB24</f>
        <v>4</v>
      </c>
      <c r="Y38" s="58"/>
      <c r="Z38" s="58"/>
      <c r="AA38" s="58"/>
    </row>
    <row r="39" spans="1:27" ht="26.25" customHeight="1" x14ac:dyDescent="0.3">
      <c r="A39" s="1801"/>
      <c r="B39" s="46" t="s">
        <v>86</v>
      </c>
      <c r="C39" s="1310">
        <v>15</v>
      </c>
      <c r="D39" s="1310">
        <v>16</v>
      </c>
      <c r="E39" s="1310">
        <f>[14]Звіт!I10+[14]Звіт!I13+[14]Звіт!I16+[14]Звіт!I22+[14]Звіт!I25</f>
        <v>0</v>
      </c>
      <c r="F39" s="1310">
        <v>1</v>
      </c>
      <c r="G39" s="1310">
        <f>[14]Звіт!K10+[14]Звіт!K13+[14]Звіт!K16+[14]Звіт!K22+[14]Звіт!K25</f>
        <v>0</v>
      </c>
      <c r="H39" s="1310">
        <v>842</v>
      </c>
      <c r="I39" s="1310">
        <f>[14]Звіт!M10+[14]Звіт!M13+[14]Звіт!M16+[14]Звіт!M22+[14]Звіт!M25</f>
        <v>0</v>
      </c>
      <c r="J39" s="1310">
        <f>[14]Звіт!N10+[14]Звіт!N13+[14]Звіт!N16+[14]Звіт!N22+[14]Звіт!N25</f>
        <v>0</v>
      </c>
      <c r="K39" s="1310">
        <f>[14]Звіт!O10+[14]Звіт!O13+[14]Звіт!O16+[14]Звіт!O22+[14]Звіт!O25</f>
        <v>0</v>
      </c>
      <c r="L39" s="1310">
        <v>842</v>
      </c>
      <c r="M39" s="1310">
        <v>187</v>
      </c>
      <c r="N39" s="1310">
        <v>643</v>
      </c>
      <c r="O39" s="1310">
        <f>[14]Звіт!S10+[14]Звіт!S13+[14]Звіт!S16+[14]Звіт!S22+[14]Звіт!S25</f>
        <v>12</v>
      </c>
      <c r="P39" s="1310">
        <f>[14]Звіт!T10+[14]Звіт!T13+[14]Звіт!T16+[14]Звіт!T22+[14]Звіт!T25</f>
        <v>0</v>
      </c>
      <c r="Q39" s="1310">
        <v>730</v>
      </c>
      <c r="R39" s="1310">
        <v>112</v>
      </c>
      <c r="S39" s="1310">
        <f>[14]Звіт!W10+[14]Звіт!W13+[14]Звіт!W16+[14]Звіт!W22+[14]Звіт!W25</f>
        <v>0</v>
      </c>
      <c r="T39" s="1310">
        <v>204</v>
      </c>
      <c r="U39" s="1310">
        <v>201</v>
      </c>
      <c r="V39" s="1310">
        <v>47</v>
      </c>
      <c r="W39" s="1310">
        <v>552</v>
      </c>
      <c r="X39" s="1310">
        <v>65</v>
      </c>
      <c r="Y39" s="58"/>
      <c r="Z39" s="58"/>
      <c r="AA39" s="58"/>
    </row>
    <row r="40" spans="1:27" ht="26.25" customHeight="1" x14ac:dyDescent="0.3">
      <c r="A40" s="1726"/>
      <c r="B40" s="46" t="s">
        <v>87</v>
      </c>
      <c r="C40" s="1310">
        <f>[14]Звіт!G11+[14]Звіт!G14+[14]Звіт!G17+[14]Звіт!G20+[14]Звіт!G23+[14]Звіт!G26</f>
        <v>0</v>
      </c>
      <c r="D40" s="1310">
        <f>[14]Звіт!H11+[14]Звіт!H14+[14]Звіт!H17+[14]Звіт!H20+[14]Звіт!H23+[14]Звіт!H26</f>
        <v>0</v>
      </c>
      <c r="E40" s="1310">
        <f>[14]Звіт!I11+[14]Звіт!I14+[14]Звіт!I17+[14]Звіт!I20+[14]Звіт!I23+[14]Звіт!I26</f>
        <v>0</v>
      </c>
      <c r="F40" s="1310">
        <f>[14]Звіт!J11+[14]Звіт!J14+[14]Звіт!J17+[14]Звіт!J20+[14]Звіт!J23+[14]Звіт!J26</f>
        <v>0</v>
      </c>
      <c r="G40" s="1310">
        <f>[14]Звіт!K11+[14]Звіт!K14+[14]Звіт!K17+[14]Звіт!K20+[14]Звіт!K23+[14]Звіт!K26</f>
        <v>0</v>
      </c>
      <c r="H40" s="1310">
        <f>[14]Звіт!L11+[14]Звіт!L14+[14]Звіт!L17+[14]Звіт!L20+[14]Звіт!L23+[14]Звіт!L26</f>
        <v>0</v>
      </c>
      <c r="I40" s="1310">
        <f>[14]Звіт!M11+[14]Звіт!M14+[14]Звіт!M17+[14]Звіт!M20+[14]Звіт!M23+[14]Звіт!M26</f>
        <v>0</v>
      </c>
      <c r="J40" s="1310">
        <f>[14]Звіт!N11+[14]Звіт!N14+[14]Звіт!N17+[14]Звіт!N20+[14]Звіт!N23+[14]Звіт!N26</f>
        <v>0</v>
      </c>
      <c r="K40" s="1310">
        <f>[14]Звіт!O11+[14]Звіт!O14+[14]Звіт!O17+[14]Звіт!O20+[14]Звіт!O23+[14]Звіт!O26</f>
        <v>0</v>
      </c>
      <c r="L40" s="1310">
        <f>[14]Звіт!P11+[14]Звіт!P14+[14]Звіт!P17+[14]Звіт!P20+[14]Звіт!P23+[14]Звіт!P26</f>
        <v>0</v>
      </c>
      <c r="M40" s="1310">
        <f>[14]Звіт!Q11+[14]Звіт!Q14+[14]Звіт!Q17+[14]Звіт!Q20+[14]Звіт!Q23+[14]Звіт!Q26</f>
        <v>0</v>
      </c>
      <c r="N40" s="1310">
        <f>[14]Звіт!R11+[14]Звіт!R14+[14]Звіт!R17+[14]Звіт!R20+[14]Звіт!R23+[14]Звіт!R26</f>
        <v>0</v>
      </c>
      <c r="O40" s="1310">
        <f>[14]Звіт!S11+[14]Звіт!S14+[14]Звіт!S17+[14]Звіт!S20+[14]Звіт!S23+[14]Звіт!S26</f>
        <v>0</v>
      </c>
      <c r="P40" s="1310">
        <f>[14]Звіт!T11+[14]Звіт!T14+[14]Звіт!T17+[14]Звіт!T20+[14]Звіт!T23+[14]Звіт!T26</f>
        <v>0</v>
      </c>
      <c r="Q40" s="1310">
        <f>[14]Звіт!U11+[14]Звіт!U14+[14]Звіт!U17+[14]Звіт!U20+[14]Звіт!U23+[14]Звіт!U26</f>
        <v>0</v>
      </c>
      <c r="R40" s="1310">
        <f>[14]Звіт!V11+[14]Звіт!V14+[14]Звіт!V17+[14]Звіт!V20+[14]Звіт!V23+[14]Звіт!V26</f>
        <v>0</v>
      </c>
      <c r="S40" s="1310">
        <f>[14]Звіт!W11+[14]Звіт!W14+[14]Звіт!W17+[14]Звіт!W20+[14]Звіт!W23+[14]Звіт!W26</f>
        <v>0</v>
      </c>
      <c r="T40" s="1310">
        <f>[14]Звіт!X11+[14]Звіт!X14+[14]Звіт!X17+[14]Звіт!X20+[14]Звіт!X23+[14]Звіт!X26</f>
        <v>0</v>
      </c>
      <c r="U40" s="1310">
        <f>[14]Звіт!Y11+[14]Звіт!Y14+[14]Звіт!Y17+[14]Звіт!Y20+[14]Звіт!Y23+[14]Звіт!Y26</f>
        <v>0</v>
      </c>
      <c r="V40" s="1310">
        <f>[14]Звіт!Z11+[14]Звіт!Z14+[14]Звіт!Z17+[14]Звіт!Z20+[14]Звіт!Z23+[14]Звіт!Z26</f>
        <v>0</v>
      </c>
      <c r="W40" s="1310">
        <f>[14]Звіт!AA11+[14]Звіт!AA14+[14]Звіт!AA17+[14]Звіт!AA20+[14]Звіт!AA23+[14]Звіт!AA26</f>
        <v>0</v>
      </c>
      <c r="X40" s="1310">
        <f>[14]Звіт!AB11+[14]Звіт!AB14+[14]Звіт!AB17+[14]Звіт!AB20+[14]Звіт!AB23+[14]Звіт!AB26</f>
        <v>0</v>
      </c>
      <c r="Y40" s="58"/>
      <c r="Z40" s="58"/>
      <c r="AA40" s="58"/>
    </row>
    <row r="41" spans="1:27" ht="26.25" customHeight="1" x14ac:dyDescent="0.3">
      <c r="A41" s="1797" t="s">
        <v>308</v>
      </c>
      <c r="B41" s="1719"/>
      <c r="C41" s="57">
        <f>C38+C39+C40</f>
        <v>15</v>
      </c>
      <c r="D41" s="57">
        <f t="shared" ref="D41:AA41" si="22">D38+D39+D40</f>
        <v>16</v>
      </c>
      <c r="E41" s="57">
        <f t="shared" si="22"/>
        <v>0</v>
      </c>
      <c r="F41" s="57">
        <f t="shared" si="22"/>
        <v>1</v>
      </c>
      <c r="G41" s="57">
        <f t="shared" si="22"/>
        <v>0</v>
      </c>
      <c r="H41" s="57">
        <f t="shared" si="22"/>
        <v>884</v>
      </c>
      <c r="I41" s="57">
        <f t="shared" si="22"/>
        <v>0</v>
      </c>
      <c r="J41" s="57">
        <f t="shared" si="22"/>
        <v>0</v>
      </c>
      <c r="K41" s="57">
        <f t="shared" si="22"/>
        <v>0</v>
      </c>
      <c r="L41" s="57">
        <f t="shared" si="22"/>
        <v>884</v>
      </c>
      <c r="M41" s="57">
        <f t="shared" si="22"/>
        <v>193</v>
      </c>
      <c r="N41" s="57">
        <f t="shared" si="22"/>
        <v>677</v>
      </c>
      <c r="O41" s="57">
        <f t="shared" si="22"/>
        <v>14</v>
      </c>
      <c r="P41" s="57">
        <f t="shared" si="22"/>
        <v>0</v>
      </c>
      <c r="Q41" s="57">
        <f t="shared" si="22"/>
        <v>771</v>
      </c>
      <c r="R41" s="57">
        <f t="shared" si="22"/>
        <v>113</v>
      </c>
      <c r="S41" s="57">
        <f t="shared" si="22"/>
        <v>0</v>
      </c>
      <c r="T41" s="57">
        <f t="shared" si="22"/>
        <v>211</v>
      </c>
      <c r="U41" s="57">
        <f t="shared" si="22"/>
        <v>208</v>
      </c>
      <c r="V41" s="57">
        <f t="shared" si="22"/>
        <v>51</v>
      </c>
      <c r="W41" s="57">
        <f t="shared" si="22"/>
        <v>590</v>
      </c>
      <c r="X41" s="57">
        <f t="shared" si="22"/>
        <v>69</v>
      </c>
      <c r="Y41" s="57">
        <f t="shared" si="22"/>
        <v>0</v>
      </c>
      <c r="Z41" s="57">
        <f t="shared" si="22"/>
        <v>0</v>
      </c>
      <c r="AA41" s="57">
        <f t="shared" si="22"/>
        <v>0</v>
      </c>
    </row>
    <row r="42" spans="1:27" ht="26.25" customHeight="1" x14ac:dyDescent="0.3">
      <c r="A42" s="1800" t="s">
        <v>172</v>
      </c>
      <c r="B42" s="44" t="s">
        <v>85</v>
      </c>
      <c r="C42" s="1310">
        <v>7</v>
      </c>
      <c r="D42" s="1310">
        <v>7</v>
      </c>
      <c r="E42" s="1310">
        <f>[5]Звіт!I9+[5]Звіт!I12+[5]Звіт!I15+[5]Звіт!I18+[5]Звіт!I21+[5]Звіт!I24+[5]Звіт!I27+[5]Звіт!I33+[5]Звіт!I36+[5]Звіт!I39</f>
        <v>0</v>
      </c>
      <c r="F42" s="1310">
        <f>[5]Звіт!J9+[5]Звіт!J12+[5]Звіт!J15+[5]Звіт!J18+[5]Звіт!J21+[5]Звіт!J24+[5]Звіт!J27+[5]Звіт!J33+[5]Звіт!J36+[5]Звіт!J39</f>
        <v>0</v>
      </c>
      <c r="G42" s="1310">
        <f>[5]Звіт!K9+[5]Звіт!K12+[5]Звіт!K15+[5]Звіт!K18+[5]Звіт!K21+[5]Звіт!K24+[5]Звіт!K27+[5]Звіт!K33+[5]Звіт!K36+[5]Звіт!K39</f>
        <v>0</v>
      </c>
      <c r="H42" s="1310">
        <v>196</v>
      </c>
      <c r="I42" s="1310">
        <f>[5]Звіт!M9+[5]Звіт!M12+[5]Звіт!M15+[5]Звіт!M18+[5]Звіт!M21+[5]Звіт!M24+[5]Звіт!M27+[5]Звіт!M33+[5]Звіт!M36+[5]Звіт!M39</f>
        <v>0</v>
      </c>
      <c r="J42" s="1310">
        <f>[5]Звіт!N9+[5]Звіт!N12+[5]Звіт!N15+[5]Звіт!N18+[5]Звіт!N21+[5]Звіт!N24+[5]Звіт!N27+[5]Звіт!N33+[5]Звіт!N36+[5]Звіт!N39</f>
        <v>9</v>
      </c>
      <c r="K42" s="1310">
        <f>[5]Звіт!O9+[5]Звіт!O12+[5]Звіт!O15+[5]Звіт!O18+[5]Звіт!O21+[5]Звіт!O24+[5]Звіт!O27+[5]Звіт!O33+[5]Звіт!O36+[5]Звіт!O39</f>
        <v>0</v>
      </c>
      <c r="L42" s="1310">
        <v>187</v>
      </c>
      <c r="M42" s="1310">
        <v>21</v>
      </c>
      <c r="N42" s="1310">
        <v>162</v>
      </c>
      <c r="O42" s="1310">
        <v>4</v>
      </c>
      <c r="P42" s="1310">
        <f>[5]Звіт!T9+[5]Звіт!T12+[5]Звіт!T15+[5]Звіт!T18+[5]Звіт!T21+[5]Звіт!T24+[5]Звіт!T27+[5]Звіт!T33+[5]Звіт!T36+[5]Звіт!T39</f>
        <v>9</v>
      </c>
      <c r="Q42" s="1310">
        <v>182</v>
      </c>
      <c r="R42" s="1310">
        <v>14</v>
      </c>
      <c r="S42" s="1310">
        <f>[5]Звіт!W9+[5]Звіт!W12+[5]Звіт!W15+[5]Звіт!W18+[5]Звіт!W21+[5]Звіт!W24+[5]Звіт!W27+[5]Звіт!W33+[5]Звіт!W36+[5]Звіт!W39</f>
        <v>0</v>
      </c>
      <c r="T42" s="1310">
        <f>[5]Звіт!X9+[5]Звіт!X12+[5]Звіт!X15+[5]Звіт!X18+[5]Звіт!X21+[5]Звіт!X24+[5]Звіт!X27+[5]Звіт!X33+[5]Звіт!X36+[5]Звіт!X39</f>
        <v>27</v>
      </c>
      <c r="U42" s="1310">
        <f>[5]Звіт!Y9+[5]Звіт!Y12+[5]Звіт!Y15+[5]Звіт!Y18+[5]Звіт!Y21+[5]Звіт!Y24+[5]Звіт!Y27+[5]Звіт!Y33+[5]Звіт!Y36+[5]Звіт!Y39</f>
        <v>22</v>
      </c>
      <c r="V42" s="1310">
        <f>[5]Звіт!Z9+[5]Звіт!Z12+[5]Звіт!Z15+[5]Звіт!Z18+[5]Звіт!Z21+[5]Звіт!Z24+[5]Звіт!Z27+[5]Звіт!Z33+[5]Звіт!Z36+[5]Звіт!Z39</f>
        <v>13</v>
      </c>
      <c r="W42" s="1310">
        <v>66</v>
      </c>
      <c r="X42" s="1310">
        <f>[5]Звіт!AB9+[5]Звіт!AB12+[5]Звіт!AB15+[5]Звіт!AB18+[5]Звіт!AB21+[5]Звіт!AB24+[5]Звіт!AB27+[5]Звіт!AB33+[5]Звіт!AB36+[5]Звіт!AB39</f>
        <v>19</v>
      </c>
      <c r="Y42" s="51"/>
      <c r="Z42" s="51"/>
      <c r="AA42" s="51"/>
    </row>
    <row r="43" spans="1:27" ht="26.25" customHeight="1" x14ac:dyDescent="0.3">
      <c r="A43" s="1801"/>
      <c r="B43" s="46" t="s">
        <v>86</v>
      </c>
      <c r="C43" s="1310">
        <v>38</v>
      </c>
      <c r="D43" s="1310">
        <v>36</v>
      </c>
      <c r="E43" s="1310">
        <f>[5]Звіт!I10+[5]Звіт!I13+[5]Звіт!I16+[5]Звіт!I19+[5]Звіт!I22+[5]Звіт!I25+[5]Звіт!I28+[5]Звіт!I31+[5]Звіт!I34+[5]Звіт!I40</f>
        <v>0</v>
      </c>
      <c r="F43" s="1310">
        <f>[5]Звіт!J10+[5]Звіт!J13+[5]Звіт!J16+[5]Звіт!J19+[5]Звіт!J22+[5]Звіт!J25+[5]Звіт!J28+[5]Звіт!J31+[5]Звіт!J34+[5]Звіт!J40</f>
        <v>2</v>
      </c>
      <c r="G43" s="1310">
        <f>[5]Звіт!K10+[5]Звіт!K13+[5]Звіт!K16+[5]Звіт!K19+[5]Звіт!K22+[5]Звіт!K25+[5]Звіт!K28+[5]Звіт!K31+[5]Звіт!K34+[5]Звіт!K40</f>
        <v>0</v>
      </c>
      <c r="H43" s="1310">
        <v>997</v>
      </c>
      <c r="I43" s="1310">
        <f>[5]Звіт!M10+[5]Звіт!M13+[5]Звіт!M16+[5]Звіт!M19+[5]Звіт!M22+[5]Звіт!M25+[5]Звіт!M28+[5]Звіт!M31+[5]Звіт!M34+[5]Звіт!M40</f>
        <v>0</v>
      </c>
      <c r="J43" s="1310">
        <f>[5]Звіт!N10+[5]Звіт!N13+[5]Звіт!N16+[5]Звіт!N19+[5]Звіт!N22+[5]Звіт!N25+[5]Звіт!N28+[5]Звіт!N31+[5]Звіт!N34+[5]Звіт!N40</f>
        <v>23</v>
      </c>
      <c r="K43" s="1310">
        <f>[5]Звіт!O10+[5]Звіт!O13+[5]Звіт!O16+[5]Звіт!O19+[5]Звіт!O22+[5]Звіт!O25+[5]Звіт!O28+[5]Звіт!O31+[5]Звіт!O34+[5]Звіт!O40</f>
        <v>0</v>
      </c>
      <c r="L43" s="1310">
        <v>974</v>
      </c>
      <c r="M43" s="1310">
        <v>98</v>
      </c>
      <c r="N43" s="1310">
        <v>862</v>
      </c>
      <c r="O43" s="1310">
        <f>[5]Звіт!S10+[5]Звіт!S13+[5]Звіт!S16+[5]Звіт!S19+[5]Звіт!S22+[5]Звіт!S25+[5]Звіт!S28+[5]Звіт!S31+[5]Звіт!S34+[5]Звіт!S40</f>
        <v>14</v>
      </c>
      <c r="P43" s="1310">
        <f>[5]Звіт!T10+[5]Звіт!T13+[5]Звіт!T16+[5]Звіт!T19+[5]Звіт!T22+[5]Звіт!T25+[5]Звіт!T28+[5]Звіт!T31+[5]Звіт!T34+[5]Звіт!T40</f>
        <v>23</v>
      </c>
      <c r="Q43" s="1310">
        <v>874</v>
      </c>
      <c r="R43" s="1310">
        <v>123</v>
      </c>
      <c r="S43" s="1310">
        <f>[5]Звіт!W10+[5]Звіт!W13+[5]Звіт!W16+[5]Звіт!W19+[5]Звіт!W22+[5]Звіт!W25+[5]Звіт!W28+[5]Звіт!W31+[5]Звіт!W34+[5]Звіт!W40</f>
        <v>0</v>
      </c>
      <c r="T43" s="1310">
        <v>256</v>
      </c>
      <c r="U43" s="1310">
        <v>212</v>
      </c>
      <c r="V43" s="1310">
        <v>81</v>
      </c>
      <c r="W43" s="1310">
        <v>314</v>
      </c>
      <c r="X43" s="1310">
        <v>124</v>
      </c>
      <c r="Y43" s="56"/>
      <c r="Z43" s="56"/>
      <c r="AA43" s="56"/>
    </row>
    <row r="44" spans="1:27" ht="26.25" customHeight="1" x14ac:dyDescent="0.3">
      <c r="A44" s="1726"/>
      <c r="B44" s="46" t="s">
        <v>87</v>
      </c>
      <c r="C44" s="1310">
        <f>[5]Звіт!G11+[5]Звіт!G14+[5]Звіт!G17+[5]Звіт!G20+[5]Звіт!G23+[5]Звіт!G26+[5]Звіт!G29+[5]Звіт!G35+[5]Звіт!G38+[5]Звіт!G41</f>
        <v>0</v>
      </c>
      <c r="D44" s="1310">
        <f>[5]Звіт!H11+[5]Звіт!H14+[5]Звіт!H17+[5]Звіт!H20+[5]Звіт!H23+[5]Звіт!H26+[5]Звіт!H29+[5]Звіт!H35+[5]Звіт!H38+[5]Звіт!H41</f>
        <v>0</v>
      </c>
      <c r="E44" s="1310">
        <f>[5]Звіт!I11+[5]Звіт!I14+[5]Звіт!I17+[5]Звіт!I20+[5]Звіт!I23+[5]Звіт!I26+[5]Звіт!I29+[5]Звіт!I35+[5]Звіт!I38+[5]Звіт!I41</f>
        <v>0</v>
      </c>
      <c r="F44" s="1310">
        <f>[5]Звіт!J11+[5]Звіт!J14+[5]Звіт!J17+[5]Звіт!J20+[5]Звіт!J23+[5]Звіт!J26+[5]Звіт!J29+[5]Звіт!J35+[5]Звіт!J38+[5]Звіт!J41</f>
        <v>0</v>
      </c>
      <c r="G44" s="1310">
        <f>[5]Звіт!K11+[5]Звіт!K14+[5]Звіт!K17+[5]Звіт!K20+[5]Звіт!K23+[5]Звіт!K26+[5]Звіт!K29+[5]Звіт!K35+[5]Звіт!K38+[5]Звіт!K41</f>
        <v>0</v>
      </c>
      <c r="H44" s="1310">
        <f>[5]Звіт!L11+[5]Звіт!L14+[5]Звіт!L17+[5]Звіт!L20+[5]Звіт!L23+[5]Звіт!L26+[5]Звіт!L29+[5]Звіт!L35+[5]Звіт!L38+[5]Звіт!L41</f>
        <v>0</v>
      </c>
      <c r="I44" s="1310">
        <f>[5]Звіт!M11+[5]Звіт!M14+[5]Звіт!M17+[5]Звіт!M20+[5]Звіт!M23+[5]Звіт!M26+[5]Звіт!M29+[5]Звіт!M35+[5]Звіт!M38+[5]Звіт!M41</f>
        <v>0</v>
      </c>
      <c r="J44" s="1310">
        <f>[5]Звіт!N11+[5]Звіт!N14+[5]Звіт!N17+[5]Звіт!N20+[5]Звіт!N23+[5]Звіт!N26+[5]Звіт!N29+[5]Звіт!N35+[5]Звіт!N38+[5]Звіт!N41</f>
        <v>0</v>
      </c>
      <c r="K44" s="1310">
        <f>[5]Звіт!O11+[5]Звіт!O14+[5]Звіт!O17+[5]Звіт!O20+[5]Звіт!O23+[5]Звіт!O26+[5]Звіт!O29+[5]Звіт!O35+[5]Звіт!O38+[5]Звіт!O41</f>
        <v>0</v>
      </c>
      <c r="L44" s="1310">
        <f>[5]Звіт!P11+[5]Звіт!P14+[5]Звіт!P17+[5]Звіт!P20+[5]Звіт!P23+[5]Звіт!P26+[5]Звіт!P29+[5]Звіт!P35+[5]Звіт!P38+[5]Звіт!P41</f>
        <v>0</v>
      </c>
      <c r="M44" s="1310">
        <f>[5]Звіт!Q11+[5]Звіт!Q14+[5]Звіт!Q17+[5]Звіт!Q20+[5]Звіт!Q23+[5]Звіт!Q26+[5]Звіт!Q29+[5]Звіт!Q35+[5]Звіт!Q38+[5]Звіт!Q41</f>
        <v>0</v>
      </c>
      <c r="N44" s="1310">
        <f>[5]Звіт!R11+[5]Звіт!R14+[5]Звіт!R17+[5]Звіт!R20+[5]Звіт!R23+[5]Звіт!R26+[5]Звіт!R29+[5]Звіт!R35+[5]Звіт!R38+[5]Звіт!R41</f>
        <v>0</v>
      </c>
      <c r="O44" s="1310">
        <f>[5]Звіт!S11+[5]Звіт!S14+[5]Звіт!S17+[5]Звіт!S20+[5]Звіт!S23+[5]Звіт!S26+[5]Звіт!S29+[5]Звіт!S35+[5]Звіт!S38+[5]Звіт!S41</f>
        <v>0</v>
      </c>
      <c r="P44" s="1310">
        <f>[5]Звіт!T11+[5]Звіт!T14+[5]Звіт!T17+[5]Звіт!T20+[5]Звіт!T23+[5]Звіт!T26+[5]Звіт!T29+[5]Звіт!T35+[5]Звіт!T38+[5]Звіт!T41</f>
        <v>0</v>
      </c>
      <c r="Q44" s="1310">
        <f>[5]Звіт!U11+[5]Звіт!U14+[5]Звіт!U17+[5]Звіт!U20+[5]Звіт!U23+[5]Звіт!U26+[5]Звіт!U29+[5]Звіт!U35+[5]Звіт!U38+[5]Звіт!U41</f>
        <v>0</v>
      </c>
      <c r="R44" s="1310">
        <f>[5]Звіт!V11+[5]Звіт!V14+[5]Звіт!V17+[5]Звіт!V20+[5]Звіт!V23+[5]Звіт!V26+[5]Звіт!V29+[5]Звіт!V35+[5]Звіт!V38+[5]Звіт!V41</f>
        <v>0</v>
      </c>
      <c r="S44" s="1310">
        <f>[5]Звіт!W11+[5]Звіт!W14+[5]Звіт!W17+[5]Звіт!W20+[5]Звіт!W23+[5]Звіт!W26+[5]Звіт!W29+[5]Звіт!W35+[5]Звіт!W38+[5]Звіт!W41</f>
        <v>0</v>
      </c>
      <c r="T44" s="1310">
        <f>[5]Звіт!X11+[5]Звіт!X14+[5]Звіт!X17+[5]Звіт!X20+[5]Звіт!X23+[5]Звіт!X26+[5]Звіт!X29+[5]Звіт!X35+[5]Звіт!X38+[5]Звіт!X41</f>
        <v>0</v>
      </c>
      <c r="U44" s="1310">
        <f>[5]Звіт!Y11+[5]Звіт!Y14+[5]Звіт!Y17+[5]Звіт!Y20+[5]Звіт!Y23+[5]Звіт!Y26+[5]Звіт!Y29+[5]Звіт!Y35+[5]Звіт!Y38+[5]Звіт!Y41</f>
        <v>0</v>
      </c>
      <c r="V44" s="1310">
        <f>[5]Звіт!Z11+[5]Звіт!Z14+[5]Звіт!Z17+[5]Звіт!Z20+[5]Звіт!Z23+[5]Звіт!Z26+[5]Звіт!Z29+[5]Звіт!Z35+[5]Звіт!Z38+[5]Звіт!Z41</f>
        <v>0</v>
      </c>
      <c r="W44" s="1310">
        <f>[5]Звіт!AA11+[5]Звіт!AA14+[5]Звіт!AA17+[5]Звіт!AA20+[5]Звіт!AA23+[5]Звіт!AA26+[5]Звіт!AA29+[5]Звіт!AA35+[5]Звіт!AA38+[5]Звіт!AA41</f>
        <v>0</v>
      </c>
      <c r="X44" s="1310">
        <f>[5]Звіт!AB11+[5]Звіт!AB14+[5]Звіт!AB17+[5]Звіт!AB20+[5]Звіт!AB23+[5]Звіт!AB26+[5]Звіт!AB29+[5]Звіт!AB35+[5]Звіт!AB38+[5]Звіт!AB41</f>
        <v>0</v>
      </c>
      <c r="Y44" s="56"/>
      <c r="Z44" s="56"/>
      <c r="AA44" s="56"/>
    </row>
    <row r="45" spans="1:27" ht="26.25" customHeight="1" x14ac:dyDescent="0.3">
      <c r="A45" s="1797" t="s">
        <v>309</v>
      </c>
      <c r="B45" s="1719"/>
      <c r="C45" s="57">
        <f>C42+C43+C44</f>
        <v>45</v>
      </c>
      <c r="D45" s="57">
        <f t="shared" ref="D45:AA45" si="23">D42+D43+D44</f>
        <v>43</v>
      </c>
      <c r="E45" s="57">
        <f t="shared" si="23"/>
        <v>0</v>
      </c>
      <c r="F45" s="57">
        <f t="shared" si="23"/>
        <v>2</v>
      </c>
      <c r="G45" s="57">
        <f t="shared" si="23"/>
        <v>0</v>
      </c>
      <c r="H45" s="57">
        <f t="shared" si="23"/>
        <v>1193</v>
      </c>
      <c r="I45" s="57">
        <f t="shared" si="23"/>
        <v>0</v>
      </c>
      <c r="J45" s="57">
        <f t="shared" si="23"/>
        <v>32</v>
      </c>
      <c r="K45" s="57">
        <f t="shared" si="23"/>
        <v>0</v>
      </c>
      <c r="L45" s="57">
        <f t="shared" si="23"/>
        <v>1161</v>
      </c>
      <c r="M45" s="57">
        <f t="shared" si="23"/>
        <v>119</v>
      </c>
      <c r="N45" s="57">
        <f t="shared" si="23"/>
        <v>1024</v>
      </c>
      <c r="O45" s="57">
        <f t="shared" si="23"/>
        <v>18</v>
      </c>
      <c r="P45" s="57">
        <f t="shared" si="23"/>
        <v>32</v>
      </c>
      <c r="Q45" s="57">
        <f t="shared" si="23"/>
        <v>1056</v>
      </c>
      <c r="R45" s="57">
        <f t="shared" si="23"/>
        <v>137</v>
      </c>
      <c r="S45" s="57">
        <f t="shared" si="23"/>
        <v>0</v>
      </c>
      <c r="T45" s="57">
        <f t="shared" si="23"/>
        <v>283</v>
      </c>
      <c r="U45" s="57">
        <f t="shared" si="23"/>
        <v>234</v>
      </c>
      <c r="V45" s="57">
        <f t="shared" si="23"/>
        <v>94</v>
      </c>
      <c r="W45" s="57">
        <f t="shared" si="23"/>
        <v>380</v>
      </c>
      <c r="X45" s="57">
        <f t="shared" si="23"/>
        <v>143</v>
      </c>
      <c r="Y45" s="57">
        <f t="shared" si="23"/>
        <v>0</v>
      </c>
      <c r="Z45" s="57">
        <f t="shared" si="23"/>
        <v>0</v>
      </c>
      <c r="AA45" s="57">
        <f t="shared" si="23"/>
        <v>0</v>
      </c>
    </row>
    <row r="46" spans="1:27" ht="26.25" customHeight="1" x14ac:dyDescent="0.3">
      <c r="A46" s="1800" t="s">
        <v>183</v>
      </c>
      <c r="B46" s="44" t="s">
        <v>85</v>
      </c>
      <c r="C46" s="1310">
        <f>[15]Звіт!G9+[15]Звіт!G12+[15]Звіт!G15+[15]Звіт!G18+[15]Звіт!G21+[15]Звіт!G24+[15]Звіт!G27+[15]Звіт!G30+[15]Звіт!G33+[15]Звіт!G36+[15]Звіт!G39+[15]Звіт!G42+[15]Звіт!G45+[15]Звіт!G48</f>
        <v>1</v>
      </c>
      <c r="D46" s="1310">
        <f>[15]Звіт!H9+[15]Звіт!H12+[15]Звіт!H15+[15]Звіт!H18+[15]Звіт!H21+[15]Звіт!H24+[15]Звіт!H27+[15]Звіт!H30+[15]Звіт!H33+[15]Звіт!H36+[15]Звіт!H39+[15]Звіт!H42+[15]Звіт!H45+[15]Звіт!H48</f>
        <v>1</v>
      </c>
      <c r="E46" s="1310">
        <f>[15]Звіт!I9+[15]Звіт!I12+[15]Звіт!I15+[15]Звіт!I18+[15]Звіт!I21+[15]Звіт!I24+[15]Звіт!I27+[15]Звіт!I30+[15]Звіт!I33+[15]Звіт!I36+[15]Звіт!I39+[15]Звіт!I42+[15]Звіт!I45+[15]Звіт!I48</f>
        <v>0</v>
      </c>
      <c r="F46" s="1310">
        <f>[15]Звіт!J9+[15]Звіт!J12+[15]Звіт!J15+[15]Звіт!J18+[15]Звіт!J21+[15]Звіт!J24+[15]Звіт!J27+[15]Звіт!J30+[15]Звіт!J33+[15]Звіт!J36+[15]Звіт!J39+[15]Звіт!J42+[15]Звіт!J45+[15]Звіт!J48</f>
        <v>0</v>
      </c>
      <c r="G46" s="1310">
        <f>[15]Звіт!K9+[15]Звіт!K12+[15]Звіт!K15+[15]Звіт!K18+[15]Звіт!K21+[15]Звіт!K24+[15]Звіт!K27+[15]Звіт!K30+[15]Звіт!K33+[15]Звіт!K36+[15]Звіт!K39+[15]Звіт!K42+[15]Звіт!K45+[15]Звіт!K48</f>
        <v>0</v>
      </c>
      <c r="H46" s="1310">
        <f>[15]Звіт!L9+[15]Звіт!L12+[15]Звіт!L15+[15]Звіт!L18+[15]Звіт!L21+[15]Звіт!L24+[15]Звіт!L27+[15]Звіт!L30+[15]Звіт!L33+[15]Звіт!L36+[15]Звіт!L39+[15]Звіт!L42+[15]Звіт!L45+[15]Звіт!L48</f>
        <v>57</v>
      </c>
      <c r="I46" s="1310">
        <f>[15]Звіт!M9+[15]Звіт!M12+[15]Звіт!M15+[15]Звіт!M18+[15]Звіт!M21+[15]Звіт!M24+[15]Звіт!M27+[15]Звіт!M30+[15]Звіт!M33+[15]Звіт!M36+[15]Звіт!M39+[15]Звіт!M42+[15]Звіт!M45+[15]Звіт!M48</f>
        <v>0</v>
      </c>
      <c r="J46" s="1310">
        <f>[15]Звіт!N9+[15]Звіт!N12+[15]Звіт!N15+[15]Звіт!N18+[15]Звіт!N21+[15]Звіт!N24+[15]Звіт!N27+[15]Звіт!N30+[15]Звіт!N33+[15]Звіт!N36+[15]Звіт!N39+[15]Звіт!N42+[15]Звіт!N45+[15]Звіт!N48</f>
        <v>1</v>
      </c>
      <c r="K46" s="1310">
        <f>[15]Звіт!O9+[15]Звіт!O12+[15]Звіт!O15+[15]Звіт!O18+[15]Звіт!O21+[15]Звіт!O24+[15]Звіт!O27+[15]Звіт!O30+[15]Звіт!O33+[15]Звіт!O36+[15]Звіт!O39+[15]Звіт!O42+[15]Звіт!O45+[15]Звіт!O48</f>
        <v>0</v>
      </c>
      <c r="L46" s="1310">
        <f>[15]Звіт!P9+[15]Звіт!P12+[15]Звіт!P15+[15]Звіт!P18+[15]Звіт!P21+[15]Звіт!P24+[15]Звіт!P27+[15]Звіт!P30+[15]Звіт!P33+[15]Звіт!P36+[15]Звіт!P39+[15]Звіт!P42+[15]Звіт!P45+[15]Звіт!P48</f>
        <v>56</v>
      </c>
      <c r="M46" s="1310">
        <f>[15]Звіт!Q9+[15]Звіт!Q12+[15]Звіт!Q15+[15]Звіт!Q18+[15]Звіт!Q21+[15]Звіт!Q24+[15]Звіт!Q27+[15]Звіт!Q30+[15]Звіт!Q33+[15]Звіт!Q36+[15]Звіт!Q39+[15]Звіт!Q42+[15]Звіт!Q45+[15]Звіт!Q48</f>
        <v>0</v>
      </c>
      <c r="N46" s="1310">
        <f>[15]Звіт!R9+[15]Звіт!R12+[15]Звіт!R15+[15]Звіт!R18+[15]Звіт!R21+[15]Звіт!R24+[15]Звіт!R27+[15]Звіт!R30+[15]Звіт!R33+[15]Звіт!R36+[15]Звіт!R39+[15]Звіт!R42+[15]Звіт!R45+[15]Звіт!R48</f>
        <v>56</v>
      </c>
      <c r="O46" s="1310">
        <f>[15]Звіт!S9+[15]Звіт!S12+[15]Звіт!S15+[15]Звіт!S18+[15]Звіт!S21+[15]Звіт!S24+[15]Звіт!S27+[15]Звіт!S30+[15]Звіт!S33+[15]Звіт!S36+[15]Звіт!S39+[15]Звіт!S42+[15]Звіт!S45+[15]Звіт!S48</f>
        <v>0</v>
      </c>
      <c r="P46" s="1310">
        <f>[15]Звіт!T9+[15]Звіт!T12+[15]Звіт!T15+[15]Звіт!T18+[15]Звіт!T21+[15]Звіт!T24+[15]Звіт!T27+[15]Звіт!T30+[15]Звіт!T33+[15]Звіт!T36+[15]Звіт!T39+[15]Звіт!T42+[15]Звіт!T45+[15]Звіт!T48</f>
        <v>1</v>
      </c>
      <c r="Q46" s="1310">
        <f>[15]Звіт!U9+[15]Звіт!U12+[15]Звіт!U15+[15]Звіт!U18+[15]Звіт!U21+[15]Звіт!U24+[15]Звіт!U27+[15]Звіт!U30+[15]Звіт!U33+[15]Звіт!U36+[15]Звіт!U39+[15]Звіт!U42+[15]Звіт!U45+[15]Звіт!U48</f>
        <v>46</v>
      </c>
      <c r="R46" s="1310">
        <f>[15]Звіт!V9+[15]Звіт!V12+[15]Звіт!V15+[15]Звіт!V18+[15]Звіт!V21+[15]Звіт!V24+[15]Звіт!V27+[15]Звіт!V30+[15]Звіт!V33+[15]Звіт!V36+[15]Звіт!V39+[15]Звіт!V42+[15]Звіт!V45+[15]Звіт!V48</f>
        <v>11</v>
      </c>
      <c r="S46" s="1310">
        <f>[15]Звіт!W9+[15]Звіт!W12+[15]Звіт!W15+[15]Звіт!W18+[15]Звіт!W21+[15]Звіт!W24+[15]Звіт!W27+[15]Звіт!W30+[15]Звіт!W33+[15]Звіт!W36+[15]Звіт!W39+[15]Звіт!W42+[15]Звіт!W45+[15]Звіт!W48</f>
        <v>0</v>
      </c>
      <c r="T46" s="1310">
        <f>[15]Звіт!X9+[15]Звіт!X12+[15]Звіт!X15+[15]Звіт!X18+[15]Звіт!X21+[15]Звіт!X24+[15]Звіт!X27+[15]Звіт!X30+[15]Звіт!X33+[15]Звіт!X36+[15]Звіт!X39+[15]Звіт!X42+[15]Звіт!X45+[15]Звіт!X48</f>
        <v>26</v>
      </c>
      <c r="U46" s="1310">
        <f>[15]Звіт!Y9+[15]Звіт!Y12+[15]Звіт!Y15+[15]Звіт!Y18+[15]Звіт!Y21+[15]Звіт!Y24+[15]Звіт!Y27+[15]Звіт!Y30+[15]Звіт!Y33+[15]Звіт!Y36+[15]Звіт!Y39+[15]Звіт!Y42+[15]Звіт!Y45+[15]Звіт!Y48</f>
        <v>24</v>
      </c>
      <c r="V46" s="1310">
        <f>[15]Звіт!Z9+[15]Звіт!Z12+[15]Звіт!Z15+[15]Звіт!Z18+[15]Звіт!Z21+[15]Звіт!Z24+[15]Звіт!Z27+[15]Звіт!Z30+[15]Звіт!Z33+[15]Звіт!Z36+[15]Звіт!Z39+[15]Звіт!Z42+[15]Звіт!Z45+[15]Звіт!Z48</f>
        <v>1</v>
      </c>
      <c r="W46" s="1310">
        <f>[15]Звіт!AA9+[15]Звіт!AA12+[15]Звіт!AA15+[15]Звіт!AA18+[15]Звіт!AA21+[15]Звіт!AA24+[15]Звіт!AA27+[15]Звіт!AA30+[15]Звіт!AA33+[15]Звіт!AA36+[15]Звіт!AA39+[15]Звіт!AA42+[15]Звіт!AA45+[15]Звіт!AA48</f>
        <v>6</v>
      </c>
      <c r="X46" s="1310">
        <f>[15]Звіт!AB9+[15]Звіт!AB12+[15]Звіт!AB15+[15]Звіт!AB18+[15]Звіт!AB21+[15]Звіт!AB24+[15]Звіт!AB27+[15]Звіт!AB30+[15]Звіт!AB33+[15]Звіт!AB36+[15]Звіт!AB39+[15]Звіт!AB42+[15]Звіт!AB45+[15]Звіт!AB48</f>
        <v>2</v>
      </c>
      <c r="Y46" s="51"/>
      <c r="Z46" s="51"/>
      <c r="AA46" s="51"/>
    </row>
    <row r="47" spans="1:27" ht="26.25" customHeight="1" x14ac:dyDescent="0.3">
      <c r="A47" s="1801"/>
      <c r="B47" s="46" t="s">
        <v>86</v>
      </c>
      <c r="C47" s="1310">
        <v>33</v>
      </c>
      <c r="D47" s="1310">
        <v>24</v>
      </c>
      <c r="E47" s="1310">
        <f>[15]Звіт!I10+[15]Звіт!I13+[15]Звіт!I16+[15]Звіт!I22+[15]Звіт!I28+[15]Звіт!I31+[15]Звіт!I34+[15]Звіт!I37+[15]Звіт!I40+[15]Звіт!I43+[15]Звіт!I46+[15]Звіт!I49</f>
        <v>0</v>
      </c>
      <c r="F47" s="1310">
        <v>9</v>
      </c>
      <c r="G47" s="1310">
        <f>[15]Звіт!K10+[15]Звіт!K13+[15]Звіт!K16+[15]Звіт!K22+[15]Звіт!K28+[15]Звіт!K31+[15]Звіт!K34+[15]Звіт!K37+[15]Звіт!K40+[15]Звіт!K43+[15]Звіт!K46+[15]Звіт!K49</f>
        <v>0</v>
      </c>
      <c r="H47" s="1310">
        <v>1170</v>
      </c>
      <c r="I47" s="1310">
        <f>[15]Звіт!M10+[15]Звіт!M13+[15]Звіт!M16+[15]Звіт!M22+[15]Звіт!M28+[15]Звіт!M31+[15]Звіт!M34+[15]Звіт!M37+[15]Звіт!M40+[15]Звіт!M43+[15]Звіт!M46+[15]Звіт!M49</f>
        <v>0</v>
      </c>
      <c r="J47" s="1310">
        <v>121</v>
      </c>
      <c r="K47" s="1310">
        <f>[15]Звіт!O10+[15]Звіт!O13+[15]Звіт!O16+[15]Звіт!O22+[15]Звіт!O28+[15]Звіт!O31+[15]Звіт!O34+[15]Звіт!O37+[15]Звіт!O40+[15]Звіт!O43+[15]Звіт!O46+[15]Звіт!O49</f>
        <v>0</v>
      </c>
      <c r="L47" s="1310">
        <v>1049</v>
      </c>
      <c r="M47" s="1310">
        <v>86</v>
      </c>
      <c r="N47" s="1310">
        <v>963</v>
      </c>
      <c r="O47" s="1310">
        <f>[15]Звіт!S10+[15]Звіт!S13+[15]Звіт!S16+[15]Звіт!S22+[15]Звіт!S28+[15]Звіт!S31+[15]Звіт!S34+[15]Звіт!S37+[15]Звіт!S40+[15]Звіт!S43+[15]Звіт!S46+[15]Звіт!S49</f>
        <v>0</v>
      </c>
      <c r="P47" s="1310">
        <v>121</v>
      </c>
      <c r="Q47" s="1310">
        <v>996</v>
      </c>
      <c r="R47" s="1310">
        <v>174</v>
      </c>
      <c r="S47" s="1310">
        <f>[15]Звіт!W10+[15]Звіт!W13+[15]Звіт!W16+[15]Звіт!W22+[15]Звіт!W28+[15]Звіт!W31+[15]Звіт!W34+[15]Звіт!W37+[15]Звіт!W40+[15]Звіт!W43+[15]Звіт!W46+[15]Звіт!W49</f>
        <v>0</v>
      </c>
      <c r="T47" s="1310">
        <v>416</v>
      </c>
      <c r="U47" s="1310">
        <v>393</v>
      </c>
      <c r="V47" s="1310">
        <v>104</v>
      </c>
      <c r="W47" s="1310">
        <v>485</v>
      </c>
      <c r="X47" s="1310">
        <v>97</v>
      </c>
      <c r="Y47" s="56"/>
      <c r="Z47" s="56"/>
      <c r="AA47" s="56"/>
    </row>
    <row r="48" spans="1:27" ht="26.25" customHeight="1" x14ac:dyDescent="0.3">
      <c r="A48" s="1726"/>
      <c r="B48" s="46" t="s">
        <v>87</v>
      </c>
      <c r="C48" s="1310">
        <f>[15]Звіт!G11+[15]Звіт!G14+[15]Звіт!G17+[15]Звіт!G20+[15]Звіт!G23+[15]Звіт!G26+[15]Звіт!G29+[15]Звіт!G32+[15]Звіт!G35+[15]Звіт!G38+[15]Звіт!G41+[15]Звіт!G44+[15]Звіт!G47+[15]Звіт!G50</f>
        <v>0</v>
      </c>
      <c r="D48" s="1310">
        <f>[15]Звіт!H11+[15]Звіт!H14+[15]Звіт!H17+[15]Звіт!H20+[15]Звіт!H23+[15]Звіт!H26+[15]Звіт!H29+[15]Звіт!H32+[15]Звіт!H35+[15]Звіт!H38+[15]Звіт!H41+[15]Звіт!H44+[15]Звіт!H47+[15]Звіт!H50</f>
        <v>0</v>
      </c>
      <c r="E48" s="1310">
        <f>[15]Звіт!I11+[15]Звіт!I14+[15]Звіт!I17+[15]Звіт!I20+[15]Звіт!I23+[15]Звіт!I26+[15]Звіт!I29+[15]Звіт!I32+[15]Звіт!I35+[15]Звіт!I38+[15]Звіт!I41+[15]Звіт!I44+[15]Звіт!I47+[15]Звіт!I50</f>
        <v>0</v>
      </c>
      <c r="F48" s="1310">
        <f>[15]Звіт!J11+[15]Звіт!J14+[15]Звіт!J17+[15]Звіт!J20+[15]Звіт!J23+[15]Звіт!J26+[15]Звіт!J29+[15]Звіт!J32+[15]Звіт!J35+[15]Звіт!J38+[15]Звіт!J41+[15]Звіт!J44+[15]Звіт!J47+[15]Звіт!J50</f>
        <v>0</v>
      </c>
      <c r="G48" s="1310">
        <f>[15]Звіт!K11+[15]Звіт!K14+[15]Звіт!K17+[15]Звіт!K20+[15]Звіт!K23+[15]Звіт!K26+[15]Звіт!K29+[15]Звіт!K32+[15]Звіт!K35+[15]Звіт!K38+[15]Звіт!K41+[15]Звіт!K44+[15]Звіт!K47+[15]Звіт!K50</f>
        <v>0</v>
      </c>
      <c r="H48" s="1310">
        <f>[15]Звіт!L11+[15]Звіт!L14+[15]Звіт!L17+[15]Звіт!L20+[15]Звіт!L23+[15]Звіт!L26+[15]Звіт!L29+[15]Звіт!L32+[15]Звіт!L35+[15]Звіт!L38+[15]Звіт!L41+[15]Звіт!L44+[15]Звіт!L47+[15]Звіт!L50</f>
        <v>0</v>
      </c>
      <c r="I48" s="1310">
        <f>[15]Звіт!M11+[15]Звіт!M14+[15]Звіт!M17+[15]Звіт!M20+[15]Звіт!M23+[15]Звіт!M26+[15]Звіт!M29+[15]Звіт!M32+[15]Звіт!M35+[15]Звіт!M38+[15]Звіт!M41+[15]Звіт!M44+[15]Звіт!M47+[15]Звіт!M50</f>
        <v>0</v>
      </c>
      <c r="J48" s="1310">
        <f>[15]Звіт!N11+[15]Звіт!N14+[15]Звіт!N17+[15]Звіт!N20+[15]Звіт!N23+[15]Звіт!N26+[15]Звіт!N29+[15]Звіт!N32+[15]Звіт!N35+[15]Звіт!N38+[15]Звіт!N41+[15]Звіт!N44+[15]Звіт!N47+[15]Звіт!N50</f>
        <v>0</v>
      </c>
      <c r="K48" s="1310">
        <f>[15]Звіт!O11+[15]Звіт!O14+[15]Звіт!O17+[15]Звіт!O20+[15]Звіт!O23+[15]Звіт!O26+[15]Звіт!O29+[15]Звіт!O32+[15]Звіт!O35+[15]Звіт!O38+[15]Звіт!O41+[15]Звіт!O44+[15]Звіт!O47+[15]Звіт!O50</f>
        <v>0</v>
      </c>
      <c r="L48" s="1310">
        <f>[15]Звіт!P11+[15]Звіт!P14+[15]Звіт!P17+[15]Звіт!P20+[15]Звіт!P23+[15]Звіт!P26+[15]Звіт!P29+[15]Звіт!P32+[15]Звіт!P35+[15]Звіт!P38+[15]Звіт!P41+[15]Звіт!P44+[15]Звіт!P47+[15]Звіт!P50</f>
        <v>0</v>
      </c>
      <c r="M48" s="1310">
        <f>[15]Звіт!Q11+[15]Звіт!Q14+[15]Звіт!Q17+[15]Звіт!Q20+[15]Звіт!Q23+[15]Звіт!Q26+[15]Звіт!Q29+[15]Звіт!Q32+[15]Звіт!Q35+[15]Звіт!Q38+[15]Звіт!Q41+[15]Звіт!Q44+[15]Звіт!Q47+[15]Звіт!Q50</f>
        <v>0</v>
      </c>
      <c r="N48" s="1310">
        <f>[15]Звіт!R11+[15]Звіт!R14+[15]Звіт!R17+[15]Звіт!R20+[15]Звіт!R23+[15]Звіт!R26+[15]Звіт!R29+[15]Звіт!R32+[15]Звіт!R35+[15]Звіт!R38+[15]Звіт!R41+[15]Звіт!R44+[15]Звіт!R47+[15]Звіт!R50</f>
        <v>0</v>
      </c>
      <c r="O48" s="1310">
        <f>[15]Звіт!S11+[15]Звіт!S14+[15]Звіт!S17+[15]Звіт!S20+[15]Звіт!S23+[15]Звіт!S26+[15]Звіт!S29+[15]Звіт!S32+[15]Звіт!S35+[15]Звіт!S38+[15]Звіт!S41+[15]Звіт!S44+[15]Звіт!S47+[15]Звіт!S50</f>
        <v>0</v>
      </c>
      <c r="P48" s="1310">
        <f>[15]Звіт!T11+[15]Звіт!T14+[15]Звіт!T17+[15]Звіт!T20+[15]Звіт!T23+[15]Звіт!T26+[15]Звіт!T29+[15]Звіт!T32+[15]Звіт!T35+[15]Звіт!T38+[15]Звіт!T41+[15]Звіт!T44+[15]Звіт!T47+[15]Звіт!T50</f>
        <v>0</v>
      </c>
      <c r="Q48" s="1310">
        <f>[15]Звіт!U11+[15]Звіт!U14+[15]Звіт!U17+[15]Звіт!U20+[15]Звіт!U23+[15]Звіт!U26+[15]Звіт!U29+[15]Звіт!U32+[15]Звіт!U35+[15]Звіт!U38+[15]Звіт!U41+[15]Звіт!U44+[15]Звіт!U47+[15]Звіт!U50</f>
        <v>0</v>
      </c>
      <c r="R48" s="1310">
        <f>[15]Звіт!V11+[15]Звіт!V14+[15]Звіт!V17+[15]Звіт!V20+[15]Звіт!V23+[15]Звіт!V26+[15]Звіт!V29+[15]Звіт!V32+[15]Звіт!V35+[15]Звіт!V38+[15]Звіт!V41+[15]Звіт!V44+[15]Звіт!V47+[15]Звіт!V50</f>
        <v>0</v>
      </c>
      <c r="S48" s="1310">
        <f>[15]Звіт!W11+[15]Звіт!W14+[15]Звіт!W17+[15]Звіт!W20+[15]Звіт!W23+[15]Звіт!W26+[15]Звіт!W29+[15]Звіт!W32+[15]Звіт!W35+[15]Звіт!W38+[15]Звіт!W41+[15]Звіт!W44+[15]Звіт!W47+[15]Звіт!W50</f>
        <v>0</v>
      </c>
      <c r="T48" s="1310">
        <f>[15]Звіт!X11+[15]Звіт!X14+[15]Звіт!X17+[15]Звіт!X20+[15]Звіт!X23+[15]Звіт!X26+[15]Звіт!X29+[15]Звіт!X32+[15]Звіт!X35+[15]Звіт!X38+[15]Звіт!X41+[15]Звіт!X44+[15]Звіт!X47+[15]Звіт!X50</f>
        <v>0</v>
      </c>
      <c r="U48" s="1310">
        <f>[15]Звіт!Y11+[15]Звіт!Y14+[15]Звіт!Y17+[15]Звіт!Y20+[15]Звіт!Y23+[15]Звіт!Y26+[15]Звіт!Y29+[15]Звіт!Y32+[15]Звіт!Y35+[15]Звіт!Y38+[15]Звіт!Y41+[15]Звіт!Y44+[15]Звіт!Y47+[15]Звіт!Y50</f>
        <v>0</v>
      </c>
      <c r="V48" s="1310">
        <f>[15]Звіт!Z11+[15]Звіт!Z14+[15]Звіт!Z17+[15]Звіт!Z20+[15]Звіт!Z23+[15]Звіт!Z26+[15]Звіт!Z29+[15]Звіт!Z32+[15]Звіт!Z35+[15]Звіт!Z38+[15]Звіт!Z41+[15]Звіт!Z44+[15]Звіт!Z47+[15]Звіт!Z50</f>
        <v>0</v>
      </c>
      <c r="W48" s="1310">
        <f>[15]Звіт!AA11+[15]Звіт!AA14+[15]Звіт!AA17+[15]Звіт!AA20+[15]Звіт!AA23+[15]Звіт!AA26+[15]Звіт!AA29+[15]Звіт!AA32+[15]Звіт!AA35+[15]Звіт!AA38+[15]Звіт!AA41+[15]Звіт!AA44+[15]Звіт!AA47+[15]Звіт!AA50</f>
        <v>0</v>
      </c>
      <c r="X48" s="1310">
        <f>[15]Звіт!AB11+[15]Звіт!AB14+[15]Звіт!AB17+[15]Звіт!AB20+[15]Звіт!AB23+[15]Звіт!AB26+[15]Звіт!AB29+[15]Звіт!AB32+[15]Звіт!AB35+[15]Звіт!AB38+[15]Звіт!AB41+[15]Звіт!AB44+[15]Звіт!AB47+[15]Звіт!AB50</f>
        <v>0</v>
      </c>
      <c r="Y48" s="56"/>
      <c r="Z48" s="56"/>
      <c r="AA48" s="56"/>
    </row>
    <row r="49" spans="1:27" ht="26.25" customHeight="1" x14ac:dyDescent="0.3">
      <c r="A49" s="1797" t="s">
        <v>310</v>
      </c>
      <c r="B49" s="1719"/>
      <c r="C49" s="218">
        <f>C46+C47+C48</f>
        <v>34</v>
      </c>
      <c r="D49" s="218">
        <f t="shared" ref="D49:AA49" si="24">D46+D47+D48</f>
        <v>25</v>
      </c>
      <c r="E49" s="218">
        <f t="shared" si="24"/>
        <v>0</v>
      </c>
      <c r="F49" s="218">
        <f t="shared" si="24"/>
        <v>9</v>
      </c>
      <c r="G49" s="218">
        <f t="shared" si="24"/>
        <v>0</v>
      </c>
      <c r="H49" s="218">
        <f t="shared" si="24"/>
        <v>1227</v>
      </c>
      <c r="I49" s="218">
        <f t="shared" si="24"/>
        <v>0</v>
      </c>
      <c r="J49" s="218">
        <f t="shared" si="24"/>
        <v>122</v>
      </c>
      <c r="K49" s="218">
        <f t="shared" si="24"/>
        <v>0</v>
      </c>
      <c r="L49" s="218">
        <f t="shared" si="24"/>
        <v>1105</v>
      </c>
      <c r="M49" s="218">
        <f t="shared" si="24"/>
        <v>86</v>
      </c>
      <c r="N49" s="218">
        <f t="shared" si="24"/>
        <v>1019</v>
      </c>
      <c r="O49" s="218">
        <f t="shared" si="24"/>
        <v>0</v>
      </c>
      <c r="P49" s="218">
        <f t="shared" si="24"/>
        <v>122</v>
      </c>
      <c r="Q49" s="218">
        <f t="shared" si="24"/>
        <v>1042</v>
      </c>
      <c r="R49" s="218">
        <f t="shared" si="24"/>
        <v>185</v>
      </c>
      <c r="S49" s="218">
        <f t="shared" si="24"/>
        <v>0</v>
      </c>
      <c r="T49" s="218">
        <f t="shared" si="24"/>
        <v>442</v>
      </c>
      <c r="U49" s="218">
        <f t="shared" si="24"/>
        <v>417</v>
      </c>
      <c r="V49" s="218">
        <f t="shared" si="24"/>
        <v>105</v>
      </c>
      <c r="W49" s="218">
        <f t="shared" si="24"/>
        <v>491</v>
      </c>
      <c r="X49" s="218">
        <f t="shared" si="24"/>
        <v>99</v>
      </c>
      <c r="Y49" s="57">
        <f t="shared" si="24"/>
        <v>0</v>
      </c>
      <c r="Z49" s="57">
        <f t="shared" si="24"/>
        <v>0</v>
      </c>
      <c r="AA49" s="57">
        <f t="shared" si="24"/>
        <v>0</v>
      </c>
    </row>
    <row r="50" spans="1:27" ht="26.25" customHeight="1" x14ac:dyDescent="0.3">
      <c r="A50" s="1800" t="s">
        <v>198</v>
      </c>
      <c r="B50" s="44" t="s">
        <v>85</v>
      </c>
      <c r="C50" s="1642">
        <f>' Комунальні на 01.11.2022'!D301+' Комунальні на 01.11.2022'!D304+' Комунальні на 01.11.2022'!D307+' Комунальні на 01.11.2022'!D310+' Комунальні на 01.11.2022'!D313+' Комунальні на 01.11.2022'!D316+' Комунальні на 01.11.2022'!D319+' Комунальні на 01.11.2022'!D322</f>
        <v>2</v>
      </c>
      <c r="D50" s="1642">
        <f>' Комунальні на 01.11.2022'!E301+' Комунальні на 01.11.2022'!E304+' Комунальні на 01.11.2022'!E307+' Комунальні на 01.11.2022'!E310+' Комунальні на 01.11.2022'!E313+' Комунальні на 01.11.2022'!E316+' Комунальні на 01.11.2022'!E319+' Комунальні на 01.11.2022'!E322</f>
        <v>0</v>
      </c>
      <c r="E50" s="1642">
        <f>' Комунальні на 01.11.2022'!F301+' Комунальні на 01.11.2022'!F304+' Комунальні на 01.11.2022'!F307+' Комунальні на 01.11.2022'!F310+' Комунальні на 01.11.2022'!F313+' Комунальні на 01.11.2022'!F316+' Комунальні на 01.11.2022'!F319+' Комунальні на 01.11.2022'!F322</f>
        <v>0</v>
      </c>
      <c r="F50" s="1642">
        <f>' Комунальні на 01.11.2022'!G301+' Комунальні на 01.11.2022'!G304+' Комунальні на 01.11.2022'!G307+' Комунальні на 01.11.2022'!G310+' Комунальні на 01.11.2022'!G313+' Комунальні на 01.11.2022'!G316+' Комунальні на 01.11.2022'!G319+' Комунальні на 01.11.2022'!G322</f>
        <v>2</v>
      </c>
      <c r="G50" s="1642">
        <f>' Комунальні на 01.11.2022'!H301+' Комунальні на 01.11.2022'!H304+' Комунальні на 01.11.2022'!H307+' Комунальні на 01.11.2022'!H310+' Комунальні на 01.11.2022'!H313+' Комунальні на 01.11.2022'!H316+' Комунальні на 01.11.2022'!H319+' Комунальні на 01.11.2022'!H322</f>
        <v>0</v>
      </c>
      <c r="H50" s="1642">
        <f>' Комунальні на 01.11.2022'!I301+' Комунальні на 01.11.2022'!I304+' Комунальні на 01.11.2022'!I307+' Комунальні на 01.11.2022'!I310+' Комунальні на 01.11.2022'!I313+' Комунальні на 01.11.2022'!I316+' Комунальні на 01.11.2022'!I319+' Комунальні на 01.11.2022'!I322</f>
        <v>122</v>
      </c>
      <c r="I50" s="1642">
        <f>' Комунальні на 01.11.2022'!J301+' Комунальні на 01.11.2022'!J304+' Комунальні на 01.11.2022'!J307+' Комунальні на 01.11.2022'!J310+' Комунальні на 01.11.2022'!J313+' Комунальні на 01.11.2022'!J316+' Комунальні на 01.11.2022'!J319+' Комунальні на 01.11.2022'!J322</f>
        <v>16</v>
      </c>
      <c r="J50" s="1642">
        <f>' Комунальні на 01.11.2022'!K301+' Комунальні на 01.11.2022'!K304+' Комунальні на 01.11.2022'!K307+' Комунальні на 01.11.2022'!K310+' Комунальні на 01.11.2022'!K313+' Комунальні на 01.11.2022'!K316+' Комунальні на 01.11.2022'!K319+' Комунальні на 01.11.2022'!K322</f>
        <v>0</v>
      </c>
      <c r="K50" s="1642">
        <f>' Комунальні на 01.11.2022'!L301+' Комунальні на 01.11.2022'!L304+' Комунальні на 01.11.2022'!L307+' Комунальні на 01.11.2022'!L310+' Комунальні на 01.11.2022'!L313+' Комунальні на 01.11.2022'!L316+' Комунальні на 01.11.2022'!L319+' Комунальні на 01.11.2022'!L322</f>
        <v>0</v>
      </c>
      <c r="L50" s="1642">
        <f>' Комунальні на 01.11.2022'!M301+' Комунальні на 01.11.2022'!M304+' Комунальні на 01.11.2022'!M307+' Комунальні на 01.11.2022'!M310+' Комунальні на 01.11.2022'!M313+' Комунальні на 01.11.2022'!M316+' Комунальні на 01.11.2022'!M319+' Комунальні на 01.11.2022'!M322</f>
        <v>106</v>
      </c>
      <c r="M50" s="1642">
        <f>' Комунальні на 01.11.2022'!N301+' Комунальні на 01.11.2022'!N304+' Комунальні на 01.11.2022'!N307+' Комунальні на 01.11.2022'!N310+' Комунальні на 01.11.2022'!N313+' Комунальні на 01.11.2022'!N316+' Комунальні на 01.11.2022'!N319+' Комунальні на 01.11.2022'!N322</f>
        <v>8</v>
      </c>
      <c r="N50" s="1642">
        <f>' Комунальні на 01.11.2022'!O301+' Комунальні на 01.11.2022'!O304+' Комунальні на 01.11.2022'!O307+' Комунальні на 01.11.2022'!O310+' Комунальні на 01.11.2022'!O313+' Комунальні на 01.11.2022'!O316+' Комунальні на 01.11.2022'!O319+' Комунальні на 01.11.2022'!O322</f>
        <v>99</v>
      </c>
      <c r="O50" s="1642">
        <f>' Комунальні на 01.11.2022'!P301+' Комунальні на 01.11.2022'!P304+' Комунальні на 01.11.2022'!P307+' Комунальні на 01.11.2022'!P310+' Комунальні на 01.11.2022'!P313+' Комунальні на 01.11.2022'!P316+' Комунальні на 01.11.2022'!P319+' Комунальні на 01.11.2022'!P322</f>
        <v>15</v>
      </c>
      <c r="P50" s="1642">
        <f>' Комунальні на 01.11.2022'!Q301+' Комунальні на 01.11.2022'!Q304+' Комунальні на 01.11.2022'!Q307+' Комунальні на 01.11.2022'!Q310+' Комунальні на 01.11.2022'!Q313+' Комунальні на 01.11.2022'!Q316+' Комунальні на 01.11.2022'!Q319+' Комунальні на 01.11.2022'!Q322</f>
        <v>0</v>
      </c>
      <c r="Q50" s="1642">
        <f>' Комунальні на 01.11.2022'!R301+' Комунальні на 01.11.2022'!R304+' Комунальні на 01.11.2022'!R307+' Комунальні на 01.11.2022'!R310+' Комунальні на 01.11.2022'!R313+' Комунальні на 01.11.2022'!R316+' Комунальні на 01.11.2022'!R319+' Комунальні на 01.11.2022'!R322</f>
        <v>90</v>
      </c>
      <c r="R50" s="1642">
        <f>' Комунальні на 01.11.2022'!S301+' Комунальні на 01.11.2022'!S304+' Комунальні на 01.11.2022'!S307+' Комунальні на 01.11.2022'!S310+' Комунальні на 01.11.2022'!S313+' Комунальні на 01.11.2022'!S316+' Комунальні на 01.11.2022'!S319+' Комунальні на 01.11.2022'!S322</f>
        <v>32</v>
      </c>
      <c r="S50" s="1642">
        <f>' Комунальні на 01.11.2022'!T301+' Комунальні на 01.11.2022'!T304+' Комунальні на 01.11.2022'!T307+' Комунальні на 01.11.2022'!T310+' Комунальні на 01.11.2022'!T313+' Комунальні на 01.11.2022'!T316+' Комунальні на 01.11.2022'!T319+' Комунальні на 01.11.2022'!T322</f>
        <v>0</v>
      </c>
      <c r="T50" s="1642">
        <f>' Комунальні на 01.11.2022'!U301+' Комунальні на 01.11.2022'!U304+' Комунальні на 01.11.2022'!U307+' Комунальні на 01.11.2022'!U310+' Комунальні на 01.11.2022'!U313+' Комунальні на 01.11.2022'!U316+' Комунальні на 01.11.2022'!U319+' Комунальні на 01.11.2022'!U322</f>
        <v>60</v>
      </c>
      <c r="U50" s="1642">
        <f>' Комунальні на 01.11.2022'!V301+' Комунальні на 01.11.2022'!V304+' Комунальні на 01.11.2022'!V307+' Комунальні на 01.11.2022'!V310+' Комунальні на 01.11.2022'!V313+' Комунальні на 01.11.2022'!V316+' Комунальні на 01.11.2022'!V319+' Комунальні на 01.11.2022'!V322</f>
        <v>60</v>
      </c>
      <c r="V50" s="1642">
        <f>' Комунальні на 01.11.2022'!W301+' Комунальні на 01.11.2022'!W304+' Комунальні на 01.11.2022'!W307+' Комунальні на 01.11.2022'!W310+' Комунальні на 01.11.2022'!W313+' Комунальні на 01.11.2022'!W316+' Комунальні на 01.11.2022'!W319+' Комунальні на 01.11.2022'!W322</f>
        <v>8</v>
      </c>
      <c r="W50" s="1642">
        <f>' Комунальні на 01.11.2022'!X301+' Комунальні на 01.11.2022'!X304+' Комунальні на 01.11.2022'!X307+' Комунальні на 01.11.2022'!X310+' Комунальні на 01.11.2022'!X313+' Комунальні на 01.11.2022'!X316+' Комунальні на 01.11.2022'!X319+' Комунальні на 01.11.2022'!X322</f>
        <v>88</v>
      </c>
      <c r="X50" s="1642">
        <f>' Комунальні на 01.11.2022'!Y301+' Комунальні на 01.11.2022'!Y304+' Комунальні на 01.11.2022'!Y307+' Комунальні на 01.11.2022'!Y310+' Комунальні на 01.11.2022'!Y313+' Комунальні на 01.11.2022'!Y316+' Комунальні на 01.11.2022'!Y319+' Комунальні на 01.11.2022'!Y322</f>
        <v>5</v>
      </c>
      <c r="Y50" s="1510">
        <f t="shared" ref="Y50:AA50" si="25">Y26+Y29+Y32+Y35+Y38+Y41+Y44+Y47</f>
        <v>0</v>
      </c>
      <c r="Z50" s="1510">
        <f t="shared" si="25"/>
        <v>0</v>
      </c>
      <c r="AA50" s="1510">
        <f t="shared" si="25"/>
        <v>0</v>
      </c>
    </row>
    <row r="51" spans="1:27" ht="26.25" customHeight="1" x14ac:dyDescent="0.3">
      <c r="A51" s="1801"/>
      <c r="B51" s="46" t="s">
        <v>86</v>
      </c>
      <c r="C51" s="1643">
        <f>' Комунальні на 01.11.2022'!D302+' Комунальні на 01.11.2022'!D305+' Комунальні на 01.11.2022'!D308+' Комунальні на 01.11.2022'!D311+' Комунальні на 01.11.2022'!D314+' Комунальні на 01.11.2022'!D317+' Комунальні на 01.11.2022'!D320+' Комунальні на 01.11.2022'!D323</f>
        <v>37</v>
      </c>
      <c r="D51" s="1643">
        <f>' Комунальні на 01.11.2022'!E302+' Комунальні на 01.11.2022'!E305+' Комунальні на 01.11.2022'!E308+' Комунальні на 01.11.2022'!E311+' Комунальні на 01.11.2022'!E314+' Комунальні на 01.11.2022'!E317+' Комунальні на 01.11.2022'!E320+' Комунальні на 01.11.2022'!E323</f>
        <v>32</v>
      </c>
      <c r="E51" s="1643">
        <f>' Комунальні на 01.11.2022'!F302+' Комунальні на 01.11.2022'!F305+' Комунальні на 01.11.2022'!F308+' Комунальні на 01.11.2022'!F311+' Комунальні на 01.11.2022'!F314+' Комунальні на 01.11.2022'!F317+' Комунальні на 01.11.2022'!F320+' Комунальні на 01.11.2022'!F323</f>
        <v>2</v>
      </c>
      <c r="F51" s="1643">
        <f>' Комунальні на 01.11.2022'!G302+' Комунальні на 01.11.2022'!G305+' Комунальні на 01.11.2022'!G308+' Комунальні на 01.11.2022'!G311+' Комунальні на 01.11.2022'!G314+' Комунальні на 01.11.2022'!G317+' Комунальні на 01.11.2022'!G320+' Комунальні на 01.11.2022'!G323</f>
        <v>3</v>
      </c>
      <c r="G51" s="1643">
        <f>' Комунальні на 01.11.2022'!H302+' Комунальні на 01.11.2022'!H305+' Комунальні на 01.11.2022'!H308+' Комунальні на 01.11.2022'!H311+' Комунальні на 01.11.2022'!H314+' Комунальні на 01.11.2022'!H317+' Комунальні на 01.11.2022'!H320+' Комунальні на 01.11.2022'!H323</f>
        <v>0</v>
      </c>
      <c r="H51" s="1643">
        <f>' Комунальні на 01.11.2022'!I302+' Комунальні на 01.11.2022'!I305+' Комунальні на 01.11.2022'!I308+' Комунальні на 01.11.2022'!I311+' Комунальні на 01.11.2022'!I314+' Комунальні на 01.11.2022'!I317+' Комунальні на 01.11.2022'!I320+' Комунальні на 01.11.2022'!I323</f>
        <v>801</v>
      </c>
      <c r="I51" s="1643">
        <f>' Комунальні на 01.11.2022'!J302+' Комунальні на 01.11.2022'!J305+' Комунальні на 01.11.2022'!J308+' Комунальні на 01.11.2022'!J311+' Комунальні на 01.11.2022'!J314+' Комунальні на 01.11.2022'!J317+' Комунальні на 01.11.2022'!J320+' Комунальні на 01.11.2022'!J323</f>
        <v>82</v>
      </c>
      <c r="J51" s="1643">
        <f>' Комунальні на 01.11.2022'!K302+' Комунальні на 01.11.2022'!K305+' Комунальні на 01.11.2022'!K308+' Комунальні на 01.11.2022'!K311+' Комунальні на 01.11.2022'!K314+' Комунальні на 01.11.2022'!K317+' Комунальні на 01.11.2022'!K320+' Комунальні на 01.11.2022'!K323</f>
        <v>0</v>
      </c>
      <c r="K51" s="1643">
        <f>' Комунальні на 01.11.2022'!L302+' Комунальні на 01.11.2022'!L305+' Комунальні на 01.11.2022'!L308+' Комунальні на 01.11.2022'!L311+' Комунальні на 01.11.2022'!L314+' Комунальні на 01.11.2022'!L317+' Комунальні на 01.11.2022'!L320+' Комунальні на 01.11.2022'!L323</f>
        <v>0</v>
      </c>
      <c r="L51" s="1643">
        <f>' Комунальні на 01.11.2022'!M302+' Комунальні на 01.11.2022'!M305+' Комунальні на 01.11.2022'!M308+' Комунальні на 01.11.2022'!M311+' Комунальні на 01.11.2022'!M314+' Комунальні на 01.11.2022'!M317+' Комунальні на 01.11.2022'!M320+' Комунальні на 01.11.2022'!M323</f>
        <v>719</v>
      </c>
      <c r="M51" s="1643">
        <f>' Комунальні на 01.11.2022'!N302+' Комунальні на 01.11.2022'!N305+' Комунальні на 01.11.2022'!N308+' Комунальні на 01.11.2022'!N311+' Комунальні на 01.11.2022'!N314+' Комунальні на 01.11.2022'!N317+' Комунальні на 01.11.2022'!N320+' Комунальні на 01.11.2022'!N323</f>
        <v>65</v>
      </c>
      <c r="N51" s="1643">
        <f>' Комунальні на 01.11.2022'!O302+' Комунальні на 01.11.2022'!O305+' Комунальні на 01.11.2022'!O308+' Комунальні на 01.11.2022'!O311+' Комунальні на 01.11.2022'!O314+' Комунальні на 01.11.2022'!O317+' Комунальні на 01.11.2022'!O320+' Комунальні на 01.11.2022'!O323</f>
        <v>699</v>
      </c>
      <c r="O51" s="1643">
        <f>' Комунальні на 01.11.2022'!P302+' Комунальні на 01.11.2022'!P305+' Комунальні на 01.11.2022'!P308+' Комунальні на 01.11.2022'!P311+' Комунальні на 01.11.2022'!P314+' Комунальні на 01.11.2022'!P317+' Комунальні на 01.11.2022'!P320+' Комунальні на 01.11.2022'!P323</f>
        <v>37</v>
      </c>
      <c r="P51" s="1643">
        <f>' Комунальні на 01.11.2022'!Q302+' Комунальні на 01.11.2022'!Q305+' Комунальні на 01.11.2022'!Q308+' Комунальні на 01.11.2022'!Q311+' Комунальні на 01.11.2022'!Q314+' Комунальні на 01.11.2022'!Q317+' Комунальні на 01.11.2022'!Q320+' Комунальні на 01.11.2022'!Q323</f>
        <v>0</v>
      </c>
      <c r="Q51" s="1643">
        <f>' Комунальні на 01.11.2022'!R302+' Комунальні на 01.11.2022'!R305+' Комунальні на 01.11.2022'!R308+' Комунальні на 01.11.2022'!R311+' Комунальні на 01.11.2022'!R314+' Комунальні на 01.11.2022'!R317+' Комунальні на 01.11.2022'!R320+' Комунальні на 01.11.2022'!R323</f>
        <v>676</v>
      </c>
      <c r="R51" s="1643">
        <f>' Комунальні на 01.11.2022'!S302+' Комунальні на 01.11.2022'!S305+' Комунальні на 01.11.2022'!S308+' Комунальні на 01.11.2022'!S311+' Комунальні на 01.11.2022'!S314+' Комунальні на 01.11.2022'!S317+' Комунальні на 01.11.2022'!S320+' Комунальні на 01.11.2022'!S323</f>
        <v>125</v>
      </c>
      <c r="S51" s="1643">
        <f>' Комунальні на 01.11.2022'!T302+' Комунальні на 01.11.2022'!T305+' Комунальні на 01.11.2022'!T308+' Комунальні на 01.11.2022'!T311+' Комунальні на 01.11.2022'!T314+' Комунальні на 01.11.2022'!T317+' Комунальні на 01.11.2022'!T320+' Комунальні на 01.11.2022'!T323</f>
        <v>0</v>
      </c>
      <c r="T51" s="1643">
        <f>' Комунальні на 01.11.2022'!U302+' Комунальні на 01.11.2022'!U305+' Комунальні на 01.11.2022'!U308+' Комунальні на 01.11.2022'!U311+' Комунальні на 01.11.2022'!U314+' Комунальні на 01.11.2022'!U317+' Комунальні на 01.11.2022'!U320+' Комунальні на 01.11.2022'!U323</f>
        <v>317</v>
      </c>
      <c r="U51" s="1643">
        <f>' Комунальні на 01.11.2022'!V302+' Комунальні на 01.11.2022'!V305+' Комунальні на 01.11.2022'!V308+' Комунальні на 01.11.2022'!V311+' Комунальні на 01.11.2022'!V314+' Комунальні на 01.11.2022'!V317+' Комунальні на 01.11.2022'!V320+' Комунальні на 01.11.2022'!V323</f>
        <v>315</v>
      </c>
      <c r="V51" s="1643">
        <f>' Комунальні на 01.11.2022'!W302+' Комунальні на 01.11.2022'!W305+' Комунальні на 01.11.2022'!W308+' Комунальні на 01.11.2022'!W311+' Комунальні на 01.11.2022'!W314+' Комунальні на 01.11.2022'!W317+' Комунальні на 01.11.2022'!W320+' Комунальні на 01.11.2022'!W323</f>
        <v>50</v>
      </c>
      <c r="W51" s="1643">
        <f>' Комунальні на 01.11.2022'!X302+' Комунальні на 01.11.2022'!X305+' Комунальні на 01.11.2022'!X308+' Комунальні на 01.11.2022'!X311+' Комунальні на 01.11.2022'!X314+' Комунальні на 01.11.2022'!X317+' Комунальні на 01.11.2022'!X320+' Комунальні на 01.11.2022'!X323</f>
        <v>471</v>
      </c>
      <c r="X51" s="1643">
        <f>' Комунальні на 01.11.2022'!Y302+' Комунальні на 01.11.2022'!Y305+' Комунальні на 01.11.2022'!Y308+' Комунальні на 01.11.2022'!Y311+' Комунальні на 01.11.2022'!Y314+' Комунальні на 01.11.2022'!Y317+' Комунальні на 01.11.2022'!Y320+' Комунальні на 01.11.2022'!Y323</f>
        <v>62</v>
      </c>
      <c r="Y51" s="1310">
        <f t="shared" ref="Y51:AA51" si="26">Y27+Y30+Y33+Y36+Y39+Y45+Y48</f>
        <v>0</v>
      </c>
      <c r="Z51" s="1310">
        <f t="shared" si="26"/>
        <v>0</v>
      </c>
      <c r="AA51" s="1310">
        <f t="shared" si="26"/>
        <v>0</v>
      </c>
    </row>
    <row r="52" spans="1:27" ht="26.25" customHeight="1" x14ac:dyDescent="0.3">
      <c r="A52" s="1726"/>
      <c r="B52" s="46" t="s">
        <v>87</v>
      </c>
      <c r="C52" s="1643">
        <f>' Комунальні на 01.11.2022'!D303+' Комунальні на 01.11.2022'!D306+' Комунальні на 01.11.2022'!D309+' Комунальні на 01.11.2022'!D312+' Комунальні на 01.11.2022'!D315+' Комунальні на 01.11.2022'!D318+' Комунальні на 01.11.2022'!D321+' Комунальні на 01.11.2022'!D324</f>
        <v>0</v>
      </c>
      <c r="D52" s="1643">
        <f>' Комунальні на 01.11.2022'!E303+' Комунальні на 01.11.2022'!E306+' Комунальні на 01.11.2022'!E309+' Комунальні на 01.11.2022'!E312+' Комунальні на 01.11.2022'!E315+' Комунальні на 01.11.2022'!E318+' Комунальні на 01.11.2022'!E321+' Комунальні на 01.11.2022'!E324</f>
        <v>0</v>
      </c>
      <c r="E52" s="1643">
        <f>' Комунальні на 01.11.2022'!F303+' Комунальні на 01.11.2022'!F306+' Комунальні на 01.11.2022'!F309+' Комунальні на 01.11.2022'!F312+' Комунальні на 01.11.2022'!F315+' Комунальні на 01.11.2022'!F318+' Комунальні на 01.11.2022'!F321+' Комунальні на 01.11.2022'!F324</f>
        <v>0</v>
      </c>
      <c r="F52" s="1643">
        <f>' Комунальні на 01.11.2022'!G303+' Комунальні на 01.11.2022'!G306+' Комунальні на 01.11.2022'!G309+' Комунальні на 01.11.2022'!G312+' Комунальні на 01.11.2022'!G315+' Комунальні на 01.11.2022'!G318+' Комунальні на 01.11.2022'!G321+' Комунальні на 01.11.2022'!G324</f>
        <v>0</v>
      </c>
      <c r="G52" s="1643">
        <f>' Комунальні на 01.11.2022'!H303+' Комунальні на 01.11.2022'!H306+' Комунальні на 01.11.2022'!H309+' Комунальні на 01.11.2022'!H312+' Комунальні на 01.11.2022'!H315+' Комунальні на 01.11.2022'!H318+' Комунальні на 01.11.2022'!H321+' Комунальні на 01.11.2022'!H324</f>
        <v>0</v>
      </c>
      <c r="H52" s="1643">
        <f>' Комунальні на 01.11.2022'!I303+' Комунальні на 01.11.2022'!I306+' Комунальні на 01.11.2022'!I309+' Комунальні на 01.11.2022'!I312+' Комунальні на 01.11.2022'!I315+' Комунальні на 01.11.2022'!I318+' Комунальні на 01.11.2022'!I321+' Комунальні на 01.11.2022'!I324</f>
        <v>0</v>
      </c>
      <c r="I52" s="1643">
        <f>' Комунальні на 01.11.2022'!J303+' Комунальні на 01.11.2022'!J306+' Комунальні на 01.11.2022'!J309+' Комунальні на 01.11.2022'!J312+' Комунальні на 01.11.2022'!J315+' Комунальні на 01.11.2022'!J318+' Комунальні на 01.11.2022'!J321+' Комунальні на 01.11.2022'!J324</f>
        <v>0</v>
      </c>
      <c r="J52" s="1643">
        <f>' Комунальні на 01.11.2022'!K303+' Комунальні на 01.11.2022'!K306+' Комунальні на 01.11.2022'!K309+' Комунальні на 01.11.2022'!K312+' Комунальні на 01.11.2022'!K315+' Комунальні на 01.11.2022'!K318+' Комунальні на 01.11.2022'!K321+' Комунальні на 01.11.2022'!K324</f>
        <v>0</v>
      </c>
      <c r="K52" s="1643">
        <f>' Комунальні на 01.11.2022'!L303+' Комунальні на 01.11.2022'!L306+' Комунальні на 01.11.2022'!L309+' Комунальні на 01.11.2022'!L312+' Комунальні на 01.11.2022'!L315+' Комунальні на 01.11.2022'!L318+' Комунальні на 01.11.2022'!L321+' Комунальні на 01.11.2022'!L324</f>
        <v>0</v>
      </c>
      <c r="L52" s="1643">
        <f>' Комунальні на 01.11.2022'!M303+' Комунальні на 01.11.2022'!M306+' Комунальні на 01.11.2022'!M309+' Комунальні на 01.11.2022'!M312+' Комунальні на 01.11.2022'!M315+' Комунальні на 01.11.2022'!M318+' Комунальні на 01.11.2022'!M321+' Комунальні на 01.11.2022'!M324</f>
        <v>0</v>
      </c>
      <c r="M52" s="1643">
        <f>' Комунальні на 01.11.2022'!N303+' Комунальні на 01.11.2022'!N306+' Комунальні на 01.11.2022'!N309+' Комунальні на 01.11.2022'!N312+' Комунальні на 01.11.2022'!N315+' Комунальні на 01.11.2022'!N318+' Комунальні на 01.11.2022'!N321+' Комунальні на 01.11.2022'!N324</f>
        <v>0</v>
      </c>
      <c r="N52" s="1643">
        <f>' Комунальні на 01.11.2022'!O303+' Комунальні на 01.11.2022'!O306+' Комунальні на 01.11.2022'!O309+' Комунальні на 01.11.2022'!O312+' Комунальні на 01.11.2022'!O315+' Комунальні на 01.11.2022'!O318+' Комунальні на 01.11.2022'!O321+' Комунальні на 01.11.2022'!O324</f>
        <v>0</v>
      </c>
      <c r="O52" s="1643">
        <f>' Комунальні на 01.11.2022'!P303+' Комунальні на 01.11.2022'!P306+' Комунальні на 01.11.2022'!P309+' Комунальні на 01.11.2022'!P312+' Комунальні на 01.11.2022'!P315+' Комунальні на 01.11.2022'!P318+' Комунальні на 01.11.2022'!P321+' Комунальні на 01.11.2022'!P324</f>
        <v>0</v>
      </c>
      <c r="P52" s="1643">
        <f>' Комунальні на 01.11.2022'!Q303+' Комунальні на 01.11.2022'!Q306+' Комунальні на 01.11.2022'!Q309+' Комунальні на 01.11.2022'!Q312+' Комунальні на 01.11.2022'!Q315+' Комунальні на 01.11.2022'!Q318+' Комунальні на 01.11.2022'!Q321+' Комунальні на 01.11.2022'!Q324</f>
        <v>0</v>
      </c>
      <c r="Q52" s="1643">
        <f>' Комунальні на 01.11.2022'!R303+' Комунальні на 01.11.2022'!R306+' Комунальні на 01.11.2022'!R309+' Комунальні на 01.11.2022'!R312+' Комунальні на 01.11.2022'!R315+' Комунальні на 01.11.2022'!R318+' Комунальні на 01.11.2022'!R321+' Комунальні на 01.11.2022'!R324</f>
        <v>0</v>
      </c>
      <c r="R52" s="1643">
        <f>' Комунальні на 01.11.2022'!S303+' Комунальні на 01.11.2022'!S306+' Комунальні на 01.11.2022'!S309+' Комунальні на 01.11.2022'!S312+' Комунальні на 01.11.2022'!S315+' Комунальні на 01.11.2022'!S318+' Комунальні на 01.11.2022'!S321+' Комунальні на 01.11.2022'!S324</f>
        <v>0</v>
      </c>
      <c r="S52" s="1643">
        <f>' Комунальні на 01.11.2022'!T303+' Комунальні на 01.11.2022'!T306+' Комунальні на 01.11.2022'!T309+' Комунальні на 01.11.2022'!T312+' Комунальні на 01.11.2022'!T315+' Комунальні на 01.11.2022'!T318+' Комунальні на 01.11.2022'!T321+' Комунальні на 01.11.2022'!T324</f>
        <v>0</v>
      </c>
      <c r="T52" s="1643">
        <f>' Комунальні на 01.11.2022'!U303+' Комунальні на 01.11.2022'!U306+' Комунальні на 01.11.2022'!U309+' Комунальні на 01.11.2022'!U312+' Комунальні на 01.11.2022'!U315+' Комунальні на 01.11.2022'!U318+' Комунальні на 01.11.2022'!U321+' Комунальні на 01.11.2022'!U324</f>
        <v>0</v>
      </c>
      <c r="U52" s="1643">
        <f>' Комунальні на 01.11.2022'!V303+' Комунальні на 01.11.2022'!V306+' Комунальні на 01.11.2022'!V309+' Комунальні на 01.11.2022'!V312+' Комунальні на 01.11.2022'!V315+' Комунальні на 01.11.2022'!V318+' Комунальні на 01.11.2022'!V321+' Комунальні на 01.11.2022'!V324</f>
        <v>0</v>
      </c>
      <c r="V52" s="1643">
        <f>' Комунальні на 01.11.2022'!W303+' Комунальні на 01.11.2022'!W306+' Комунальні на 01.11.2022'!W309+' Комунальні на 01.11.2022'!W312+' Комунальні на 01.11.2022'!W315+' Комунальні на 01.11.2022'!W318+' Комунальні на 01.11.2022'!W321+' Комунальні на 01.11.2022'!W324</f>
        <v>0</v>
      </c>
      <c r="W52" s="1643">
        <f>' Комунальні на 01.11.2022'!X303+' Комунальні на 01.11.2022'!X306+' Комунальні на 01.11.2022'!X309+' Комунальні на 01.11.2022'!X312+' Комунальні на 01.11.2022'!X315+' Комунальні на 01.11.2022'!X318+' Комунальні на 01.11.2022'!X321+' Комунальні на 01.11.2022'!X324</f>
        <v>0</v>
      </c>
      <c r="X52" s="1643">
        <f>' Комунальні на 01.11.2022'!Y303+' Комунальні на 01.11.2022'!Y306+' Комунальні на 01.11.2022'!Y309+' Комунальні на 01.11.2022'!Y312+' Комунальні на 01.11.2022'!Y315+' Комунальні на 01.11.2022'!Y318+' Комунальні на 01.11.2022'!Y321+' Комунальні на 01.11.2022'!Y324</f>
        <v>0</v>
      </c>
      <c r="Y52" s="1310">
        <f t="shared" ref="Y52:AA52" si="27">Y28+Y31+Y34+Y37+Y40+Y43+Y46+Y49</f>
        <v>0</v>
      </c>
      <c r="Z52" s="1310">
        <f t="shared" si="27"/>
        <v>0</v>
      </c>
      <c r="AA52" s="1310">
        <f t="shared" si="27"/>
        <v>0</v>
      </c>
    </row>
    <row r="53" spans="1:27" ht="26.25" customHeight="1" x14ac:dyDescent="0.3">
      <c r="A53" s="1797" t="s">
        <v>311</v>
      </c>
      <c r="B53" s="1719"/>
      <c r="C53" s="1312">
        <f>C50+C51+C52</f>
        <v>39</v>
      </c>
      <c r="D53" s="1312">
        <f t="shared" ref="D53:H53" si="28">D50+D51+D52</f>
        <v>32</v>
      </c>
      <c r="E53" s="1312">
        <f t="shared" si="28"/>
        <v>2</v>
      </c>
      <c r="F53" s="1312">
        <f t="shared" si="28"/>
        <v>5</v>
      </c>
      <c r="G53" s="1312">
        <f t="shared" si="28"/>
        <v>0</v>
      </c>
      <c r="H53" s="1312">
        <f t="shared" si="28"/>
        <v>923</v>
      </c>
      <c r="I53" s="1312">
        <f t="shared" ref="I53" si="29">I50+I51+I52</f>
        <v>98</v>
      </c>
      <c r="J53" s="1312">
        <f t="shared" ref="J53" si="30">J50+J51+J52</f>
        <v>0</v>
      </c>
      <c r="K53" s="1312">
        <f t="shared" ref="K53" si="31">K50+K51+K52</f>
        <v>0</v>
      </c>
      <c r="L53" s="1312">
        <f t="shared" ref="L53" si="32">L50+L51+L52</f>
        <v>825</v>
      </c>
      <c r="M53" s="1312">
        <f t="shared" ref="M53" si="33">M50+M51+M52</f>
        <v>73</v>
      </c>
      <c r="N53" s="1312">
        <f t="shared" ref="N53" si="34">N50+N51+N52</f>
        <v>798</v>
      </c>
      <c r="O53" s="1312">
        <f t="shared" ref="O53" si="35">O50+O51+O52</f>
        <v>52</v>
      </c>
      <c r="P53" s="1312">
        <f t="shared" ref="P53" si="36">P50+P51+P52</f>
        <v>0</v>
      </c>
      <c r="Q53" s="1312">
        <f t="shared" ref="Q53" si="37">Q50+Q51+Q52</f>
        <v>766</v>
      </c>
      <c r="R53" s="1312">
        <f t="shared" ref="R53" si="38">R50+R51+R52</f>
        <v>157</v>
      </c>
      <c r="S53" s="1312">
        <f t="shared" ref="S53" si="39">S50+S51+S52</f>
        <v>0</v>
      </c>
      <c r="T53" s="1312">
        <f t="shared" ref="T53" si="40">T50+T51+T52</f>
        <v>377</v>
      </c>
      <c r="U53" s="1312">
        <f t="shared" ref="U53" si="41">U50+U51+U52</f>
        <v>375</v>
      </c>
      <c r="V53" s="1312">
        <f t="shared" ref="V53" si="42">V50+V51+V52</f>
        <v>58</v>
      </c>
      <c r="W53" s="1312">
        <f t="shared" ref="W53" si="43">W50+W51+W52</f>
        <v>559</v>
      </c>
      <c r="X53" s="1312">
        <f t="shared" ref="X53" si="44">X50+X51+X52</f>
        <v>67</v>
      </c>
      <c r="Y53" s="57">
        <f t="shared" ref="Y53:AA53" si="45">Y50+Y51+Y52</f>
        <v>0</v>
      </c>
      <c r="Z53" s="57">
        <f t="shared" si="45"/>
        <v>0</v>
      </c>
      <c r="AA53" s="57">
        <f t="shared" si="45"/>
        <v>0</v>
      </c>
    </row>
    <row r="54" spans="1:27" ht="26.25" customHeight="1" x14ac:dyDescent="0.3">
      <c r="A54" s="1800" t="s">
        <v>205</v>
      </c>
      <c r="B54" s="44" t="s">
        <v>85</v>
      </c>
      <c r="C54" s="1311">
        <v>3</v>
      </c>
      <c r="D54" s="1311">
        <f>[3]Звіт!H9+[3]Звіт!H12+[3]Звіт!H15+[3]Звіт!H18+[3]Звіт!H21+[3]Звіт!H24+[3]Звіт!H27+[3]Звіт!H30+[3]Звіт!H33+[3]Звіт!H42+[3]Звіт!H36+[3]Звіт!H45</f>
        <v>0</v>
      </c>
      <c r="E54" s="1311">
        <v>1</v>
      </c>
      <c r="F54" s="1311">
        <f>[3]Звіт!J9+[3]Звіт!J12+[3]Звіт!J15+[3]Звіт!J18+[3]Звіт!J21+[3]Звіт!J24+[3]Звіт!J27+[3]Звіт!J30+[3]Звіт!J33+[3]Звіт!J42+[3]Звіт!J36+[3]Звіт!J45</f>
        <v>0</v>
      </c>
      <c r="G54" s="1311">
        <f>[3]Звіт!K9+[3]Звіт!K12+[3]Звіт!K15+[3]Звіт!K18+[3]Звіт!K21+[3]Звіт!K24+[3]Звіт!K27+[3]Звіт!K30+[3]Звіт!K33+[3]Звіт!K42+[3]Звіт!K36+[3]Звіт!K45</f>
        <v>0</v>
      </c>
      <c r="H54" s="1311">
        <v>91</v>
      </c>
      <c r="I54" s="1311">
        <f>[3]Звіт!M9+[3]Звіт!M12+[3]Звіт!M15+[3]Звіт!M18+[3]Звіт!M21+[3]Звіт!M24+[3]Звіт!M27+[3]Звіт!M30+[3]Звіт!M33+[3]Звіт!M42+[3]Звіт!M36+[3]Звіт!M45</f>
        <v>0</v>
      </c>
      <c r="J54" s="1311">
        <f>[3]Звіт!N9+[3]Звіт!N12+[3]Звіт!N15+[3]Звіт!N18+[3]Звіт!N21+[3]Звіт!N24+[3]Звіт!N27+[3]Звіт!N30+[3]Звіт!N33+[3]Звіт!N42+[3]Звіт!N36+[3]Звіт!N45</f>
        <v>0</v>
      </c>
      <c r="K54" s="1311">
        <f>[3]Звіт!O9+[3]Звіт!O12+[3]Звіт!O15+[3]Звіт!O18+[3]Звіт!O21+[3]Звіт!O24+[3]Звіт!O27+[3]Звіт!O30+[3]Звіт!O33+[3]Звіт!O42+[3]Звіт!O36+[3]Звіт!O45</f>
        <v>0</v>
      </c>
      <c r="L54" s="1311">
        <v>91</v>
      </c>
      <c r="M54" s="1311">
        <v>7</v>
      </c>
      <c r="N54" s="1311">
        <v>71</v>
      </c>
      <c r="O54" s="1311">
        <f>[3]Звіт!S9+[3]Звіт!S12+[3]Звіт!S15+[3]Звіт!S18+[3]Звіт!S21+[3]Звіт!S24+[3]Звіт!S27+[3]Звіт!S30+[3]Звіт!S33+[3]Звіт!S42+[3]Звіт!S36+[3]Звіт!S45</f>
        <v>13</v>
      </c>
      <c r="P54" s="1311">
        <f>[3]Звіт!T9+[3]Звіт!T12+[3]Звіт!T15+[3]Звіт!T18+[3]Звіт!T21+[3]Звіт!T24+[3]Звіт!T27+[3]Звіт!T30+[3]Звіт!T33+[3]Звіт!T42+[3]Звіт!T36+[3]Звіт!T45</f>
        <v>0</v>
      </c>
      <c r="Q54" s="1311">
        <v>70</v>
      </c>
      <c r="R54" s="1311">
        <v>21</v>
      </c>
      <c r="S54" s="1311">
        <f>[3]Звіт!W9+[3]Звіт!W12+[3]Звіт!W15+[3]Звіт!W18+[3]Звіт!W21+[3]Звіт!W24+[3]Звіт!W27+[3]Звіт!W30+[3]Звіт!W33+[3]Звіт!W42+[3]Звіт!W36+[3]Звіт!W45</f>
        <v>0</v>
      </c>
      <c r="T54" s="1311">
        <v>29</v>
      </c>
      <c r="U54" s="1311">
        <v>29</v>
      </c>
      <c r="V54" s="1311">
        <f>[3]Звіт!Z9+[3]Звіт!Z12+[3]Звіт!Z15+[3]Звіт!Z18+[3]Звіт!Z21+[3]Звіт!Z24+[3]Звіт!Z27+[3]Звіт!Z30+[3]Звіт!Z33+[3]Звіт!Z42+[3]Звіт!Z36+[3]Звіт!Z45</f>
        <v>1</v>
      </c>
      <c r="W54" s="1311">
        <v>56</v>
      </c>
      <c r="X54" s="1311">
        <f>[3]Звіт!AB9+[3]Звіт!AB12+[3]Звіт!AB15+[3]Звіт!AB18+[3]Звіт!AB21+[3]Звіт!AB24+[3]Звіт!AB27+[3]Звіт!AB30+[3]Звіт!AB33+[3]Звіт!AB42+[3]Звіт!AB36+[3]Звіт!AB45</f>
        <v>14</v>
      </c>
      <c r="Y54" s="58"/>
      <c r="Z54" s="58"/>
      <c r="AA54" s="58"/>
    </row>
    <row r="55" spans="1:27" ht="26.25" customHeight="1" x14ac:dyDescent="0.3">
      <c r="A55" s="1801"/>
      <c r="B55" s="46" t="s">
        <v>86</v>
      </c>
      <c r="C55" s="1311">
        <f>[3]Звіт!G10+[3]Звіт!G13+[3]Звіт!G16+[3]Звіт!G19+[3]Звіт!G22+[3]Звіт!G25+[3]Звіт!G28+[3]Звіт!G31+[3]Звіт!G34+[3]Звіт!G37+[3]Звіт!G40+[3]Звіт!G43+[3]Звіт!G46</f>
        <v>29</v>
      </c>
      <c r="D55" s="1311">
        <f>[3]Звіт!H10+[3]Звіт!H13+[3]Звіт!H16+[3]Звіт!H19+[3]Звіт!H22+[3]Звіт!H25+[3]Звіт!H28+[3]Звіт!H31+[3]Звіт!H34+[3]Звіт!H37+[3]Звіт!H40+[3]Звіт!H43+[3]Звіт!H46</f>
        <v>8</v>
      </c>
      <c r="E55" s="1311">
        <f>[3]Звіт!I10+[3]Звіт!I13+[3]Звіт!I16+[3]Звіт!I19+[3]Звіт!I22+[3]Звіт!I25+[3]Звіт!I28+[3]Звіт!I31+[3]Звіт!I34+[3]Звіт!I37+[3]Звіт!I40+[3]Звіт!I43+[3]Звіт!I46</f>
        <v>0</v>
      </c>
      <c r="F55" s="1311">
        <f>[3]Звіт!J10+[3]Звіт!J13+[3]Звіт!J16+[3]Звіт!J19+[3]Звіт!J22+[3]Звіт!J25+[3]Звіт!J28+[3]Звіт!J31+[3]Звіт!J34+[3]Звіт!J37+[3]Звіт!J40+[3]Звіт!J43+[3]Звіт!J46</f>
        <v>1</v>
      </c>
      <c r="G55" s="1311">
        <f>[3]Звіт!K10+[3]Звіт!K13+[3]Звіт!K16+[3]Звіт!K19+[3]Звіт!K22+[3]Звіт!K25+[3]Звіт!K28+[3]Звіт!K31+[3]Звіт!K34+[3]Звіт!K37+[3]Звіт!K40+[3]Звіт!K43+[3]Звіт!K46</f>
        <v>0</v>
      </c>
      <c r="H55" s="1311">
        <f>[3]Звіт!L10+[3]Звіт!L13+[3]Звіт!L16+[3]Звіт!L19+[3]Звіт!L22+[3]Звіт!L25+[3]Звіт!L28+[3]Звіт!L31+[3]Звіт!L34+[3]Звіт!L37+[3]Звіт!L40+[3]Звіт!L43+[3]Звіт!L46</f>
        <v>1063</v>
      </c>
      <c r="I55" s="1311">
        <f>[3]Звіт!M10+[3]Звіт!M13+[3]Звіт!M16+[3]Звіт!M19+[3]Звіт!M22+[3]Звіт!M25+[3]Звіт!M28+[3]Звіт!M31+[3]Звіт!M34+[3]Звіт!M37+[3]Звіт!M40+[3]Звіт!M43+[3]Звіт!M46</f>
        <v>0</v>
      </c>
      <c r="J55" s="1311">
        <f>[3]Звіт!N10+[3]Звіт!N13+[3]Звіт!N16+[3]Звіт!N19+[3]Звіт!N22+[3]Звіт!N25+[3]Звіт!N28+[3]Звіт!N31+[3]Звіт!N34+[3]Звіт!N37+[3]Звіт!N40+[3]Звіт!N43+[3]Звіт!N46</f>
        <v>0</v>
      </c>
      <c r="K55" s="1311">
        <f>[3]Звіт!O10+[3]Звіт!O13+[3]Звіт!O16+[3]Звіт!O19+[3]Звіт!O22+[3]Звіт!O25+[3]Звіт!O28+[3]Звіт!O31+[3]Звіт!O34+[3]Звіт!O37+[3]Звіт!O40+[3]Звіт!O43+[3]Звіт!O46</f>
        <v>0</v>
      </c>
      <c r="L55" s="1311">
        <f>[3]Звіт!P10+[3]Звіт!P13+[3]Звіт!P16+[3]Звіт!P19+[3]Звіт!P22+[3]Звіт!P25+[3]Звіт!P28+[3]Звіт!P31+[3]Звіт!P34+[3]Звіт!P37+[3]Звіт!P40+[3]Звіт!P43+[3]Звіт!P46</f>
        <v>1063</v>
      </c>
      <c r="M55" s="1311">
        <f>[3]Звіт!Q10+[3]Звіт!Q13+[3]Звіт!Q16+[3]Звіт!Q19+[3]Звіт!Q22+[3]Звіт!Q25+[3]Звіт!Q28+[3]Звіт!Q31+[3]Звіт!Q34+[3]Звіт!Q37+[3]Звіт!Q40+[3]Звіт!Q43+[3]Звіт!Q46</f>
        <v>219</v>
      </c>
      <c r="N55" s="1311">
        <f>[3]Звіт!R10+[3]Звіт!R13+[3]Звіт!R16+[3]Звіт!R19+[3]Звіт!R22+[3]Звіт!R25+[3]Звіт!R28+[3]Звіт!R31+[3]Звіт!R34+[3]Звіт!R37+[3]Звіт!R40+[3]Звіт!R43+[3]Звіт!R46</f>
        <v>626</v>
      </c>
      <c r="O55" s="1311">
        <f>[3]Звіт!S10+[3]Звіт!S13+[3]Звіт!S16+[3]Звіт!S19+[3]Звіт!S22+[3]Звіт!S25+[3]Звіт!S28+[3]Звіт!S31+[3]Звіт!S34+[3]Звіт!S37+[3]Звіт!S40+[3]Звіт!S43+[3]Звіт!S46</f>
        <v>217</v>
      </c>
      <c r="P55" s="1311">
        <f>[3]Звіт!T10+[3]Звіт!T13+[3]Звіт!T16+[3]Звіт!T19+[3]Звіт!T22+[3]Звіт!T25+[3]Звіт!T28+[3]Звіт!T31+[3]Звіт!T34+[3]Звіт!T37+[3]Звіт!T40+[3]Звіт!T43+[3]Звіт!T46</f>
        <v>1</v>
      </c>
      <c r="Q55" s="1311">
        <f>[3]Звіт!U10+[3]Звіт!U13+[3]Звіт!U16+[3]Звіт!U19+[3]Звіт!U22+[3]Звіт!U25+[3]Звіт!U28+[3]Звіт!U31+[3]Звіт!U34+[3]Звіт!U37+[3]Звіт!U40+[3]Звіт!U43+[3]Звіт!U46</f>
        <v>875</v>
      </c>
      <c r="R55" s="1311">
        <f>[3]Звіт!V10+[3]Звіт!V13+[3]Звіт!V16+[3]Звіт!V19+[3]Звіт!V22+[3]Звіт!V25+[3]Звіт!V28+[3]Звіт!V31+[3]Звіт!V34+[3]Звіт!V37+[3]Звіт!V40+[3]Звіт!V43+[3]Звіт!V46</f>
        <v>188</v>
      </c>
      <c r="S55" s="1311">
        <f>[3]Звіт!W10+[3]Звіт!W13+[3]Звіт!W16+[3]Звіт!W19+[3]Звіт!W22+[3]Звіт!W25+[3]Звіт!W28+[3]Звіт!W31+[3]Звіт!W34+[3]Звіт!W37+[3]Звіт!W40+[3]Звіт!W43+[3]Звіт!W46</f>
        <v>0</v>
      </c>
      <c r="T55" s="1311">
        <f>[3]Звіт!X10+[3]Звіт!X13+[3]Звіт!X16+[3]Звіт!X19+[3]Звіт!X22+[3]Звіт!X25+[3]Звіт!X28+[3]Звіт!X31+[3]Звіт!X34+[3]Звіт!X37+[3]Звіт!X40+[3]Звіт!X43+[3]Звіт!X46</f>
        <v>284</v>
      </c>
      <c r="U55" s="1311">
        <f>[3]Звіт!Y10+[3]Звіт!Y13+[3]Звіт!Y16+[3]Звіт!Y19+[3]Звіт!Y22+[3]Звіт!Y25+[3]Звіт!Y28+[3]Звіт!Y31+[3]Звіт!Y34+[3]Звіт!Y37+[3]Звіт!Y40+[3]Звіт!Y43+[3]Звіт!Y46</f>
        <v>275</v>
      </c>
      <c r="V55" s="1311">
        <f>[3]Звіт!Z10+[3]Звіт!Z13+[3]Звіт!Z16+[3]Звіт!Z19+[3]Звіт!Z22+[3]Звіт!Z25+[3]Звіт!Z28+[3]Звіт!Z31+[3]Звіт!Z34+[3]Звіт!Z37+[3]Звіт!Z40+[3]Звіт!Z43+[3]Звіт!Z46</f>
        <v>14</v>
      </c>
      <c r="W55" s="1311">
        <f>[3]Звіт!AA10+[3]Звіт!AA13+[3]Звіт!AA16+[3]Звіт!AA19+[3]Звіт!AA22+[3]Звіт!AA25+[3]Звіт!AA28+[3]Звіт!AA31+[3]Звіт!AA34+[3]Звіт!AA37+[3]Звіт!AA40+[3]Звіт!AA43+[3]Звіт!AA46</f>
        <v>724</v>
      </c>
      <c r="X55" s="1311">
        <f>[3]Звіт!AB10+[3]Звіт!AB13+[3]Звіт!AB16+[3]Звіт!AB19+[3]Звіт!AB22+[3]Звіт!AB25+[3]Звіт!AB28+[3]Звіт!AB31+[3]Звіт!AB34+[3]Звіт!AB37+[3]Звіт!AB40+[3]Звіт!AB43+[3]Звіт!AB46</f>
        <v>120</v>
      </c>
      <c r="Y55" s="58"/>
      <c r="Z55" s="58"/>
      <c r="AA55" s="58"/>
    </row>
    <row r="56" spans="1:27" ht="26.25" customHeight="1" x14ac:dyDescent="0.3">
      <c r="A56" s="1726"/>
      <c r="B56" s="46" t="s">
        <v>87</v>
      </c>
      <c r="C56" s="1311">
        <f>[3]Звіт!G11+[3]Звіт!G14+[3]Звіт!G17+[3]Звіт!G20+[3]Звіт!G23+[3]Звіт!G26+[3]Звіт!G29+[3]Звіт!G32+[3]Звіт!G38+[3]Звіт!G35+[3]Звіт!G41+[3]Звіт!G44+[3]Звіт!G47</f>
        <v>0</v>
      </c>
      <c r="D56" s="1311">
        <f>[3]Звіт!H11+[3]Звіт!H14+[3]Звіт!H17+[3]Звіт!H20+[3]Звіт!H23+[3]Звіт!H26+[3]Звіт!H29+[3]Звіт!H32+[3]Звіт!H38+[3]Звіт!H35+[3]Звіт!H41+[3]Звіт!H44+[3]Звіт!H47</f>
        <v>0</v>
      </c>
      <c r="E56" s="1311">
        <f>[3]Звіт!I11+[3]Звіт!I14+[3]Звіт!I17+[3]Звіт!I20+[3]Звіт!I23+[3]Звіт!I26+[3]Звіт!I29+[3]Звіт!I32+[3]Звіт!I38+[3]Звіт!I35+[3]Звіт!I41+[3]Звіт!I44+[3]Звіт!I47</f>
        <v>0</v>
      </c>
      <c r="F56" s="1311">
        <f>[3]Звіт!J11+[3]Звіт!J14+[3]Звіт!J17+[3]Звіт!J20+[3]Звіт!J23+[3]Звіт!J26+[3]Звіт!J29+[3]Звіт!J32+[3]Звіт!J38+[3]Звіт!J35+[3]Звіт!J41+[3]Звіт!J44+[3]Звіт!J47</f>
        <v>0</v>
      </c>
      <c r="G56" s="1311">
        <f>[3]Звіт!K11+[3]Звіт!K14+[3]Звіт!K17+[3]Звіт!K20+[3]Звіт!K23+[3]Звіт!K26+[3]Звіт!K29+[3]Звіт!K32+[3]Звіт!K38+[3]Звіт!K35+[3]Звіт!K41+[3]Звіт!K44+[3]Звіт!K47</f>
        <v>0</v>
      </c>
      <c r="H56" s="1311">
        <f>[3]Звіт!L11+[3]Звіт!L14+[3]Звіт!L17+[3]Звіт!L20+[3]Звіт!L23+[3]Звіт!L26+[3]Звіт!L29+[3]Звіт!L32+[3]Звіт!L38+[3]Звіт!L35+[3]Звіт!L41+[3]Звіт!L44+[3]Звіт!L47</f>
        <v>0</v>
      </c>
      <c r="I56" s="1311">
        <f>[3]Звіт!M11+[3]Звіт!M14+[3]Звіт!M17+[3]Звіт!M20+[3]Звіт!M23+[3]Звіт!M26+[3]Звіт!M29+[3]Звіт!M32+[3]Звіт!M38+[3]Звіт!M35+[3]Звіт!M41+[3]Звіт!M44+[3]Звіт!M47</f>
        <v>0</v>
      </c>
      <c r="J56" s="1311">
        <f>[3]Звіт!N11+[3]Звіт!N14+[3]Звіт!N17+[3]Звіт!N20+[3]Звіт!N23+[3]Звіт!N26+[3]Звіт!N29+[3]Звіт!N32+[3]Звіт!N38+[3]Звіт!N35+[3]Звіт!N41+[3]Звіт!N44+[3]Звіт!N47</f>
        <v>0</v>
      </c>
      <c r="K56" s="1311">
        <f>[3]Звіт!O11+[3]Звіт!O14+[3]Звіт!O17+[3]Звіт!O20+[3]Звіт!O23+[3]Звіт!O26+[3]Звіт!O29+[3]Звіт!O32+[3]Звіт!O38+[3]Звіт!O35+[3]Звіт!O41+[3]Звіт!O44+[3]Звіт!O47</f>
        <v>0</v>
      </c>
      <c r="L56" s="1311">
        <f>[3]Звіт!P11+[3]Звіт!P14+[3]Звіт!P17+[3]Звіт!P20+[3]Звіт!P23+[3]Звіт!P26+[3]Звіт!P29+[3]Звіт!P32+[3]Звіт!P38+[3]Звіт!P35+[3]Звіт!P41+[3]Звіт!P44+[3]Звіт!P47</f>
        <v>0</v>
      </c>
      <c r="M56" s="1311">
        <f>[3]Звіт!Q11+[3]Звіт!Q14+[3]Звіт!Q17+[3]Звіт!Q20+[3]Звіт!Q23+[3]Звіт!Q26+[3]Звіт!Q29+[3]Звіт!Q32+[3]Звіт!Q38+[3]Звіт!Q35+[3]Звіт!Q41+[3]Звіт!Q44+[3]Звіт!Q47</f>
        <v>0</v>
      </c>
      <c r="N56" s="1311">
        <f>[3]Звіт!R11+[3]Звіт!R14+[3]Звіт!R17+[3]Звіт!R20+[3]Звіт!R23+[3]Звіт!R26+[3]Звіт!R29+[3]Звіт!R32+[3]Звіт!R38+[3]Звіт!R35+[3]Звіт!R41+[3]Звіт!R44+[3]Звіт!R47</f>
        <v>0</v>
      </c>
      <c r="O56" s="1311">
        <f>[3]Звіт!S11+[3]Звіт!S14+[3]Звіт!S17+[3]Звіт!S20+[3]Звіт!S23+[3]Звіт!S26+[3]Звіт!S29+[3]Звіт!S32+[3]Звіт!S38+[3]Звіт!S35+[3]Звіт!S41+[3]Звіт!S44+[3]Звіт!S47</f>
        <v>0</v>
      </c>
      <c r="P56" s="1311">
        <f>[3]Звіт!T11+[3]Звіт!T14+[3]Звіт!T17+[3]Звіт!T20+[3]Звіт!T23+[3]Звіт!T26+[3]Звіт!T29+[3]Звіт!T32+[3]Звіт!T38+[3]Звіт!T35+[3]Звіт!T41+[3]Звіт!T44+[3]Звіт!T47</f>
        <v>0</v>
      </c>
      <c r="Q56" s="1311">
        <f>[3]Звіт!U11+[3]Звіт!U14+[3]Звіт!U17+[3]Звіт!U20+[3]Звіт!U23+[3]Звіт!U26+[3]Звіт!U29+[3]Звіт!U32+[3]Звіт!U38+[3]Звіт!U35+[3]Звіт!U41+[3]Звіт!U44+[3]Звіт!U47</f>
        <v>0</v>
      </c>
      <c r="R56" s="1311">
        <f>[3]Звіт!V11+[3]Звіт!V14+[3]Звіт!V17+[3]Звіт!V20+[3]Звіт!V23+[3]Звіт!V26+[3]Звіт!V29+[3]Звіт!V32+[3]Звіт!V38+[3]Звіт!V35+[3]Звіт!V41+[3]Звіт!V44+[3]Звіт!V47</f>
        <v>0</v>
      </c>
      <c r="S56" s="1311">
        <f>[3]Звіт!W11+[3]Звіт!W14+[3]Звіт!W17+[3]Звіт!W20+[3]Звіт!W23+[3]Звіт!W26+[3]Звіт!W29+[3]Звіт!W32+[3]Звіт!W38+[3]Звіт!W35+[3]Звіт!W41+[3]Звіт!W44+[3]Звіт!W47</f>
        <v>0</v>
      </c>
      <c r="T56" s="1311">
        <f>[3]Звіт!X11+[3]Звіт!X14+[3]Звіт!X17+[3]Звіт!X20+[3]Звіт!X23+[3]Звіт!X26+[3]Звіт!X29+[3]Звіт!X32+[3]Звіт!X38+[3]Звіт!X35+[3]Звіт!X41+[3]Звіт!X44+[3]Звіт!X47</f>
        <v>0</v>
      </c>
      <c r="U56" s="1311">
        <f>[3]Звіт!Y11+[3]Звіт!Y14+[3]Звіт!Y17+[3]Звіт!Y20+[3]Звіт!Y23+[3]Звіт!Y26+[3]Звіт!Y29+[3]Звіт!Y32+[3]Звіт!Y38+[3]Звіт!Y35+[3]Звіт!Y41+[3]Звіт!Y44+[3]Звіт!Y47</f>
        <v>0</v>
      </c>
      <c r="V56" s="1311">
        <f>[3]Звіт!Z11+[3]Звіт!Z14+[3]Звіт!Z17+[3]Звіт!Z20+[3]Звіт!Z23+[3]Звіт!Z26+[3]Звіт!Z29+[3]Звіт!Z32+[3]Звіт!Z38+[3]Звіт!Z35+[3]Звіт!Z41+[3]Звіт!Z44+[3]Звіт!Z47</f>
        <v>0</v>
      </c>
      <c r="W56" s="1311">
        <f>[3]Звіт!AA11+[3]Звіт!AA14+[3]Звіт!AA17+[3]Звіт!AA20+[3]Звіт!AA23+[3]Звіт!AA26+[3]Звіт!AA29+[3]Звіт!AA32+[3]Звіт!AA38+[3]Звіт!AA35+[3]Звіт!AA41+[3]Звіт!AA44+[3]Звіт!AA47</f>
        <v>0</v>
      </c>
      <c r="X56" s="1311">
        <f>[3]Звіт!AB11+[3]Звіт!AB14+[3]Звіт!AB17+[3]Звіт!AB20+[3]Звіт!AB23+[3]Звіт!AB26+[3]Звіт!AB29+[3]Звіт!AB32+[3]Звіт!AB38+[3]Звіт!AB35+[3]Звіт!AB41+[3]Звіт!AB44+[3]Звіт!AB47</f>
        <v>0</v>
      </c>
      <c r="Y56" s="58"/>
      <c r="Z56" s="58"/>
      <c r="AA56" s="58"/>
    </row>
    <row r="57" spans="1:27" ht="26.25" customHeight="1" x14ac:dyDescent="0.3">
      <c r="A57" s="1797" t="s">
        <v>312</v>
      </c>
      <c r="B57" s="1719"/>
      <c r="C57" s="57">
        <f>C54+C55+C56</f>
        <v>32</v>
      </c>
      <c r="D57" s="57">
        <f t="shared" ref="D57:AA57" si="46">D54+D55+D56</f>
        <v>8</v>
      </c>
      <c r="E57" s="57">
        <f t="shared" si="46"/>
        <v>1</v>
      </c>
      <c r="F57" s="57">
        <f t="shared" si="46"/>
        <v>1</v>
      </c>
      <c r="G57" s="57">
        <f t="shared" si="46"/>
        <v>0</v>
      </c>
      <c r="H57" s="57">
        <f t="shared" si="46"/>
        <v>1154</v>
      </c>
      <c r="I57" s="57">
        <f t="shared" si="46"/>
        <v>0</v>
      </c>
      <c r="J57" s="57">
        <f t="shared" si="46"/>
        <v>0</v>
      </c>
      <c r="K57" s="57">
        <f t="shared" si="46"/>
        <v>0</v>
      </c>
      <c r="L57" s="57">
        <f t="shared" si="46"/>
        <v>1154</v>
      </c>
      <c r="M57" s="57">
        <f t="shared" si="46"/>
        <v>226</v>
      </c>
      <c r="N57" s="57">
        <f t="shared" si="46"/>
        <v>697</v>
      </c>
      <c r="O57" s="57">
        <f t="shared" si="46"/>
        <v>230</v>
      </c>
      <c r="P57" s="57">
        <f t="shared" si="46"/>
        <v>1</v>
      </c>
      <c r="Q57" s="57">
        <f t="shared" si="46"/>
        <v>945</v>
      </c>
      <c r="R57" s="57">
        <f t="shared" si="46"/>
        <v>209</v>
      </c>
      <c r="S57" s="57">
        <f t="shared" si="46"/>
        <v>0</v>
      </c>
      <c r="T57" s="57">
        <f t="shared" si="46"/>
        <v>313</v>
      </c>
      <c r="U57" s="57">
        <f t="shared" si="46"/>
        <v>304</v>
      </c>
      <c r="V57" s="57">
        <f t="shared" si="46"/>
        <v>15</v>
      </c>
      <c r="W57" s="57">
        <f t="shared" si="46"/>
        <v>780</v>
      </c>
      <c r="X57" s="57">
        <f t="shared" si="46"/>
        <v>134</v>
      </c>
      <c r="Y57" s="57">
        <f t="shared" si="46"/>
        <v>0</v>
      </c>
      <c r="Z57" s="57">
        <f t="shared" si="46"/>
        <v>0</v>
      </c>
      <c r="AA57" s="57">
        <f t="shared" si="46"/>
        <v>0</v>
      </c>
    </row>
    <row r="58" spans="1:27" ht="26.25" customHeight="1" x14ac:dyDescent="0.3">
      <c r="A58" s="1800" t="s">
        <v>217</v>
      </c>
      <c r="B58" s="44" t="s">
        <v>85</v>
      </c>
      <c r="C58" s="1310">
        <f>[16]Звіт!G9+[16]Звіт!G12+[16]Звіт!G15+[16]Звіт!G18+[16]Звіт!G21</f>
        <v>0</v>
      </c>
      <c r="D58" s="1310">
        <f>[16]Звіт!H9+[16]Звіт!H12+[16]Звіт!H15+[16]Звіт!H18+[16]Звіт!H21</f>
        <v>0</v>
      </c>
      <c r="E58" s="1310">
        <f>[16]Звіт!I9+[16]Звіт!I12+[16]Звіт!I15+[16]Звіт!I18+[16]Звіт!I21</f>
        <v>0</v>
      </c>
      <c r="F58" s="1310">
        <f>[16]Звіт!J9+[16]Звіт!J12+[16]Звіт!J15+[16]Звіт!J18+[16]Звіт!J21</f>
        <v>0</v>
      </c>
      <c r="G58" s="1310">
        <f>[16]Звіт!K9+[16]Звіт!K12+[16]Звіт!K15+[16]Звіт!K18+[16]Звіт!K21</f>
        <v>0</v>
      </c>
      <c r="H58" s="1310">
        <f>[16]Звіт!L9+[16]Звіт!L12+[16]Звіт!L15+[16]Звіт!L18+[16]Звіт!L21</f>
        <v>40</v>
      </c>
      <c r="I58" s="1310">
        <f>[16]Звіт!M9+[16]Звіт!M12+[16]Звіт!M15+[16]Звіт!M18+[16]Звіт!M21</f>
        <v>0</v>
      </c>
      <c r="J58" s="1310">
        <f>[16]Звіт!N9+[16]Звіт!N12+[16]Звіт!N15+[16]Звіт!N18+[16]Звіт!N21</f>
        <v>0</v>
      </c>
      <c r="K58" s="1310">
        <f>[16]Звіт!O9+[16]Звіт!O12+[16]Звіт!O15+[16]Звіт!O18+[16]Звіт!O21</f>
        <v>0</v>
      </c>
      <c r="L58" s="1310">
        <f>[16]Звіт!P9+[16]Звіт!P12+[16]Звіт!P15+[16]Звіт!P18+[16]Звіт!P21</f>
        <v>40</v>
      </c>
      <c r="M58" s="1310">
        <f>[16]Звіт!Q9+[16]Звіт!Q12+[16]Звіт!Q15+[16]Звіт!Q18+[16]Звіт!Q21</f>
        <v>0</v>
      </c>
      <c r="N58" s="1310">
        <v>40</v>
      </c>
      <c r="O58" s="1310">
        <f>[16]Звіт!S9+[16]Звіт!S12+[16]Звіт!S15+[16]Звіт!S18+[16]Звіт!S21</f>
        <v>0</v>
      </c>
      <c r="P58" s="1310">
        <f>[16]Звіт!T9+[16]Звіт!T12+[16]Звіт!T15+[16]Звіт!T18+[16]Звіт!T21</f>
        <v>0</v>
      </c>
      <c r="Q58" s="1310">
        <f>[16]Звіт!U9+[16]Звіт!U12+[16]Звіт!U15+[16]Звіт!U18+[16]Звіт!U21</f>
        <v>37</v>
      </c>
      <c r="R58" s="1310">
        <f>[16]Звіт!V9+[16]Звіт!V12+[16]Звіт!V15+[16]Звіт!V18+[16]Звіт!V21</f>
        <v>3</v>
      </c>
      <c r="S58" s="1310">
        <f>[16]Звіт!W9+[16]Звіт!W12+[16]Звіт!W15+[16]Звіт!W18+[16]Звіт!W21</f>
        <v>0</v>
      </c>
      <c r="T58" s="1310">
        <f>[16]Звіт!X9+[16]Звіт!X12+[16]Звіт!X15+[16]Звіт!X18+[16]Звіт!X21</f>
        <v>13</v>
      </c>
      <c r="U58" s="1310">
        <f>[16]Звіт!Y9+[16]Звіт!Y12+[16]Звіт!Y15+[16]Звіт!Y18+[16]Звіт!Y21</f>
        <v>13</v>
      </c>
      <c r="V58" s="1310">
        <f>[16]Звіт!Z9+[16]Звіт!Z12+[16]Звіт!Z15+[16]Звіт!Z18+[16]Звіт!Z21</f>
        <v>2</v>
      </c>
      <c r="W58" s="1310">
        <f>[16]Звіт!AA9+[16]Звіт!AA12+[16]Звіт!AA15+[16]Звіт!AA18+[16]Звіт!AA21</f>
        <v>25</v>
      </c>
      <c r="X58" s="1310">
        <f>[16]Звіт!AB9+[16]Звіт!AB12+[16]Звіт!AB15+[16]Звіт!AB18+[16]Звіт!AB21</f>
        <v>2</v>
      </c>
      <c r="Y58" s="51"/>
      <c r="Z58" s="51"/>
      <c r="AA58" s="58"/>
    </row>
    <row r="59" spans="1:27" ht="26.25" customHeight="1" x14ac:dyDescent="0.3">
      <c r="A59" s="1801"/>
      <c r="B59" s="46" t="s">
        <v>86</v>
      </c>
      <c r="C59" s="1310">
        <f>[16]Звіт!G10+[16]Звіт!G13+[16]Звіт!G16+[16]Звіт!G19+[16]Звіт!G22</f>
        <v>7</v>
      </c>
      <c r="D59" s="1310">
        <f>[16]Звіт!H10+[16]Звіт!H13+[16]Звіт!H16+[16]Звіт!H19+[16]Звіт!H22</f>
        <v>0</v>
      </c>
      <c r="E59" s="1310">
        <f>[16]Звіт!I10+[16]Звіт!I13+[16]Звіт!I16+[16]Звіт!I19+[16]Звіт!I22</f>
        <v>6</v>
      </c>
      <c r="F59" s="1310">
        <f>[16]Звіт!J10+[16]Звіт!J13+[16]Звіт!J16+[16]Звіт!J19+[16]Звіт!J22</f>
        <v>1</v>
      </c>
      <c r="G59" s="1310">
        <f>[16]Звіт!K10+[16]Звіт!K13+[16]Звіт!K16+[16]Звіт!K19+[16]Звіт!K22</f>
        <v>0</v>
      </c>
      <c r="H59" s="1310">
        <f>[16]Звіт!L10+[16]Звіт!L13+[16]Звіт!L16+[16]Звіт!L19+[16]Звіт!L22</f>
        <v>304</v>
      </c>
      <c r="I59" s="1310">
        <f>[16]Звіт!M10+[16]Звіт!M13+[16]Звіт!M16+[16]Звіт!M19+[16]Звіт!M22</f>
        <v>0</v>
      </c>
      <c r="J59" s="1310">
        <f>[16]Звіт!N10+[16]Звіт!N13+[16]Звіт!N16+[16]Звіт!N19+[16]Звіт!N22</f>
        <v>0</v>
      </c>
      <c r="K59" s="1310">
        <f>[16]Звіт!O10+[16]Звіт!O13+[16]Звіт!O16+[16]Звіт!O19+[16]Звіт!O22</f>
        <v>0</v>
      </c>
      <c r="L59" s="1310">
        <f>[16]Звіт!P10+[16]Звіт!P13+[16]Звіт!P16+[16]Звіт!P19+[16]Звіт!P22</f>
        <v>304</v>
      </c>
      <c r="M59" s="1310">
        <f>[16]Звіт!Q10+[16]Звіт!Q13+[16]Звіт!Q16+[16]Звіт!Q19+[16]Звіт!Q22</f>
        <v>21</v>
      </c>
      <c r="N59" s="1310">
        <f>[16]Звіт!R10+[16]Звіт!R13+[16]Звіт!R16+[16]Звіт!R19+[16]Звіт!R22</f>
        <v>282</v>
      </c>
      <c r="O59" s="1310">
        <f>[16]Звіт!S10+[16]Звіт!S13+[16]Звіт!S16+[16]Звіт!S19+[16]Звіт!S22</f>
        <v>1</v>
      </c>
      <c r="P59" s="1310">
        <f>[16]Звіт!T10+[16]Звіт!T13+[16]Звіт!T16+[16]Звіт!T19+[16]Звіт!T22</f>
        <v>0</v>
      </c>
      <c r="Q59" s="1310">
        <f>[16]Звіт!U10+[16]Звіт!U13+[16]Звіт!U16+[16]Звіт!U19+[16]Звіт!U22</f>
        <v>265</v>
      </c>
      <c r="R59" s="1310">
        <f>[16]Звіт!V10+[16]Звіт!V13+[16]Звіт!V16+[16]Звіт!V19+[16]Звіт!V22</f>
        <v>39</v>
      </c>
      <c r="S59" s="1310">
        <f>[16]Звіт!W10+[16]Звіт!W13+[16]Звіт!W16+[16]Звіт!W19+[16]Звіт!W22</f>
        <v>0</v>
      </c>
      <c r="T59" s="1310">
        <f>[16]Звіт!X10+[16]Звіт!X13+[16]Звіт!X16+[16]Звіт!X19+[16]Звіт!X22</f>
        <v>111</v>
      </c>
      <c r="U59" s="1310">
        <f>[16]Звіт!Y10+[16]Звіт!Y13+[16]Звіт!Y16+[16]Звіт!Y19+[16]Звіт!Y22</f>
        <v>110</v>
      </c>
      <c r="V59" s="1310">
        <f>[16]Звіт!Z10+[16]Звіт!Z13+[16]Звіт!Z16+[16]Звіт!Z19+[16]Звіт!Z22</f>
        <v>18</v>
      </c>
      <c r="W59" s="1310">
        <f>[16]Звіт!AA10+[16]Звіт!AA13+[16]Звіт!AA16+[16]Звіт!AA19+[16]Звіт!AA22</f>
        <v>159</v>
      </c>
      <c r="X59" s="1310">
        <f>[16]Звіт!AB10+[16]Звіт!AB13+[16]Звіт!AB16+[16]Звіт!AB19+[16]Звіт!AB22</f>
        <v>12</v>
      </c>
      <c r="Y59" s="56"/>
      <c r="Z59" s="56"/>
      <c r="AA59" s="58"/>
    </row>
    <row r="60" spans="1:27" ht="26.25" customHeight="1" x14ac:dyDescent="0.3">
      <c r="A60" s="1726"/>
      <c r="B60" s="46" t="s">
        <v>87</v>
      </c>
      <c r="C60" s="1310">
        <f>[16]Звіт!G11+[16]Звіт!G20+[16]Звіт!G23</f>
        <v>0</v>
      </c>
      <c r="D60" s="1310">
        <f>[16]Звіт!H11+[16]Звіт!H20+[16]Звіт!H23</f>
        <v>0</v>
      </c>
      <c r="E60" s="1310">
        <f>[16]Звіт!I11+[16]Звіт!I20+[16]Звіт!I23</f>
        <v>0</v>
      </c>
      <c r="F60" s="1310">
        <f>[16]Звіт!J11+[16]Звіт!J20+[16]Звіт!J23</f>
        <v>0</v>
      </c>
      <c r="G60" s="1310">
        <f>[16]Звіт!K11+[16]Звіт!K20+[16]Звіт!K23</f>
        <v>0</v>
      </c>
      <c r="H60" s="1310">
        <f>[16]Звіт!L11+[16]Звіт!L20+[16]Звіт!L23</f>
        <v>0</v>
      </c>
      <c r="I60" s="1310">
        <f>[16]Звіт!M11+[16]Звіт!M20+[16]Звіт!M23</f>
        <v>0</v>
      </c>
      <c r="J60" s="1310">
        <f>[16]Звіт!N11+[16]Звіт!N20+[16]Звіт!N23</f>
        <v>0</v>
      </c>
      <c r="K60" s="1310">
        <f>[16]Звіт!O11+[16]Звіт!O20+[16]Звіт!O23</f>
        <v>0</v>
      </c>
      <c r="L60" s="1310">
        <f>[16]Звіт!P11+[16]Звіт!P20+[16]Звіт!P23</f>
        <v>0</v>
      </c>
      <c r="M60" s="1310">
        <f>[16]Звіт!Q11+[16]Звіт!Q20+[16]Звіт!Q23</f>
        <v>0</v>
      </c>
      <c r="N60" s="1310">
        <f>[16]Звіт!R11+[16]Звіт!R20+[16]Звіт!R23</f>
        <v>0</v>
      </c>
      <c r="O60" s="1310">
        <f>[16]Звіт!S11+[16]Звіт!S20+[16]Звіт!S23</f>
        <v>0</v>
      </c>
      <c r="P60" s="1310">
        <f>[16]Звіт!T11+[16]Звіт!T20+[16]Звіт!T23</f>
        <v>0</v>
      </c>
      <c r="Q60" s="1310">
        <f>[16]Звіт!U11+[16]Звіт!U20+[16]Звіт!U23</f>
        <v>0</v>
      </c>
      <c r="R60" s="1310">
        <f>[16]Звіт!V11+[16]Звіт!V20+[16]Звіт!V23</f>
        <v>0</v>
      </c>
      <c r="S60" s="1310">
        <f>[16]Звіт!W11+[16]Звіт!W20+[16]Звіт!W23</f>
        <v>0</v>
      </c>
      <c r="T60" s="1310">
        <f>[16]Звіт!X11+[16]Звіт!X20+[16]Звіт!X23</f>
        <v>0</v>
      </c>
      <c r="U60" s="1310">
        <f>[16]Звіт!Y11+[16]Звіт!Y20+[16]Звіт!Y23</f>
        <v>0</v>
      </c>
      <c r="V60" s="1310">
        <f>[16]Звіт!Z11+[16]Звіт!Z20+[16]Звіт!Z23</f>
        <v>0</v>
      </c>
      <c r="W60" s="1310">
        <f>[16]Звіт!AA11+[16]Звіт!AA20+[16]Звіт!AA23</f>
        <v>0</v>
      </c>
      <c r="X60" s="1310">
        <f>[16]Звіт!AB11+[16]Звіт!AB20+[16]Звіт!AB23</f>
        <v>0</v>
      </c>
      <c r="Y60" s="56"/>
      <c r="Z60" s="56"/>
      <c r="AA60" s="58"/>
    </row>
    <row r="61" spans="1:27" ht="26.25" customHeight="1" x14ac:dyDescent="0.3">
      <c r="A61" s="1797" t="s">
        <v>313</v>
      </c>
      <c r="B61" s="1719"/>
      <c r="C61" s="57">
        <f>C58+C59+C60</f>
        <v>7</v>
      </c>
      <c r="D61" s="57">
        <f t="shared" ref="D61:AA61" si="47">D58+D59+D60</f>
        <v>0</v>
      </c>
      <c r="E61" s="57">
        <f t="shared" si="47"/>
        <v>6</v>
      </c>
      <c r="F61" s="57">
        <f t="shared" si="47"/>
        <v>1</v>
      </c>
      <c r="G61" s="57">
        <f t="shared" si="47"/>
        <v>0</v>
      </c>
      <c r="H61" s="57">
        <f t="shared" si="47"/>
        <v>344</v>
      </c>
      <c r="I61" s="57">
        <f t="shared" si="47"/>
        <v>0</v>
      </c>
      <c r="J61" s="57">
        <f t="shared" si="47"/>
        <v>0</v>
      </c>
      <c r="K61" s="57">
        <f t="shared" si="47"/>
        <v>0</v>
      </c>
      <c r="L61" s="57">
        <f t="shared" si="47"/>
        <v>344</v>
      </c>
      <c r="M61" s="57">
        <f t="shared" si="47"/>
        <v>21</v>
      </c>
      <c r="N61" s="57">
        <f t="shared" si="47"/>
        <v>322</v>
      </c>
      <c r="O61" s="57">
        <f t="shared" si="47"/>
        <v>1</v>
      </c>
      <c r="P61" s="57">
        <f t="shared" si="47"/>
        <v>0</v>
      </c>
      <c r="Q61" s="57">
        <f t="shared" si="47"/>
        <v>302</v>
      </c>
      <c r="R61" s="57">
        <f t="shared" si="47"/>
        <v>42</v>
      </c>
      <c r="S61" s="57">
        <f t="shared" si="47"/>
        <v>0</v>
      </c>
      <c r="T61" s="57">
        <f t="shared" si="47"/>
        <v>124</v>
      </c>
      <c r="U61" s="57">
        <f t="shared" si="47"/>
        <v>123</v>
      </c>
      <c r="V61" s="57">
        <f t="shared" si="47"/>
        <v>20</v>
      </c>
      <c r="W61" s="57">
        <f t="shared" si="47"/>
        <v>184</v>
      </c>
      <c r="X61" s="57">
        <f t="shared" si="47"/>
        <v>14</v>
      </c>
      <c r="Y61" s="57">
        <f t="shared" si="47"/>
        <v>0</v>
      </c>
      <c r="Z61" s="57">
        <f t="shared" si="47"/>
        <v>0</v>
      </c>
      <c r="AA61" s="57">
        <f t="shared" si="47"/>
        <v>0</v>
      </c>
    </row>
    <row r="62" spans="1:27" ht="26.25" customHeight="1" x14ac:dyDescent="0.3">
      <c r="A62" s="1800" t="s">
        <v>223</v>
      </c>
      <c r="B62" s="44" t="s">
        <v>85</v>
      </c>
      <c r="C62" s="1310">
        <f>[17]Звіт!G9+[17]Звіт!G12+[17]Звіт!G15+[17]Звіт!G18+[17]Звіт!G21+[17]Звіт!G27+[17]Звіт!G30+[17]Звіт!G33+[17]Звіт!G36</f>
        <v>1</v>
      </c>
      <c r="D62" s="1310">
        <f>[17]Звіт!H9+[17]Звіт!H12+[17]Звіт!H15+[17]Звіт!H18+[17]Звіт!H21+[17]Звіт!H27+[17]Звіт!H30+[17]Звіт!H33+[17]Звіт!H36</f>
        <v>0</v>
      </c>
      <c r="E62" s="1310">
        <f>[17]Звіт!I9+[17]Звіт!I12+[17]Звіт!I15+[17]Звіт!I18+[17]Звіт!I21+[17]Звіт!I27+[17]Звіт!I30+[17]Звіт!I33+[17]Звіт!I36</f>
        <v>1</v>
      </c>
      <c r="F62" s="1310">
        <f>[17]Звіт!J9+[17]Звіт!J12+[17]Звіт!J15+[17]Звіт!J18+[17]Звіт!J21+[17]Звіт!J27+[17]Звіт!J30+[17]Звіт!J33+[17]Звіт!J36</f>
        <v>0</v>
      </c>
      <c r="G62" s="1310">
        <f>[17]Звіт!K9+[17]Звіт!K12+[17]Звіт!K15+[17]Звіт!K18+[17]Звіт!K21+[17]Звіт!K27+[17]Звіт!K30+[17]Звіт!K33+[17]Звіт!K36</f>
        <v>0</v>
      </c>
      <c r="H62" s="1310">
        <f>[17]Звіт!L9+[17]Звіт!L12+[17]Звіт!L15+[17]Звіт!L18+[17]Звіт!L21+[17]Звіт!L27+[17]Звіт!L30+[17]Звіт!L33+[17]Звіт!L36</f>
        <v>67</v>
      </c>
      <c r="I62" s="1310">
        <f>[17]Звіт!M9+[17]Звіт!M12+[17]Звіт!M15+[17]Звіт!M18+[17]Звіт!M21+[17]Звіт!M27+[17]Звіт!M30+[17]Звіт!M33+[17]Звіт!M36</f>
        <v>0</v>
      </c>
      <c r="J62" s="1310">
        <f>[17]Звіт!N9+[17]Звіт!N12+[17]Звіт!N15+[17]Звіт!N18+[17]Звіт!N21+[17]Звіт!N27+[17]Звіт!N30+[17]Звіт!N33+[17]Звіт!N36</f>
        <v>0</v>
      </c>
      <c r="K62" s="1310">
        <f>[17]Звіт!O9+[17]Звіт!O12+[17]Звіт!O15+[17]Звіт!O18+[17]Звіт!O21+[17]Звіт!O27+[17]Звіт!O30+[17]Звіт!O33+[17]Звіт!O36</f>
        <v>0</v>
      </c>
      <c r="L62" s="1310">
        <f>[17]Звіт!P9+[17]Звіт!P12+[17]Звіт!P15+[17]Звіт!P18+[17]Звіт!P21+[17]Звіт!P27+[17]Звіт!P30+[17]Звіт!P33+[17]Звіт!P36</f>
        <v>67</v>
      </c>
      <c r="M62" s="1310">
        <f>[17]Звіт!Q9+[17]Звіт!Q12+[17]Звіт!Q15+[17]Звіт!Q18+[17]Звіт!Q21+[17]Звіт!Q27+[17]Звіт!Q30+[17]Звіт!Q33+[17]Звіт!Q36</f>
        <v>11</v>
      </c>
      <c r="N62" s="1310">
        <f>[17]Звіт!R9+[17]Звіт!R12+[17]Звіт!R15+[17]Звіт!R18+[17]Звіт!R21+[17]Звіт!R27+[17]Звіт!R30+[17]Звіт!R33+[17]Звіт!R36</f>
        <v>56</v>
      </c>
      <c r="O62" s="1310">
        <f>[17]Звіт!S9+[17]Звіт!S12+[17]Звіт!S15+[17]Звіт!S18+[17]Звіт!S21+[17]Звіт!S27+[17]Звіт!S30+[17]Звіт!S33+[17]Звіт!S36</f>
        <v>0</v>
      </c>
      <c r="P62" s="1310">
        <f>[17]Звіт!T9+[17]Звіт!T12+[17]Звіт!T15+[17]Звіт!T18+[17]Звіт!T21+[17]Звіт!T27+[17]Звіт!T30+[17]Звіт!T33+[17]Звіт!T36</f>
        <v>0</v>
      </c>
      <c r="Q62" s="1310">
        <f>[17]Звіт!U9+[17]Звіт!U12+[17]Звіт!U15+[17]Звіт!U18+[17]Звіт!U21+[17]Звіт!U27+[17]Звіт!U30+[17]Звіт!U33+[17]Звіт!U36</f>
        <v>59</v>
      </c>
      <c r="R62" s="1310">
        <f>[17]Звіт!V9+[17]Звіт!V12+[17]Звіт!V15+[17]Звіт!V18+[17]Звіт!V21+[17]Звіт!V27+[17]Звіт!V30+[17]Звіт!V33+[17]Звіт!V36</f>
        <v>8</v>
      </c>
      <c r="S62" s="1310">
        <f>[17]Звіт!W9+[17]Звіт!W12+[17]Звіт!W15+[17]Звіт!W18+[17]Звіт!W21+[17]Звіт!W27+[17]Звіт!W30+[17]Звіт!W33+[17]Звіт!W36</f>
        <v>0</v>
      </c>
      <c r="T62" s="1310">
        <f>[17]Звіт!X9+[17]Звіт!X12+[17]Звіт!X15+[17]Звіт!X18+[17]Звіт!X21+[17]Звіт!X27+[17]Звіт!X30+[17]Звіт!X33+[17]Звіт!X36</f>
        <v>23</v>
      </c>
      <c r="U62" s="1310">
        <f>[17]Звіт!Y9+[17]Звіт!Y12+[17]Звіт!Y15+[17]Звіт!Y18+[17]Звіт!Y21+[17]Звіт!Y27+[17]Звіт!Y30+[17]Звіт!Y33+[17]Звіт!Y36</f>
        <v>22</v>
      </c>
      <c r="V62" s="1310">
        <f>[17]Звіт!Z9+[17]Звіт!Z12+[17]Звіт!Z15+[17]Звіт!Z18+[17]Звіт!Z21+[17]Звіт!Z27+[17]Звіт!Z30+[17]Звіт!Z33+[17]Звіт!Z36</f>
        <v>3</v>
      </c>
      <c r="W62" s="1310">
        <f>[17]Звіт!AA9+[17]Звіт!AA12+[17]Звіт!AA15+[17]Звіт!AA18+[17]Звіт!AA21+[17]Звіт!AA27+[17]Звіт!AA30+[17]Звіт!AA33+[17]Звіт!AA36</f>
        <v>53</v>
      </c>
      <c r="X62" s="1310">
        <f>[17]Звіт!AB9+[17]Звіт!AB12+[17]Звіт!AB15+[17]Звіт!AB18+[17]Звіт!AB21+[17]Звіт!AB27+[17]Звіт!AB30+[17]Звіт!AB33+[17]Звіт!AB36</f>
        <v>4</v>
      </c>
      <c r="Y62" s="58"/>
      <c r="Z62" s="58"/>
      <c r="AA62" s="58"/>
    </row>
    <row r="63" spans="1:27" ht="26.25" customHeight="1" x14ac:dyDescent="0.3">
      <c r="A63" s="1801"/>
      <c r="B63" s="46" t="s">
        <v>86</v>
      </c>
      <c r="C63" s="1310">
        <f>[17]Звіт!G10+[17]Звіт!G13+[17]Звіт!G16+[17]Звіт!G19+[17]Звіт!G22+[17]Звіт!G25+[17]Звіт!G31+[17]Звіт!G34+[17]Звіт!G37</f>
        <v>11</v>
      </c>
      <c r="D63" s="1310">
        <f>[17]Звіт!H10+[17]Звіт!H13+[17]Звіт!H16+[17]Звіт!H19+[17]Звіт!H22+[17]Звіт!H25+[17]Звіт!H31+[17]Звіт!H34+[17]Звіт!H37</f>
        <v>2</v>
      </c>
      <c r="E63" s="1310">
        <f>[17]Звіт!I10+[17]Звіт!I13+[17]Звіт!I16+[17]Звіт!I19+[17]Звіт!I22+[17]Звіт!I25+[17]Звіт!I31+[17]Звіт!I34+[17]Звіт!I37</f>
        <v>4</v>
      </c>
      <c r="F63" s="1310">
        <f>[17]Звіт!J10+[17]Звіт!J13+[17]Звіт!J16+[17]Звіт!J19+[17]Звіт!J22+[17]Звіт!J25+[17]Звіт!J31+[17]Звіт!J34+[17]Звіт!J37</f>
        <v>3</v>
      </c>
      <c r="G63" s="1310">
        <f>[17]Звіт!K10+[17]Звіт!K13+[17]Звіт!K16+[17]Звіт!K19+[17]Звіт!K22+[17]Звіт!K25+[17]Звіт!K31+[17]Звіт!K34+[17]Звіт!K37</f>
        <v>2</v>
      </c>
      <c r="H63" s="1310">
        <v>714</v>
      </c>
      <c r="I63" s="1310">
        <f>[17]Звіт!M10+[17]Звіт!M13+[17]Звіт!M16+[17]Звіт!M19+[17]Звіт!M22+[17]Звіт!M25+[17]Звіт!M31+[17]Звіт!M34+[17]Звіт!M37</f>
        <v>0</v>
      </c>
      <c r="J63" s="1310">
        <f>[17]Звіт!N10+[17]Звіт!N13+[17]Звіт!N16+[17]Звіт!N19+[17]Звіт!N22+[17]Звіт!N25+[17]Звіт!N31+[17]Звіт!N34+[17]Звіт!N37</f>
        <v>0</v>
      </c>
      <c r="K63" s="1310">
        <f>[17]Звіт!O10+[17]Звіт!O13+[17]Звіт!O16+[17]Звіт!O19+[17]Звіт!O22+[17]Звіт!O25+[17]Звіт!O31+[17]Звіт!O34+[17]Звіт!O37</f>
        <v>0</v>
      </c>
      <c r="L63" s="1310">
        <v>714</v>
      </c>
      <c r="M63" s="1310">
        <f>[17]Звіт!Q10+[17]Звіт!Q13+[17]Звіт!Q16+[17]Звіт!Q19+[17]Звіт!Q22+[17]Звіт!Q25+[17]Звіт!Q31+[17]Звіт!Q34+[17]Звіт!Q37</f>
        <v>100</v>
      </c>
      <c r="N63" s="1310">
        <v>602</v>
      </c>
      <c r="O63" s="1310">
        <f>[17]Звіт!S10+[17]Звіт!S13+[17]Звіт!S16+[17]Звіт!S19+[17]Звіт!S22+[17]Звіт!S25+[17]Звіт!S31+[17]Звіт!S34+[17]Звіт!S37</f>
        <v>12</v>
      </c>
      <c r="P63" s="1310">
        <f>[17]Звіт!T10+[17]Звіт!T13+[17]Звіт!T16+[17]Звіт!T19+[17]Звіт!T22+[17]Звіт!T25+[17]Звіт!T31+[17]Звіт!T34+[17]Звіт!T37</f>
        <v>0</v>
      </c>
      <c r="Q63" s="1310">
        <v>646</v>
      </c>
      <c r="R63" s="1310">
        <v>68</v>
      </c>
      <c r="S63" s="1310">
        <f>[17]Звіт!W10+[17]Звіт!W13+[17]Звіт!W16+[17]Звіт!W19+[17]Звіт!W22+[17]Звіт!W25+[17]Звіт!W31+[17]Звіт!W34+[17]Звіт!W37</f>
        <v>0</v>
      </c>
      <c r="T63" s="1310">
        <f>[17]Звіт!X10+[17]Звіт!X13+[17]Звіт!X16+[17]Звіт!X19+[17]Звіт!X22+[17]Звіт!X25+[17]Звіт!X31+[17]Звіт!X34+[17]Звіт!X37</f>
        <v>113</v>
      </c>
      <c r="U63" s="1310">
        <f>[17]Звіт!Y10+[17]Звіт!Y13+[17]Звіт!Y16+[17]Звіт!Y19+[17]Звіт!Y22+[17]Звіт!Y25+[17]Звіт!Y31+[17]Звіт!Y34+[17]Звіт!Y37</f>
        <v>109</v>
      </c>
      <c r="V63" s="1310">
        <f>[17]Звіт!Z10+[17]Звіт!Z13+[17]Звіт!Z16+[17]Звіт!Z19+[17]Звіт!Z22+[17]Звіт!Z25+[17]Звіт!Z31+[17]Звіт!Z34+[17]Звіт!Z37</f>
        <v>65</v>
      </c>
      <c r="W63" s="1310">
        <v>486</v>
      </c>
      <c r="X63" s="1310">
        <f>[17]Звіт!AB10+[17]Звіт!AB13+[17]Звіт!AB16+[17]Звіт!AB19+[17]Звіт!AB22+[17]Звіт!AB25+[17]Звіт!AB31+[17]Звіт!AB34+[17]Звіт!AB37</f>
        <v>44</v>
      </c>
      <c r="Y63" s="58"/>
      <c r="Z63" s="58"/>
      <c r="AA63" s="58"/>
    </row>
    <row r="64" spans="1:27" ht="26.25" customHeight="1" x14ac:dyDescent="0.3">
      <c r="A64" s="1726"/>
      <c r="B64" s="46" t="s">
        <v>87</v>
      </c>
      <c r="C64" s="1310">
        <f>[17]Звіт!G11+[17]Звіт!G14+[17]Звіт!G20+[17]Звіт!G23+[17]Звіт!G35+[17]Звіт!G38</f>
        <v>0</v>
      </c>
      <c r="D64" s="1310">
        <f>[17]Звіт!H11+[17]Звіт!H14+[17]Звіт!H20+[17]Звіт!H23+[17]Звіт!H35+[17]Звіт!H38</f>
        <v>0</v>
      </c>
      <c r="E64" s="1310">
        <f>[17]Звіт!I11+[17]Звіт!I14+[17]Звіт!I20+[17]Звіт!I23+[17]Звіт!I35+[17]Звіт!I38</f>
        <v>0</v>
      </c>
      <c r="F64" s="1310">
        <f>[17]Звіт!J11+[17]Звіт!J14+[17]Звіт!J20+[17]Звіт!J23+[17]Звіт!J35+[17]Звіт!J38</f>
        <v>0</v>
      </c>
      <c r="G64" s="1310">
        <f>[17]Звіт!K11+[17]Звіт!K14+[17]Звіт!K20+[17]Звіт!K23+[17]Звіт!K35+[17]Звіт!K38</f>
        <v>0</v>
      </c>
      <c r="H64" s="1310">
        <f>[17]Звіт!L11+[17]Звіт!L14+[17]Звіт!L20+[17]Звіт!L23+[17]Звіт!L35+[17]Звіт!L38</f>
        <v>0</v>
      </c>
      <c r="I64" s="1310">
        <f>[17]Звіт!M11+[17]Звіт!M14+[17]Звіт!M20+[17]Звіт!M23+[17]Звіт!M35+[17]Звіт!M38</f>
        <v>0</v>
      </c>
      <c r="J64" s="1310">
        <f>[17]Звіт!N11+[17]Звіт!N14+[17]Звіт!N20+[17]Звіт!N23+[17]Звіт!N35+[17]Звіт!N38</f>
        <v>0</v>
      </c>
      <c r="K64" s="1310">
        <f>[17]Звіт!O11+[17]Звіт!O14+[17]Звіт!O20+[17]Звіт!O23+[17]Звіт!O35+[17]Звіт!O38</f>
        <v>0</v>
      </c>
      <c r="L64" s="1310">
        <f>[17]Звіт!P11+[17]Звіт!P14+[17]Звіт!P20+[17]Звіт!P23+[17]Звіт!P35+[17]Звіт!P38</f>
        <v>0</v>
      </c>
      <c r="M64" s="1310">
        <f>[17]Звіт!Q11+[17]Звіт!Q14+[17]Звіт!Q20+[17]Звіт!Q23+[17]Звіт!Q35+[17]Звіт!Q38</f>
        <v>0</v>
      </c>
      <c r="N64" s="1310">
        <f>[17]Звіт!R11+[17]Звіт!R14+[17]Звіт!R20+[17]Звіт!R23+[17]Звіт!R35+[17]Звіт!R38</f>
        <v>0</v>
      </c>
      <c r="O64" s="1310">
        <f>[17]Звіт!S11+[17]Звіт!S14+[17]Звіт!S20+[17]Звіт!S23+[17]Звіт!S35+[17]Звіт!S38</f>
        <v>0</v>
      </c>
      <c r="P64" s="1310">
        <f>[17]Звіт!T11+[17]Звіт!T14+[17]Звіт!T20+[17]Звіт!T23+[17]Звіт!T35+[17]Звіт!T38</f>
        <v>0</v>
      </c>
      <c r="Q64" s="1310">
        <f>[17]Звіт!U11+[17]Звіт!U14+[17]Звіт!U20+[17]Звіт!U23+[17]Звіт!U35+[17]Звіт!U38</f>
        <v>0</v>
      </c>
      <c r="R64" s="1310">
        <f>[17]Звіт!V11+[17]Звіт!V14+[17]Звіт!V20+[17]Звіт!V23+[17]Звіт!V35+[17]Звіт!V38</f>
        <v>0</v>
      </c>
      <c r="S64" s="1310">
        <f>[17]Звіт!W11+[17]Звіт!W14+[17]Звіт!W20+[17]Звіт!W23+[17]Звіт!W35+[17]Звіт!W38</f>
        <v>0</v>
      </c>
      <c r="T64" s="1310">
        <f>[17]Звіт!X11+[17]Звіт!X14+[17]Звіт!X20+[17]Звіт!X23+[17]Звіт!X35+[17]Звіт!X38</f>
        <v>0</v>
      </c>
      <c r="U64" s="1310">
        <f>[17]Звіт!Y11+[17]Звіт!Y14+[17]Звіт!Y20+[17]Звіт!Y23+[17]Звіт!Y35+[17]Звіт!Y38</f>
        <v>0</v>
      </c>
      <c r="V64" s="1310">
        <f>[17]Звіт!Z11+[17]Звіт!Z14+[17]Звіт!Z20+[17]Звіт!Z23+[17]Звіт!Z35+[17]Звіт!Z38</f>
        <v>0</v>
      </c>
      <c r="W64" s="1310">
        <f>[17]Звіт!AA11+[17]Звіт!AA14+[17]Звіт!AA20+[17]Звіт!AA23+[17]Звіт!AA35+[17]Звіт!AA38</f>
        <v>0</v>
      </c>
      <c r="X64" s="1310">
        <f>[17]Звіт!AB11+[17]Звіт!AB14+[17]Звіт!AB20+[17]Звіт!AB23+[17]Звіт!AB35+[17]Звіт!AB38</f>
        <v>0</v>
      </c>
      <c r="Y64" s="58"/>
      <c r="Z64" s="58"/>
      <c r="AA64" s="58"/>
    </row>
    <row r="65" spans="1:37" ht="26.25" customHeight="1" thickBot="1" x14ac:dyDescent="0.35">
      <c r="A65" s="1797" t="s">
        <v>314</v>
      </c>
      <c r="B65" s="1719"/>
      <c r="C65" s="57">
        <f>C62+C63+C64</f>
        <v>12</v>
      </c>
      <c r="D65" s="57">
        <f t="shared" ref="D65:AA65" si="48">D62+D63+D64</f>
        <v>2</v>
      </c>
      <c r="E65" s="57">
        <f t="shared" si="48"/>
        <v>5</v>
      </c>
      <c r="F65" s="57">
        <f t="shared" si="48"/>
        <v>3</v>
      </c>
      <c r="G65" s="57">
        <f t="shared" si="48"/>
        <v>2</v>
      </c>
      <c r="H65" s="57">
        <f t="shared" si="48"/>
        <v>781</v>
      </c>
      <c r="I65" s="57">
        <f t="shared" si="48"/>
        <v>0</v>
      </c>
      <c r="J65" s="57">
        <f t="shared" si="48"/>
        <v>0</v>
      </c>
      <c r="K65" s="57">
        <f t="shared" si="48"/>
        <v>0</v>
      </c>
      <c r="L65" s="57">
        <f t="shared" si="48"/>
        <v>781</v>
      </c>
      <c r="M65" s="57">
        <f t="shared" si="48"/>
        <v>111</v>
      </c>
      <c r="N65" s="57">
        <f t="shared" si="48"/>
        <v>658</v>
      </c>
      <c r="O65" s="57">
        <f t="shared" si="48"/>
        <v>12</v>
      </c>
      <c r="P65" s="57">
        <f t="shared" si="48"/>
        <v>0</v>
      </c>
      <c r="Q65" s="57">
        <f t="shared" si="48"/>
        <v>705</v>
      </c>
      <c r="R65" s="57">
        <f t="shared" si="48"/>
        <v>76</v>
      </c>
      <c r="S65" s="57">
        <f t="shared" si="48"/>
        <v>0</v>
      </c>
      <c r="T65" s="57">
        <f t="shared" si="48"/>
        <v>136</v>
      </c>
      <c r="U65" s="57">
        <f t="shared" si="48"/>
        <v>131</v>
      </c>
      <c r="V65" s="57">
        <f t="shared" si="48"/>
        <v>68</v>
      </c>
      <c r="W65" s="57">
        <f t="shared" si="48"/>
        <v>539</v>
      </c>
      <c r="X65" s="218">
        <f t="shared" si="48"/>
        <v>48</v>
      </c>
      <c r="Y65" s="218">
        <f t="shared" si="48"/>
        <v>0</v>
      </c>
      <c r="Z65" s="57">
        <f t="shared" si="48"/>
        <v>0</v>
      </c>
      <c r="AA65" s="57">
        <f t="shared" si="48"/>
        <v>0</v>
      </c>
    </row>
    <row r="66" spans="1:37" ht="26.25" customHeight="1" x14ac:dyDescent="0.3">
      <c r="A66" s="1800" t="s">
        <v>234</v>
      </c>
      <c r="B66" s="44" t="s">
        <v>85</v>
      </c>
      <c r="C66" s="997">
        <v>0</v>
      </c>
      <c r="D66" s="998">
        <v>0</v>
      </c>
      <c r="E66" s="998">
        <v>0</v>
      </c>
      <c r="F66" s="998">
        <v>0</v>
      </c>
      <c r="G66" s="996">
        <v>0</v>
      </c>
      <c r="H66" s="999">
        <v>37</v>
      </c>
      <c r="I66" s="998">
        <v>0</v>
      </c>
      <c r="J66" s="998">
        <v>0</v>
      </c>
      <c r="K66" s="998">
        <v>0</v>
      </c>
      <c r="L66" s="996">
        <v>37</v>
      </c>
      <c r="M66" s="1000">
        <v>0</v>
      </c>
      <c r="N66" s="998">
        <v>37</v>
      </c>
      <c r="O66" s="998">
        <v>0</v>
      </c>
      <c r="P66" s="1001">
        <v>0</v>
      </c>
      <c r="Q66" s="1002">
        <v>35</v>
      </c>
      <c r="R66" s="996">
        <v>2</v>
      </c>
      <c r="S66" s="1000">
        <v>0</v>
      </c>
      <c r="T66" s="998">
        <v>7</v>
      </c>
      <c r="U66" s="998">
        <v>6</v>
      </c>
      <c r="V66" s="998">
        <v>1</v>
      </c>
      <c r="W66" s="1001">
        <v>16</v>
      </c>
      <c r="X66" s="1313">
        <v>5</v>
      </c>
      <c r="Y66" s="1314"/>
      <c r="Z66" s="51"/>
      <c r="AA66" s="58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 ht="26.25" customHeight="1" x14ac:dyDescent="0.3">
      <c r="A67" s="1801"/>
      <c r="B67" s="46" t="s">
        <v>86</v>
      </c>
      <c r="C67" s="1004">
        <v>1</v>
      </c>
      <c r="D67" s="1005">
        <v>1</v>
      </c>
      <c r="E67" s="1005">
        <v>0</v>
      </c>
      <c r="F67" s="1005">
        <v>0</v>
      </c>
      <c r="G67" s="1003">
        <v>0</v>
      </c>
      <c r="H67" s="1006">
        <v>106</v>
      </c>
      <c r="I67" s="1005">
        <v>0</v>
      </c>
      <c r="J67" s="1005">
        <v>0</v>
      </c>
      <c r="K67" s="1005">
        <v>0</v>
      </c>
      <c r="L67" s="1003">
        <v>106</v>
      </c>
      <c r="M67" s="1007">
        <v>7</v>
      </c>
      <c r="N67" s="1005">
        <v>99</v>
      </c>
      <c r="O67" s="1005">
        <v>0</v>
      </c>
      <c r="P67" s="1008">
        <v>0</v>
      </c>
      <c r="Q67" s="1009">
        <v>88</v>
      </c>
      <c r="R67" s="1003">
        <v>18</v>
      </c>
      <c r="S67" s="1007">
        <v>0</v>
      </c>
      <c r="T67" s="1005">
        <v>27</v>
      </c>
      <c r="U67" s="1005">
        <v>24</v>
      </c>
      <c r="V67" s="1005">
        <v>1</v>
      </c>
      <c r="W67" s="1008">
        <v>64</v>
      </c>
      <c r="X67" s="1313">
        <v>15</v>
      </c>
      <c r="Y67" s="1314"/>
      <c r="Z67" s="56"/>
      <c r="AA67" s="58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 ht="26.25" customHeight="1" x14ac:dyDescent="0.3">
      <c r="A68" s="1726"/>
      <c r="B68" s="46" t="s">
        <v>87</v>
      </c>
      <c r="C68" s="1011">
        <f>SUM(D68:G68)</f>
        <v>0</v>
      </c>
      <c r="D68" s="1012"/>
      <c r="E68" s="1012"/>
      <c r="F68" s="1012"/>
      <c r="G68" s="1010"/>
      <c r="H68" s="1013">
        <f>SUM(I68:L68)</f>
        <v>0</v>
      </c>
      <c r="I68" s="1012"/>
      <c r="J68" s="1012"/>
      <c r="K68" s="1012"/>
      <c r="L68" s="1010"/>
      <c r="M68" s="1014"/>
      <c r="N68" s="1012"/>
      <c r="O68" s="1012"/>
      <c r="P68" s="1015"/>
      <c r="Q68" s="1016"/>
      <c r="R68" s="1010"/>
      <c r="S68" s="1014"/>
      <c r="T68" s="1012"/>
      <c r="U68" s="1012"/>
      <c r="V68" s="1012"/>
      <c r="W68" s="1015"/>
      <c r="X68" s="1315"/>
      <c r="Y68" s="1314"/>
      <c r="Z68" s="56"/>
      <c r="AA68" s="58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37" ht="26.25" customHeight="1" x14ac:dyDescent="0.3">
      <c r="A69" s="1797" t="s">
        <v>315</v>
      </c>
      <c r="B69" s="1719"/>
      <c r="C69" s="57">
        <f>C66+C67+C68</f>
        <v>1</v>
      </c>
      <c r="D69" s="57">
        <f t="shared" ref="D69:AA69" si="49">D66+D67+D68</f>
        <v>1</v>
      </c>
      <c r="E69" s="57">
        <f t="shared" si="49"/>
        <v>0</v>
      </c>
      <c r="F69" s="57">
        <f t="shared" si="49"/>
        <v>0</v>
      </c>
      <c r="G69" s="57">
        <f t="shared" si="49"/>
        <v>0</v>
      </c>
      <c r="H69" s="57">
        <f t="shared" si="49"/>
        <v>143</v>
      </c>
      <c r="I69" s="57">
        <f t="shared" si="49"/>
        <v>0</v>
      </c>
      <c r="J69" s="57">
        <f t="shared" si="49"/>
        <v>0</v>
      </c>
      <c r="K69" s="57">
        <f t="shared" si="49"/>
        <v>0</v>
      </c>
      <c r="L69" s="57">
        <f t="shared" si="49"/>
        <v>143</v>
      </c>
      <c r="M69" s="57">
        <f t="shared" si="49"/>
        <v>7</v>
      </c>
      <c r="N69" s="57">
        <f t="shared" si="49"/>
        <v>136</v>
      </c>
      <c r="O69" s="57">
        <f t="shared" si="49"/>
        <v>0</v>
      </c>
      <c r="P69" s="57">
        <f t="shared" si="49"/>
        <v>0</v>
      </c>
      <c r="Q69" s="57">
        <f t="shared" si="49"/>
        <v>123</v>
      </c>
      <c r="R69" s="57">
        <f t="shared" si="49"/>
        <v>20</v>
      </c>
      <c r="S69" s="57">
        <f t="shared" si="49"/>
        <v>0</v>
      </c>
      <c r="T69" s="57">
        <f t="shared" si="49"/>
        <v>34</v>
      </c>
      <c r="U69" s="57">
        <f t="shared" si="49"/>
        <v>30</v>
      </c>
      <c r="V69" s="57">
        <f t="shared" si="49"/>
        <v>2</v>
      </c>
      <c r="W69" s="57">
        <f t="shared" si="49"/>
        <v>80</v>
      </c>
      <c r="X69" s="1312">
        <f t="shared" si="49"/>
        <v>20</v>
      </c>
      <c r="Y69" s="1312">
        <f t="shared" si="49"/>
        <v>0</v>
      </c>
      <c r="Z69" s="57">
        <f t="shared" si="49"/>
        <v>0</v>
      </c>
      <c r="AA69" s="57">
        <f t="shared" si="49"/>
        <v>0</v>
      </c>
    </row>
    <row r="70" spans="1:37" ht="26.25" customHeight="1" x14ac:dyDescent="0.3">
      <c r="A70" s="1800" t="s">
        <v>236</v>
      </c>
      <c r="B70" s="44" t="s">
        <v>85</v>
      </c>
      <c r="C70" s="1310">
        <f>[18]Звіт!G9+[18]Звіт!G12+[18]Звіт!G18+[18]Звіт!G21+[18]Звіт!G15</f>
        <v>2</v>
      </c>
      <c r="D70" s="1310">
        <f>[18]Звіт!H9+[18]Звіт!H12+[18]Звіт!H18+[18]Звіт!H21+[18]Звіт!H15</f>
        <v>2</v>
      </c>
      <c r="E70" s="1310">
        <f>[18]Звіт!I9+[18]Звіт!I12+[18]Звіт!I18+[18]Звіт!I21+[18]Звіт!I15</f>
        <v>0</v>
      </c>
      <c r="F70" s="1310">
        <f>[18]Звіт!J9+[18]Звіт!J12+[18]Звіт!J18+[18]Звіт!J21+[18]Звіт!J15</f>
        <v>1</v>
      </c>
      <c r="G70" s="1310">
        <f>[18]Звіт!K9+[18]Звіт!K12+[18]Звіт!K18+[18]Звіт!K21+[18]Звіт!K15</f>
        <v>0</v>
      </c>
      <c r="H70" s="1310">
        <v>46</v>
      </c>
      <c r="I70" s="1310">
        <f>[18]Звіт!M9+[18]Звіт!M12+[18]Звіт!M18+[18]Звіт!M21+[18]Звіт!M15</f>
        <v>0</v>
      </c>
      <c r="J70" s="1310">
        <f>[18]Звіт!N9+[18]Звіт!N12+[18]Звіт!N18+[18]Звіт!N21+[18]Звіт!N15</f>
        <v>0</v>
      </c>
      <c r="K70" s="1310">
        <f>[18]Звіт!O9+[18]Звіт!O12+[18]Звіт!O18+[18]Звіт!O21+[18]Звіт!O15</f>
        <v>0</v>
      </c>
      <c r="L70" s="1310">
        <f>[18]Звіт!P9+[18]Звіт!P12+[18]Звіт!P18+[18]Звіт!P21+[18]Звіт!P15</f>
        <v>46</v>
      </c>
      <c r="M70" s="1310">
        <f>[18]Звіт!Q9+[18]Звіт!Q12+[18]Звіт!Q18+[18]Звіт!Q21+[18]Звіт!Q15</f>
        <v>1</v>
      </c>
      <c r="N70" s="1310">
        <f>[18]Звіт!R9+[18]Звіт!R12+[18]Звіт!R18+[18]Звіт!R21+[18]Звіт!R15</f>
        <v>44</v>
      </c>
      <c r="O70" s="1310">
        <f>[18]Звіт!S9+[18]Звіт!S12+[18]Звіт!S18+[18]Звіт!S21+[18]Звіт!S15</f>
        <v>1</v>
      </c>
      <c r="P70" s="1310">
        <f>[18]Звіт!T9+[18]Звіт!T12+[18]Звіт!T18+[18]Звіт!T21+[18]Звіт!T15</f>
        <v>0</v>
      </c>
      <c r="Q70" s="1310">
        <f>[18]Звіт!U9+[18]Звіт!U12+[18]Звіт!U18+[18]Звіт!U21+[18]Звіт!U15</f>
        <v>41</v>
      </c>
      <c r="R70" s="1310">
        <f>[18]Звіт!V9+[18]Звіт!V12+[18]Звіт!V18+[18]Звіт!V21+[18]Звіт!V15</f>
        <v>5</v>
      </c>
      <c r="S70" s="1310">
        <f>[18]Звіт!W9+[18]Звіт!W12+[18]Звіт!W18+[18]Звіт!W21+[18]Звіт!W15</f>
        <v>0</v>
      </c>
      <c r="T70" s="1310">
        <f>[18]Звіт!X9+[18]Звіт!X12+[18]Звіт!X18+[18]Звіт!X21+[18]Звіт!X15</f>
        <v>13</v>
      </c>
      <c r="U70" s="1310">
        <f>[18]Звіт!Y9+[18]Звіт!Y12+[18]Звіт!Y18+[18]Звіт!Y21+[18]Звіт!Y15</f>
        <v>13</v>
      </c>
      <c r="V70" s="1310">
        <f>[18]Звіт!Z9+[18]Звіт!Z12+[18]Звіт!Z18+[18]Звіт!Z21+[18]Звіт!Z15</f>
        <v>3</v>
      </c>
      <c r="W70" s="1310">
        <f>[18]Звіт!AA9+[18]Звіт!AA12+[18]Звіт!AA18+[18]Звіт!AA21+[18]Звіт!AA15</f>
        <v>31</v>
      </c>
      <c r="X70" s="1310">
        <f>[18]Звіт!AB9+[18]Звіт!AB12+[18]Звіт!AB18+[18]Звіт!AB21+[18]Звіт!AB15</f>
        <v>0</v>
      </c>
      <c r="Y70" s="58"/>
      <c r="Z70" s="58"/>
      <c r="AA70" s="58"/>
    </row>
    <row r="71" spans="1:37" ht="26.25" customHeight="1" x14ac:dyDescent="0.3">
      <c r="A71" s="1801"/>
      <c r="B71" s="46" t="s">
        <v>86</v>
      </c>
      <c r="C71" s="1310">
        <v>10</v>
      </c>
      <c r="D71" s="1310">
        <f>[18]Звіт!H10+[18]Звіт!H13+[18]Звіт!H22</f>
        <v>2</v>
      </c>
      <c r="E71" s="1310">
        <v>2</v>
      </c>
      <c r="F71" s="1310">
        <v>6</v>
      </c>
      <c r="G71" s="1310">
        <f>[18]Звіт!K10+[18]Звіт!K13+[18]Звіт!K22</f>
        <v>0</v>
      </c>
      <c r="H71" s="1310">
        <v>436</v>
      </c>
      <c r="I71" s="1310">
        <f>[18]Звіт!M10+[18]Звіт!M13+[18]Звіт!M22</f>
        <v>0</v>
      </c>
      <c r="J71" s="1310">
        <f>[18]Звіт!N10+[18]Звіт!N13+[18]Звіт!N22</f>
        <v>0</v>
      </c>
      <c r="K71" s="1310">
        <f>[18]Звіт!O10+[18]Звіт!O13+[18]Звіт!O22</f>
        <v>0</v>
      </c>
      <c r="L71" s="1310">
        <v>436</v>
      </c>
      <c r="M71" s="1310">
        <f>[18]Звіт!Q10+[18]Звіт!Q13+[18]Звіт!Q22</f>
        <v>2</v>
      </c>
      <c r="N71" s="1310">
        <v>408</v>
      </c>
      <c r="O71" s="1310">
        <v>18</v>
      </c>
      <c r="P71" s="1310">
        <f>[18]Звіт!T10+[18]Звіт!T13+[18]Звіт!T22</f>
        <v>8</v>
      </c>
      <c r="Q71" s="1310">
        <v>386</v>
      </c>
      <c r="R71" s="1310">
        <v>50</v>
      </c>
      <c r="S71" s="1310">
        <f>[18]Звіт!W10+[18]Звіт!W13+[18]Звіт!W22</f>
        <v>0</v>
      </c>
      <c r="T71" s="1310">
        <v>117</v>
      </c>
      <c r="U71" s="1310">
        <v>117</v>
      </c>
      <c r="V71" s="1310">
        <v>38</v>
      </c>
      <c r="W71" s="1310">
        <v>323</v>
      </c>
      <c r="X71" s="1310">
        <v>25</v>
      </c>
      <c r="Y71" s="58"/>
      <c r="Z71" s="58"/>
      <c r="AA71" s="58"/>
    </row>
    <row r="72" spans="1:37" ht="26.25" customHeight="1" x14ac:dyDescent="0.3">
      <c r="A72" s="1726"/>
      <c r="B72" s="46" t="s">
        <v>87</v>
      </c>
      <c r="C72" s="1310">
        <f>[18]Звіт!G11+[18]Звіт!G14+[18]Звіт!G17+[18]Звіт!G20+[18]Звіт!G23</f>
        <v>0</v>
      </c>
      <c r="D72" s="1310">
        <f>[18]Звіт!H11+[18]Звіт!H14+[18]Звіт!H17+[18]Звіт!H20+[18]Звіт!H23</f>
        <v>0</v>
      </c>
      <c r="E72" s="1310">
        <f>[18]Звіт!I11+[18]Звіт!I14+[18]Звіт!I17+[18]Звіт!I20+[18]Звіт!I23</f>
        <v>0</v>
      </c>
      <c r="F72" s="1310">
        <f>[18]Звіт!J11+[18]Звіт!J14+[18]Звіт!J17+[18]Звіт!J20+[18]Звіт!J23</f>
        <v>0</v>
      </c>
      <c r="G72" s="1310">
        <f>[18]Звіт!K11+[18]Звіт!K14+[18]Звіт!K17+[18]Звіт!K20+[18]Звіт!K23</f>
        <v>0</v>
      </c>
      <c r="H72" s="1310">
        <f>[18]Звіт!L11+[18]Звіт!L14+[18]Звіт!L17+[18]Звіт!L20+[18]Звіт!L23</f>
        <v>0</v>
      </c>
      <c r="I72" s="1310">
        <f>[18]Звіт!M11+[18]Звіт!M14+[18]Звіт!M17+[18]Звіт!M20+[18]Звіт!M23</f>
        <v>0</v>
      </c>
      <c r="J72" s="1310">
        <f>[18]Звіт!N11+[18]Звіт!N14+[18]Звіт!N17+[18]Звіт!N20+[18]Звіт!N23</f>
        <v>0</v>
      </c>
      <c r="K72" s="1310">
        <f>[18]Звіт!O11+[18]Звіт!O14+[18]Звіт!O17+[18]Звіт!O20+[18]Звіт!O23</f>
        <v>0</v>
      </c>
      <c r="L72" s="1310">
        <f>[18]Звіт!P11+[18]Звіт!P14+[18]Звіт!P17+[18]Звіт!P20+[18]Звіт!P23</f>
        <v>0</v>
      </c>
      <c r="M72" s="1310">
        <f>[18]Звіт!Q11+[18]Звіт!Q14+[18]Звіт!Q17+[18]Звіт!Q20+[18]Звіт!Q23</f>
        <v>0</v>
      </c>
      <c r="N72" s="1310">
        <f>[18]Звіт!R11+[18]Звіт!R14+[18]Звіт!R17+[18]Звіт!R20+[18]Звіт!R23</f>
        <v>0</v>
      </c>
      <c r="O72" s="1310">
        <f>[18]Звіт!S11+[18]Звіт!S14+[18]Звіт!S17+[18]Звіт!S20+[18]Звіт!S23</f>
        <v>0</v>
      </c>
      <c r="P72" s="1310">
        <f>[18]Звіт!T11+[18]Звіт!T14+[18]Звіт!T17+[18]Звіт!T20+[18]Звіт!T23</f>
        <v>0</v>
      </c>
      <c r="Q72" s="1310">
        <f>[18]Звіт!U11+[18]Звіт!U14+[18]Звіт!U17+[18]Звіт!U20+[18]Звіт!U23</f>
        <v>0</v>
      </c>
      <c r="R72" s="1310">
        <f>[18]Звіт!V11+[18]Звіт!V14+[18]Звіт!V17+[18]Звіт!V20+[18]Звіт!V23</f>
        <v>0</v>
      </c>
      <c r="S72" s="1310">
        <f>[18]Звіт!W11+[18]Звіт!W14+[18]Звіт!W17+[18]Звіт!W20+[18]Звіт!W23</f>
        <v>0</v>
      </c>
      <c r="T72" s="1310">
        <f>[18]Звіт!X11+[18]Звіт!X14+[18]Звіт!X17+[18]Звіт!X20+[18]Звіт!X23</f>
        <v>0</v>
      </c>
      <c r="U72" s="1310">
        <f>[18]Звіт!Y11+[18]Звіт!Y14+[18]Звіт!Y17+[18]Звіт!Y20+[18]Звіт!Y23</f>
        <v>0</v>
      </c>
      <c r="V72" s="1310">
        <f>[18]Звіт!Z11+[18]Звіт!Z14+[18]Звіт!Z17+[18]Звіт!Z20+[18]Звіт!Z23</f>
        <v>0</v>
      </c>
      <c r="W72" s="1310">
        <f>[18]Звіт!AA11+[18]Звіт!AA14+[18]Звіт!AA17+[18]Звіт!AA20+[18]Звіт!AA23</f>
        <v>0</v>
      </c>
      <c r="X72" s="1310">
        <f>[18]Звіт!AB11+[18]Звіт!AB14+[18]Звіт!AB17+[18]Звіт!AB20+[18]Звіт!AB23</f>
        <v>0</v>
      </c>
      <c r="Y72" s="58"/>
      <c r="Z72" s="58"/>
      <c r="AA72" s="58"/>
    </row>
    <row r="73" spans="1:37" ht="26.25" customHeight="1" x14ac:dyDescent="0.3">
      <c r="A73" s="1797" t="s">
        <v>316</v>
      </c>
      <c r="B73" s="1719"/>
      <c r="C73">
        <f>C70+C71+C72</f>
        <v>12</v>
      </c>
      <c r="D73">
        <f t="shared" ref="D73:AA73" si="50">D70+D71+D72</f>
        <v>4</v>
      </c>
      <c r="E73">
        <f t="shared" si="50"/>
        <v>2</v>
      </c>
      <c r="F73">
        <f t="shared" si="50"/>
        <v>7</v>
      </c>
      <c r="G73">
        <f t="shared" si="50"/>
        <v>0</v>
      </c>
      <c r="H73">
        <f t="shared" si="50"/>
        <v>482</v>
      </c>
      <c r="I73">
        <f t="shared" si="50"/>
        <v>0</v>
      </c>
      <c r="J73">
        <f t="shared" si="50"/>
        <v>0</v>
      </c>
      <c r="K73">
        <f t="shared" si="50"/>
        <v>0</v>
      </c>
      <c r="L73">
        <f t="shared" si="50"/>
        <v>482</v>
      </c>
      <c r="M73">
        <f t="shared" si="50"/>
        <v>3</v>
      </c>
      <c r="N73">
        <f t="shared" si="50"/>
        <v>452</v>
      </c>
      <c r="O73">
        <f t="shared" si="50"/>
        <v>19</v>
      </c>
      <c r="P73">
        <f t="shared" si="50"/>
        <v>8</v>
      </c>
      <c r="Q73">
        <f t="shared" si="50"/>
        <v>427</v>
      </c>
      <c r="R73">
        <f t="shared" si="50"/>
        <v>55</v>
      </c>
      <c r="S73">
        <f t="shared" si="50"/>
        <v>0</v>
      </c>
      <c r="T73">
        <f t="shared" si="50"/>
        <v>130</v>
      </c>
      <c r="U73">
        <f t="shared" si="50"/>
        <v>130</v>
      </c>
      <c r="V73">
        <f t="shared" si="50"/>
        <v>41</v>
      </c>
      <c r="W73">
        <f t="shared" si="50"/>
        <v>354</v>
      </c>
      <c r="X73">
        <f t="shared" si="50"/>
        <v>25</v>
      </c>
      <c r="Y73">
        <f t="shared" si="50"/>
        <v>0</v>
      </c>
      <c r="Z73">
        <f t="shared" si="50"/>
        <v>0</v>
      </c>
      <c r="AA73">
        <f t="shared" si="50"/>
        <v>0</v>
      </c>
    </row>
    <row r="74" spans="1:37" ht="26.25" customHeight="1" x14ac:dyDescent="0.3">
      <c r="A74" s="1800" t="s">
        <v>244</v>
      </c>
      <c r="B74" s="44" t="s">
        <v>85</v>
      </c>
      <c r="C74" s="1311">
        <f>[19]Звіт!G9+[19]Звіт!G12+[19]Звіт!G15+[19]Звіт!G18+[19]Звіт!G21+[19]Звіт!G30+[19]Звіт!G33+[19]Звіт!G24+[19]Звіт!G27+[19]Звіт!G36+[19]Звіт!G39+[19]Звіт!G42+[19]Звіт!G45</f>
        <v>0</v>
      </c>
      <c r="D74" s="1311">
        <f>[19]Звіт!H9+[19]Звіт!H12+[19]Звіт!H15+[19]Звіт!H18+[19]Звіт!H21+[19]Звіт!H30+[19]Звіт!H33+[19]Звіт!H24+[19]Звіт!H27+[19]Звіт!H36+[19]Звіт!H39+[19]Звіт!H42+[19]Звіт!H45</f>
        <v>0</v>
      </c>
      <c r="E74" s="1311">
        <f>[19]Звіт!I9+[19]Звіт!I12+[19]Звіт!I15+[19]Звіт!I18+[19]Звіт!I21+[19]Звіт!I30+[19]Звіт!I33+[19]Звіт!I24+[19]Звіт!I27+[19]Звіт!I36+[19]Звіт!I39+[19]Звіт!I42+[19]Звіт!I45</f>
        <v>0</v>
      </c>
      <c r="F74" s="1311">
        <f>[19]Звіт!J9+[19]Звіт!J12+[19]Звіт!J15+[19]Звіт!J18+[19]Звіт!J21+[19]Звіт!J30+[19]Звіт!J33+[19]Звіт!J24+[19]Звіт!J27+[19]Звіт!J36+[19]Звіт!J39+[19]Звіт!J42+[19]Звіт!J45</f>
        <v>0</v>
      </c>
      <c r="G74" s="1311">
        <f>[19]Звіт!K9+[19]Звіт!K12+[19]Звіт!K15+[19]Звіт!K18+[19]Звіт!K21+[19]Звіт!K30+[19]Звіт!K33+[19]Звіт!K24+[19]Звіт!K27+[19]Звіт!K36+[19]Звіт!K39+[19]Звіт!K42+[19]Звіт!K45</f>
        <v>0</v>
      </c>
      <c r="H74" s="1311">
        <f>[19]Звіт!L9+[19]Звіт!L12+[19]Звіт!L15+[19]Звіт!L18+[19]Звіт!L21+[19]Звіт!L30+[19]Звіт!L33+[19]Звіт!L24+[19]Звіт!L27+[19]Звіт!L36+[19]Звіт!L39+[19]Звіт!L42+[19]Звіт!L45</f>
        <v>14</v>
      </c>
      <c r="I74" s="1311">
        <f>[19]Звіт!M9+[19]Звіт!M12+[19]Звіт!M15+[19]Звіт!M18+[19]Звіт!M21+[19]Звіт!M30+[19]Звіт!M33+[19]Звіт!M24+[19]Звіт!M27+[19]Звіт!M36+[19]Звіт!M39+[19]Звіт!M42+[19]Звіт!M45</f>
        <v>0</v>
      </c>
      <c r="J74" s="1311">
        <f>[19]Звіт!N9+[19]Звіт!N12+[19]Звіт!N15+[19]Звіт!N18+[19]Звіт!N21+[19]Звіт!N30+[19]Звіт!N33+[19]Звіт!N24+[19]Звіт!N27+[19]Звіт!N36+[19]Звіт!N39+[19]Звіт!N42+[19]Звіт!N45</f>
        <v>0</v>
      </c>
      <c r="K74" s="1311">
        <f>[19]Звіт!O9+[19]Звіт!O12+[19]Звіт!O15+[19]Звіт!O18+[19]Звіт!O21+[19]Звіт!O30+[19]Звіт!O33+[19]Звіт!O24+[19]Звіт!O27+[19]Звіт!O36+[19]Звіт!O39+[19]Звіт!O42+[19]Звіт!O45</f>
        <v>0</v>
      </c>
      <c r="L74" s="1311">
        <f>[19]Звіт!P9+[19]Звіт!P12+[19]Звіт!P15+[19]Звіт!P18+[19]Звіт!P21+[19]Звіт!P30+[19]Звіт!P33+[19]Звіт!P24+[19]Звіт!P27+[19]Звіт!P36+[19]Звіт!P39+[19]Звіт!P42+[19]Звіт!P45</f>
        <v>14</v>
      </c>
      <c r="M74" s="1311">
        <f>[19]Звіт!Q9+[19]Звіт!Q12+[19]Звіт!Q15+[19]Звіт!Q18+[19]Звіт!Q21+[19]Звіт!Q30+[19]Звіт!Q33+[19]Звіт!Q24+[19]Звіт!Q27+[19]Звіт!Q36+[19]Звіт!Q39+[19]Звіт!Q42+[19]Звіт!Q45</f>
        <v>1</v>
      </c>
      <c r="N74" s="1311">
        <f>[19]Звіт!R9+[19]Звіт!R12+[19]Звіт!R15+[19]Звіт!R18+[19]Звіт!R21+[19]Звіт!R30+[19]Звіт!R33+[19]Звіт!R24+[19]Звіт!R27+[19]Звіт!R36+[19]Звіт!R39+[19]Звіт!R42+[19]Звіт!R45</f>
        <v>13</v>
      </c>
      <c r="O74" s="1311">
        <f>[19]Звіт!S9+[19]Звіт!S12+[19]Звіт!S15+[19]Звіт!S18+[19]Звіт!S21+[19]Звіт!S30+[19]Звіт!S33+[19]Звіт!S24+[19]Звіт!S27+[19]Звіт!S36+[19]Звіт!S39+[19]Звіт!S42+[19]Звіт!S45</f>
        <v>0</v>
      </c>
      <c r="P74" s="1311">
        <f>[19]Звіт!T9+[19]Звіт!T12+[19]Звіт!T15+[19]Звіт!T18+[19]Звіт!T21+[19]Звіт!T30+[19]Звіт!T33+[19]Звіт!T24+[19]Звіт!T27+[19]Звіт!T36+[19]Звіт!T39+[19]Звіт!T42+[19]Звіт!T45</f>
        <v>0</v>
      </c>
      <c r="Q74" s="1311">
        <f>[19]Звіт!U9+[19]Звіт!U12+[19]Звіт!U15+[19]Звіт!U18+[19]Звіт!U21+[19]Звіт!U30+[19]Звіт!U33+[19]Звіт!U24+[19]Звіт!U27+[19]Звіт!U36+[19]Звіт!U39+[19]Звіт!U42+[19]Звіт!U45</f>
        <v>12</v>
      </c>
      <c r="R74" s="1311">
        <f>[19]Звіт!V9+[19]Звіт!V12+[19]Звіт!V15+[19]Звіт!V18+[19]Звіт!V21+[19]Звіт!V30+[19]Звіт!V33+[19]Звіт!V24+[19]Звіт!V27+[19]Звіт!V36+[19]Звіт!V39+[19]Звіт!V42+[19]Звіт!V45</f>
        <v>2</v>
      </c>
      <c r="S74" s="1311">
        <f>[19]Звіт!W9+[19]Звіт!W12+[19]Звіт!W15+[19]Звіт!W18+[19]Звіт!W21+[19]Звіт!W30+[19]Звіт!W33+[19]Звіт!W24+[19]Звіт!W27+[19]Звіт!W36+[19]Звіт!W39+[19]Звіт!W42+[19]Звіт!W45</f>
        <v>0</v>
      </c>
      <c r="T74" s="1311">
        <f>[19]Звіт!X9+[19]Звіт!X12+[19]Звіт!X15+[19]Звіт!X18+[19]Звіт!X21+[19]Звіт!X30+[19]Звіт!X33+[19]Звіт!X24+[19]Звіт!X27+[19]Звіт!X36+[19]Звіт!X39+[19]Звіт!X42+[19]Звіт!X45</f>
        <v>8</v>
      </c>
      <c r="U74" s="1311">
        <f>[19]Звіт!Y9+[19]Звіт!Y12+[19]Звіт!Y15+[19]Звіт!Y18+[19]Звіт!Y21+[19]Звіт!Y30+[19]Звіт!Y33+[19]Звіт!Y24+[19]Звіт!Y27+[19]Звіт!Y36+[19]Звіт!Y39+[19]Звіт!Y42+[19]Звіт!Y45</f>
        <v>7</v>
      </c>
      <c r="V74" s="1311">
        <f>[19]Звіт!Z9+[19]Звіт!Z12+[19]Звіт!Z15+[19]Звіт!Z18+[19]Звіт!Z21+[19]Звіт!Z30+[19]Звіт!Z33+[19]Звіт!Z24+[19]Звіт!Z27+[19]Звіт!Z36+[19]Звіт!Z39+[19]Звіт!Z42+[19]Звіт!Z45</f>
        <v>4</v>
      </c>
      <c r="W74" s="1311">
        <f>[19]Звіт!AA9+[19]Звіт!AA12+[19]Звіт!AA15+[19]Звіт!AA18+[19]Звіт!AA21+[19]Звіт!AA30+[19]Звіт!AA33+[19]Звіт!AA24+[19]Звіт!AA27+[19]Звіт!AA36+[19]Звіт!AA39+[19]Звіт!AA42+[19]Звіт!AA45</f>
        <v>5</v>
      </c>
      <c r="X74" s="1311">
        <f>[19]Звіт!AB9+[19]Звіт!AB12+[19]Звіт!AB15+[19]Звіт!AB18+[19]Звіт!AB21+[19]Звіт!AB30+[19]Звіт!AB33+[19]Звіт!AB24+[19]Звіт!AB27+[19]Звіт!AB36+[19]Звіт!AB39+[19]Звіт!AB42+[19]Звіт!AB45</f>
        <v>1</v>
      </c>
      <c r="Y74" s="57"/>
      <c r="Z74" s="57"/>
      <c r="AA74" s="57"/>
    </row>
    <row r="75" spans="1:37" ht="26.25" customHeight="1" x14ac:dyDescent="0.3">
      <c r="A75" s="1801"/>
      <c r="B75" s="46" t="s">
        <v>86</v>
      </c>
      <c r="C75" s="1311">
        <f>[19]Звіт!G10+[19]Звіт!G13+[19]Звіт!G16+[19]Звіт!G19+[19]Звіт!G22+[19]Звіт!G25+[19]Звіт!G28+[19]Звіт!G31+[19]Звіт!G34+[19]Звіт!G37+[19]Звіт!G40+[19]Звіт!G43+[19]Звіт!G46</f>
        <v>6</v>
      </c>
      <c r="D75" s="1311">
        <f>[19]Звіт!H10+[19]Звіт!H13+[19]Звіт!H16+[19]Звіт!H19+[19]Звіт!H22+[19]Звіт!H25+[19]Звіт!H28+[19]Звіт!H31+[19]Звіт!H34+[19]Звіт!H37+[19]Звіт!H40+[19]Звіт!H43+[19]Звіт!H46</f>
        <v>6</v>
      </c>
      <c r="E75" s="1311">
        <f>[19]Звіт!I10+[19]Звіт!I13+[19]Звіт!I16+[19]Звіт!I19+[19]Звіт!I22+[19]Звіт!I25+[19]Звіт!I28+[19]Звіт!I31+[19]Звіт!I34+[19]Звіт!I37+[19]Звіт!I40+[19]Звіт!I43+[19]Звіт!I46</f>
        <v>0</v>
      </c>
      <c r="F75" s="1311">
        <f>[19]Звіт!J10+[19]Звіт!J13+[19]Звіт!J16+[19]Звіт!J19+[19]Звіт!J22+[19]Звіт!J25+[19]Звіт!J28+[19]Звіт!J31+[19]Звіт!J34+[19]Звіт!J37+[19]Звіт!J40+[19]Звіт!J43+[19]Звіт!J46</f>
        <v>0</v>
      </c>
      <c r="G75" s="1311">
        <f>[19]Звіт!K10+[19]Звіт!K13+[19]Звіт!K16+[19]Звіт!K19+[19]Звіт!K22+[19]Звіт!K25+[19]Звіт!K28+[19]Звіт!K31+[19]Звіт!K34+[19]Звіт!K37+[19]Звіт!K40+[19]Звіт!K43+[19]Звіт!K46</f>
        <v>0</v>
      </c>
      <c r="H75" s="1311">
        <f>[19]Звіт!L10+[19]Звіт!L13+[19]Звіт!L16+[19]Звіт!L19+[19]Звіт!L22+[19]Звіт!L25+[19]Звіт!L28+[19]Звіт!L31+[19]Звіт!L34+[19]Звіт!L37+[19]Звіт!L40+[19]Звіт!L43+[19]Звіт!L46</f>
        <v>442</v>
      </c>
      <c r="I75" s="1311">
        <f>[19]Звіт!M10+[19]Звіт!M13+[19]Звіт!M16+[19]Звіт!M19+[19]Звіт!M22+[19]Звіт!M25+[19]Звіт!M28+[19]Звіт!M31+[19]Звіт!M34+[19]Звіт!M37+[19]Звіт!M40+[19]Звіт!M43+[19]Звіт!M46</f>
        <v>0</v>
      </c>
      <c r="J75" s="1311">
        <f>[19]Звіт!N10+[19]Звіт!N13+[19]Звіт!N16+[19]Звіт!N19+[19]Звіт!N22+[19]Звіт!N25+[19]Звіт!N28+[19]Звіт!N31+[19]Звіт!N34+[19]Звіт!N37+[19]Звіт!N40+[19]Звіт!N43+[19]Звіт!N46</f>
        <v>0</v>
      </c>
      <c r="K75" s="1311">
        <f>[19]Звіт!O10+[19]Звіт!O13+[19]Звіт!O16+[19]Звіт!O19+[19]Звіт!O22+[19]Звіт!O25+[19]Звіт!O28+[19]Звіт!O31+[19]Звіт!O34+[19]Звіт!O37+[19]Звіт!O40+[19]Звіт!O43+[19]Звіт!O46</f>
        <v>0</v>
      </c>
      <c r="L75" s="1311">
        <f>[19]Звіт!P10+[19]Звіт!P13+[19]Звіт!P16+[19]Звіт!P19+[19]Звіт!P22+[19]Звіт!P25+[19]Звіт!P28+[19]Звіт!P31+[19]Звіт!P34+[19]Звіт!P37+[19]Звіт!P40+[19]Звіт!P43+[19]Звіт!P46</f>
        <v>442</v>
      </c>
      <c r="M75" s="1311">
        <f>[19]Звіт!Q10+[19]Звіт!Q13+[19]Звіт!Q16+[19]Звіт!Q19+[19]Звіт!Q22+[19]Звіт!Q25+[19]Звіт!Q28+[19]Звіт!Q31+[19]Звіт!Q34+[19]Звіт!Q37+[19]Звіт!Q40+[19]Звіт!Q43+[19]Звіт!Q46</f>
        <v>38</v>
      </c>
      <c r="N75" s="1311">
        <f>[19]Звіт!R10+[19]Звіт!R13+[19]Звіт!R16+[19]Звіт!R19+[19]Звіт!R22+[19]Звіт!R25+[19]Звіт!R28+[19]Звіт!R31+[19]Звіт!R34+[19]Звіт!R37+[19]Звіт!R40+[19]Звіт!R43+[19]Звіт!R46</f>
        <v>404</v>
      </c>
      <c r="O75" s="1311">
        <f>[19]Звіт!S10+[19]Звіт!S13+[19]Звіт!S16+[19]Звіт!S19+[19]Звіт!S22+[19]Звіт!S25+[19]Звіт!S28+[19]Звіт!S31+[19]Звіт!S34+[19]Звіт!S37+[19]Звіт!S40+[19]Звіт!S43+[19]Звіт!S46</f>
        <v>0</v>
      </c>
      <c r="P75" s="1311">
        <f>[19]Звіт!T10+[19]Звіт!T13+[19]Звіт!T16+[19]Звіт!T19+[19]Звіт!T22+[19]Звіт!T25+[19]Звіт!T28+[19]Звіт!T31+[19]Звіт!T34+[19]Звіт!T37+[19]Звіт!T40+[19]Звіт!T43+[19]Звіт!T46</f>
        <v>0</v>
      </c>
      <c r="Q75" s="1311">
        <f>[19]Звіт!U10+[19]Звіт!U13+[19]Звіт!U16+[19]Звіт!U19+[19]Звіт!U22+[19]Звіт!U25+[19]Звіт!U28+[19]Звіт!U31+[19]Звіт!U34+[19]Звіт!U37+[19]Звіт!U40+[19]Звіт!U43+[19]Звіт!U46</f>
        <v>378</v>
      </c>
      <c r="R75" s="1311">
        <f>[19]Звіт!V10+[19]Звіт!V13+[19]Звіт!V16+[19]Звіт!V19+[19]Звіт!V22+[19]Звіт!V25+[19]Звіт!V28+[19]Звіт!V31+[19]Звіт!V34+[19]Звіт!V37+[19]Звіт!V40+[19]Звіт!V43+[19]Звіт!V46</f>
        <v>64</v>
      </c>
      <c r="S75" s="1311">
        <f>[19]Звіт!W10+[19]Звіт!W13+[19]Звіт!W16+[19]Звіт!W19+[19]Звіт!W22+[19]Звіт!W25+[19]Звіт!W28+[19]Звіт!W31+[19]Звіт!W34+[19]Звіт!W37+[19]Звіт!W40+[19]Звіт!W43+[19]Звіт!W46</f>
        <v>0</v>
      </c>
      <c r="T75" s="1311">
        <f>[19]Звіт!X10+[19]Звіт!X13+[19]Звіт!X16+[19]Звіт!X19+[19]Звіт!X22+[19]Звіт!X25+[19]Звіт!X28+[19]Звіт!X31+[19]Звіт!X34+[19]Звіт!X37+[19]Звіт!X40+[19]Звіт!X43+[19]Звіт!X46</f>
        <v>123</v>
      </c>
      <c r="U75" s="1311">
        <f>[19]Звіт!Y10+[19]Звіт!Y13+[19]Звіт!Y16+[19]Звіт!Y19+[19]Звіт!Y22+[19]Звіт!Y25+[19]Звіт!Y28+[19]Звіт!Y31+[19]Звіт!Y34+[19]Звіт!Y37+[19]Звіт!Y40+[19]Звіт!Y43+[19]Звіт!Y46</f>
        <v>118</v>
      </c>
      <c r="V75" s="1311">
        <f>[19]Звіт!Z10+[19]Звіт!Z13+[19]Звіт!Z16+[19]Звіт!Z19+[19]Звіт!Z22+[19]Звіт!Z25+[19]Звіт!Z28+[19]Звіт!Z31+[19]Звіт!Z34+[19]Звіт!Z37+[19]Звіт!Z40+[19]Звіт!Z43+[19]Звіт!Z46</f>
        <v>53</v>
      </c>
      <c r="W75" s="1311">
        <f>[19]Звіт!AA10+[19]Звіт!AA13+[19]Звіт!AA16+[19]Звіт!AA19+[19]Звіт!AA22+[19]Звіт!AA25+[19]Звіт!AA28+[19]Звіт!AA31+[19]Звіт!AA34+[19]Звіт!AA37+[19]Звіт!AA40+[19]Звіт!AA43+[19]Звіт!AA46</f>
        <v>152</v>
      </c>
      <c r="X75" s="1311">
        <f>[19]Звіт!AB10+[19]Звіт!AB13+[19]Звіт!AB16+[19]Звіт!AB19+[19]Звіт!AB22+[19]Звіт!AB25+[19]Звіт!AB28+[19]Звіт!AB31+[19]Звіт!AB34+[19]Звіт!AB37+[19]Звіт!AB40+[19]Звіт!AB43+[19]Звіт!AB46</f>
        <v>37</v>
      </c>
      <c r="Y75" s="58"/>
      <c r="Z75" s="58"/>
      <c r="AA75" s="58"/>
    </row>
    <row r="76" spans="1:37" ht="26.25" customHeight="1" x14ac:dyDescent="0.3">
      <c r="A76" s="1726"/>
      <c r="B76" s="46" t="s">
        <v>87</v>
      </c>
      <c r="C76" s="1311">
        <f>[19]Звіт!G11+[19]Звіт!G14+[19]Звіт!G17+[19]Звіт!G20+[19]Звіт!G23+[19]Звіт!G26+[19]Звіт!G29+[19]Звіт!G32+[19]Звіт!G35+[19]Звіт!G38+[19]Звіт!G41+[19]Звіт!G44+[19]Звіт!G47</f>
        <v>0</v>
      </c>
      <c r="D76" s="1311">
        <f>[19]Звіт!H11+[19]Звіт!H14+[19]Звіт!H17+[19]Звіт!H20+[19]Звіт!H23+[19]Звіт!H26+[19]Звіт!H29+[19]Звіт!H32+[19]Звіт!H35+[19]Звіт!H38+[19]Звіт!H41+[19]Звіт!H44+[19]Звіт!H47</f>
        <v>0</v>
      </c>
      <c r="E76" s="1311">
        <f>[19]Звіт!I11+[19]Звіт!I14+[19]Звіт!I17+[19]Звіт!I20+[19]Звіт!I23+[19]Звіт!I26+[19]Звіт!I29+[19]Звіт!I32+[19]Звіт!I35+[19]Звіт!I38+[19]Звіт!I41+[19]Звіт!I44+[19]Звіт!I47</f>
        <v>0</v>
      </c>
      <c r="F76" s="1311">
        <f>[19]Звіт!J11+[19]Звіт!J14+[19]Звіт!J17+[19]Звіт!J20+[19]Звіт!J23+[19]Звіт!J26+[19]Звіт!J29+[19]Звіт!J32+[19]Звіт!J35+[19]Звіт!J38+[19]Звіт!J41+[19]Звіт!J44+[19]Звіт!J47</f>
        <v>0</v>
      </c>
      <c r="G76" s="1311">
        <f>[19]Звіт!K11+[19]Звіт!K14+[19]Звіт!K17+[19]Звіт!K20+[19]Звіт!K23+[19]Звіт!K26+[19]Звіт!K29+[19]Звіт!K32+[19]Звіт!K35+[19]Звіт!K38+[19]Звіт!K41+[19]Звіт!K44+[19]Звіт!K47</f>
        <v>0</v>
      </c>
      <c r="H76" s="1311">
        <f>[19]Звіт!L11+[19]Звіт!L14+[19]Звіт!L17+[19]Звіт!L20+[19]Звіт!L23+[19]Звіт!L26+[19]Звіт!L29+[19]Звіт!L32+[19]Звіт!L35+[19]Звіт!L38+[19]Звіт!L41+[19]Звіт!L44+[19]Звіт!L47</f>
        <v>0</v>
      </c>
      <c r="I76" s="1311">
        <f>[19]Звіт!M11+[19]Звіт!M14+[19]Звіт!M17+[19]Звіт!M20+[19]Звіт!M23+[19]Звіт!M26+[19]Звіт!M29+[19]Звіт!M32+[19]Звіт!M35+[19]Звіт!M38+[19]Звіт!M41+[19]Звіт!M44+[19]Звіт!M47</f>
        <v>0</v>
      </c>
      <c r="J76" s="1311">
        <f>[19]Звіт!N11+[19]Звіт!N14+[19]Звіт!N17+[19]Звіт!N20+[19]Звіт!N23+[19]Звіт!N26+[19]Звіт!N29+[19]Звіт!N32+[19]Звіт!N35+[19]Звіт!N38+[19]Звіт!N41+[19]Звіт!N44+[19]Звіт!N47</f>
        <v>0</v>
      </c>
      <c r="K76" s="1311">
        <f>[19]Звіт!O11+[19]Звіт!O14+[19]Звіт!O17+[19]Звіт!O20+[19]Звіт!O23+[19]Звіт!O26+[19]Звіт!O29+[19]Звіт!O32+[19]Звіт!O35+[19]Звіт!O38+[19]Звіт!O41+[19]Звіт!O44+[19]Звіт!O47</f>
        <v>0</v>
      </c>
      <c r="L76" s="1311">
        <f>[19]Звіт!P11+[19]Звіт!P14+[19]Звіт!P17+[19]Звіт!P20+[19]Звіт!P23+[19]Звіт!P26+[19]Звіт!P29+[19]Звіт!P32+[19]Звіт!P35+[19]Звіт!P38+[19]Звіт!P41+[19]Звіт!P44+[19]Звіт!P47</f>
        <v>0</v>
      </c>
      <c r="M76" s="1311">
        <f>[19]Звіт!Q11+[19]Звіт!Q14+[19]Звіт!Q17+[19]Звіт!Q20+[19]Звіт!Q23+[19]Звіт!Q26+[19]Звіт!Q29+[19]Звіт!Q32+[19]Звіт!Q35+[19]Звіт!Q38+[19]Звіт!Q41+[19]Звіт!Q44+[19]Звіт!Q47</f>
        <v>0</v>
      </c>
      <c r="N76" s="1311">
        <f>[19]Звіт!R11+[19]Звіт!R14+[19]Звіт!R17+[19]Звіт!R20+[19]Звіт!R23+[19]Звіт!R26+[19]Звіт!R29+[19]Звіт!R32+[19]Звіт!R35+[19]Звіт!R38+[19]Звіт!R41+[19]Звіт!R44+[19]Звіт!R47</f>
        <v>0</v>
      </c>
      <c r="O76" s="1311">
        <f>[19]Звіт!S11+[19]Звіт!S14+[19]Звіт!S17+[19]Звіт!S20+[19]Звіт!S23+[19]Звіт!S26+[19]Звіт!S29+[19]Звіт!S32+[19]Звіт!S35+[19]Звіт!S38+[19]Звіт!S41+[19]Звіт!S44+[19]Звіт!S47</f>
        <v>0</v>
      </c>
      <c r="P76" s="1311">
        <f>[19]Звіт!T11+[19]Звіт!T14+[19]Звіт!T17+[19]Звіт!T20+[19]Звіт!T23+[19]Звіт!T26+[19]Звіт!T29+[19]Звіт!T32+[19]Звіт!T35+[19]Звіт!T38+[19]Звіт!T41+[19]Звіт!T44+[19]Звіт!T47</f>
        <v>0</v>
      </c>
      <c r="Q76" s="1311">
        <f>[19]Звіт!U11+[19]Звіт!U14+[19]Звіт!U17+[19]Звіт!U20+[19]Звіт!U23+[19]Звіт!U26+[19]Звіт!U29+[19]Звіт!U32+[19]Звіт!U35+[19]Звіт!U38+[19]Звіт!U41+[19]Звіт!U44+[19]Звіт!U47</f>
        <v>0</v>
      </c>
      <c r="R76" s="1311">
        <f>[19]Звіт!V11+[19]Звіт!V14+[19]Звіт!V17+[19]Звіт!V20+[19]Звіт!V23+[19]Звіт!V26+[19]Звіт!V29+[19]Звіт!V32+[19]Звіт!V35+[19]Звіт!V38+[19]Звіт!V41+[19]Звіт!V44+[19]Звіт!V47</f>
        <v>0</v>
      </c>
      <c r="S76" s="1311">
        <f>[19]Звіт!W11+[19]Звіт!W14+[19]Звіт!W17+[19]Звіт!W20+[19]Звіт!W23+[19]Звіт!W26+[19]Звіт!W29+[19]Звіт!W32+[19]Звіт!W35+[19]Звіт!W38+[19]Звіт!W41+[19]Звіт!W44+[19]Звіт!W47</f>
        <v>0</v>
      </c>
      <c r="T76" s="1311">
        <f>[19]Звіт!X11+[19]Звіт!X14+[19]Звіт!X17+[19]Звіт!X20+[19]Звіт!X23+[19]Звіт!X26+[19]Звіт!X29+[19]Звіт!X32+[19]Звіт!X35+[19]Звіт!X38+[19]Звіт!X41+[19]Звіт!X44+[19]Звіт!X47</f>
        <v>0</v>
      </c>
      <c r="U76" s="1311">
        <f>[19]Звіт!Y11+[19]Звіт!Y14+[19]Звіт!Y17+[19]Звіт!Y20+[19]Звіт!Y23+[19]Звіт!Y26+[19]Звіт!Y29+[19]Звіт!Y32+[19]Звіт!Y35+[19]Звіт!Y38+[19]Звіт!Y41+[19]Звіт!Y44+[19]Звіт!Y47</f>
        <v>0</v>
      </c>
      <c r="V76" s="1311">
        <f>[19]Звіт!Z11+[19]Звіт!Z14+[19]Звіт!Z17+[19]Звіт!Z20+[19]Звіт!Z23+[19]Звіт!Z26+[19]Звіт!Z29+[19]Звіт!Z32+[19]Звіт!Z35+[19]Звіт!Z38+[19]Звіт!Z41+[19]Звіт!Z44+[19]Звіт!Z47</f>
        <v>0</v>
      </c>
      <c r="W76" s="1311">
        <f>[19]Звіт!AA11+[19]Звіт!AA14+[19]Звіт!AA17+[19]Звіт!AA20+[19]Звіт!AA23+[19]Звіт!AA26+[19]Звіт!AA29+[19]Звіт!AA32+[19]Звіт!AA35+[19]Звіт!AA38+[19]Звіт!AA41+[19]Звіт!AA44+[19]Звіт!AA47</f>
        <v>0</v>
      </c>
      <c r="X76" s="1311">
        <f>[19]Звіт!AB11+[19]Звіт!AB14+[19]Звіт!AB17+[19]Звіт!AB20+[19]Звіт!AB23+[19]Звіт!AB26+[19]Звіт!AB29+[19]Звіт!AB32+[19]Звіт!AB35+[19]Звіт!AB38+[19]Звіт!AB41+[19]Звіт!AB44+[19]Звіт!AB47</f>
        <v>0</v>
      </c>
      <c r="Y76" s="58"/>
      <c r="Z76" s="58"/>
      <c r="AA76" s="58"/>
    </row>
    <row r="77" spans="1:37" ht="26.25" customHeight="1" x14ac:dyDescent="0.3">
      <c r="A77" s="1797" t="s">
        <v>317</v>
      </c>
      <c r="B77" s="1719"/>
      <c r="C77" s="57">
        <f>C74+C75+C76</f>
        <v>6</v>
      </c>
      <c r="D77" s="57">
        <f t="shared" ref="D77:AA77" si="51">D74+D75+D76</f>
        <v>6</v>
      </c>
      <c r="E77" s="57">
        <f t="shared" si="51"/>
        <v>0</v>
      </c>
      <c r="F77" s="57">
        <f t="shared" si="51"/>
        <v>0</v>
      </c>
      <c r="G77" s="57">
        <f t="shared" si="51"/>
        <v>0</v>
      </c>
      <c r="H77" s="57">
        <f t="shared" si="51"/>
        <v>456</v>
      </c>
      <c r="I77" s="57">
        <f t="shared" si="51"/>
        <v>0</v>
      </c>
      <c r="J77" s="57">
        <f t="shared" si="51"/>
        <v>0</v>
      </c>
      <c r="K77" s="57">
        <f t="shared" si="51"/>
        <v>0</v>
      </c>
      <c r="L77" s="57">
        <f t="shared" si="51"/>
        <v>456</v>
      </c>
      <c r="M77" s="57">
        <f t="shared" si="51"/>
        <v>39</v>
      </c>
      <c r="N77" s="57">
        <f t="shared" si="51"/>
        <v>417</v>
      </c>
      <c r="O77" s="57">
        <f t="shared" si="51"/>
        <v>0</v>
      </c>
      <c r="P77" s="57">
        <f t="shared" si="51"/>
        <v>0</v>
      </c>
      <c r="Q77" s="57">
        <f t="shared" si="51"/>
        <v>390</v>
      </c>
      <c r="R77" s="57">
        <f t="shared" si="51"/>
        <v>66</v>
      </c>
      <c r="S77" s="57">
        <f t="shared" si="51"/>
        <v>0</v>
      </c>
      <c r="T77" s="57">
        <f t="shared" si="51"/>
        <v>131</v>
      </c>
      <c r="U77" s="57">
        <f t="shared" si="51"/>
        <v>125</v>
      </c>
      <c r="V77" s="57">
        <f t="shared" si="51"/>
        <v>57</v>
      </c>
      <c r="W77" s="57">
        <f t="shared" si="51"/>
        <v>157</v>
      </c>
      <c r="X77" s="57">
        <f t="shared" si="51"/>
        <v>38</v>
      </c>
      <c r="Y77" s="57">
        <f t="shared" si="51"/>
        <v>0</v>
      </c>
      <c r="Z77" s="57">
        <f t="shared" si="51"/>
        <v>0</v>
      </c>
      <c r="AA77" s="57">
        <f t="shared" si="51"/>
        <v>0</v>
      </c>
    </row>
    <row r="78" spans="1:37" ht="26.25" customHeight="1" x14ac:dyDescent="0.3">
      <c r="A78" s="1800" t="s">
        <v>242</v>
      </c>
      <c r="B78" s="44" t="s">
        <v>85</v>
      </c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4"/>
      <c r="T78" s="54"/>
      <c r="U78" s="54"/>
      <c r="V78" s="54"/>
      <c r="W78" s="54"/>
      <c r="X78" s="60"/>
      <c r="Y78" s="58"/>
      <c r="Z78" s="58"/>
      <c r="AA78" s="58"/>
    </row>
    <row r="79" spans="1:37" ht="26.25" customHeight="1" x14ac:dyDescent="0.3">
      <c r="A79" s="1801"/>
      <c r="B79" s="46" t="s">
        <v>86</v>
      </c>
      <c r="C79" s="61"/>
      <c r="D79" s="54"/>
      <c r="E79" s="54"/>
      <c r="F79" s="54"/>
      <c r="G79" s="54"/>
      <c r="H79" s="5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60"/>
      <c r="Y79" s="58"/>
      <c r="Z79" s="58"/>
      <c r="AA79" s="58"/>
    </row>
    <row r="80" spans="1:37" ht="26.25" customHeight="1" x14ac:dyDescent="0.3">
      <c r="A80" s="1726"/>
      <c r="B80" s="46" t="s">
        <v>87</v>
      </c>
      <c r="C80" s="61"/>
      <c r="D80" s="54"/>
      <c r="E80" s="54"/>
      <c r="F80" s="54"/>
      <c r="G80" s="54"/>
      <c r="H80" s="55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60"/>
      <c r="Y80" s="58"/>
      <c r="Z80" s="58"/>
      <c r="AA80" s="58"/>
    </row>
    <row r="81" spans="1:27" ht="26.25" customHeight="1" x14ac:dyDescent="0.3">
      <c r="A81" s="1797" t="s">
        <v>318</v>
      </c>
      <c r="B81" s="1719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>
        <f t="shared" ref="Y81:AA81" si="52">Y78+Y79+Y80</f>
        <v>0</v>
      </c>
      <c r="Z81" s="58">
        <f t="shared" si="52"/>
        <v>0</v>
      </c>
      <c r="AA81" s="58">
        <f t="shared" si="52"/>
        <v>0</v>
      </c>
    </row>
    <row r="82" spans="1:27" ht="26.25" customHeight="1" x14ac:dyDescent="0.3">
      <c r="A82" s="1800" t="s">
        <v>258</v>
      </c>
      <c r="B82" s="44" t="s">
        <v>85</v>
      </c>
      <c r="C82" s="1310">
        <f>[20]Звіт!G9+[20]Звіт!G12+[20]Звіт!G15+[20]Звіт!G18+[20]Звіт!G21+[20]Звіт!G24+[20]Звіт!G27+[20]Звіт!G30+[20]Звіт!G33+[20]Звіт!G36+[20]Звіт!G39+[20]Звіт!G42+[20]Звіт!G45+[20]Звіт!G48+[20]Звіт!G51+[20]Звіт!G66+[20]Звіт!G69+[20]Звіт!G72</f>
        <v>3</v>
      </c>
      <c r="D82" s="1310">
        <f>[20]Звіт!H9+[20]Звіт!H12+[20]Звіт!H15+[20]Звіт!H18+[20]Звіт!H21+[20]Звіт!H24+[20]Звіт!H27+[20]Звіт!H30+[20]Звіт!H33+[20]Звіт!H36+[20]Звіт!H39+[20]Звіт!H42+[20]Звіт!H45+[20]Звіт!H48+[20]Звіт!H51+[20]Звіт!H66+[20]Звіт!H69+[20]Звіт!H72</f>
        <v>2</v>
      </c>
      <c r="E82" s="1310">
        <f>[20]Звіт!I9+[20]Звіт!I12+[20]Звіт!I15+[20]Звіт!I18+[20]Звіт!I21+[20]Звіт!I24+[20]Звіт!I27+[20]Звіт!I30+[20]Звіт!I33+[20]Звіт!I36+[20]Звіт!I39+[20]Звіт!I42+[20]Звіт!I45+[20]Звіт!I48+[20]Звіт!I51+[20]Звіт!I66+[20]Звіт!I69+[20]Звіт!I72</f>
        <v>0</v>
      </c>
      <c r="F82" s="1310">
        <f>[20]Звіт!J9+[20]Звіт!J12+[20]Звіт!J15+[20]Звіт!J18+[20]Звіт!J21+[20]Звіт!J24+[20]Звіт!J27+[20]Звіт!J30+[20]Звіт!J33+[20]Звіт!J36+[20]Звіт!J39+[20]Звіт!J42+[20]Звіт!J45+[20]Звіт!J48+[20]Звіт!J51+[20]Звіт!J66+[20]Звіт!J69+[20]Звіт!J72</f>
        <v>1</v>
      </c>
      <c r="G82" s="1310">
        <f>[20]Звіт!K9+[20]Звіт!K12+[20]Звіт!K15+[20]Звіт!K18+[20]Звіт!K21+[20]Звіт!K24+[20]Звіт!K27+[20]Звіт!K30+[20]Звіт!K33+[20]Звіт!K36+[20]Звіт!K39+[20]Звіт!K42+[20]Звіт!K45+[20]Звіт!K48+[20]Звіт!K51+[20]Звіт!K66+[20]Звіт!K69+[20]Звіт!K72</f>
        <v>0</v>
      </c>
      <c r="H82" s="1310">
        <v>69</v>
      </c>
      <c r="I82" s="1310">
        <f>[20]Звіт!M9+[20]Звіт!M12+[20]Звіт!M15+[20]Звіт!M18+[20]Звіт!M21+[20]Звіт!M24+[20]Звіт!M27+[20]Звіт!M30+[20]Звіт!M33+[20]Звіт!M36+[20]Звіт!M39+[20]Звіт!M42+[20]Звіт!M45+[20]Звіт!M48+[20]Звіт!M51+[20]Звіт!M66+[20]Звіт!M69+[20]Звіт!M72</f>
        <v>0</v>
      </c>
      <c r="J82" s="1310">
        <f>[20]Звіт!N9+[20]Звіт!N12+[20]Звіт!N15+[20]Звіт!N18+[20]Звіт!N21+[20]Звіт!N24+[20]Звіт!N27+[20]Звіт!N30+[20]Звіт!N33+[20]Звіт!N36+[20]Звіт!N39+[20]Звіт!N42+[20]Звіт!N45+[20]Звіт!N48+[20]Звіт!N51+[20]Звіт!N66+[20]Звіт!N69+[20]Звіт!N72</f>
        <v>0</v>
      </c>
      <c r="K82" s="1310">
        <f>[20]Звіт!O9+[20]Звіт!O12+[20]Звіт!O15+[20]Звіт!O18+[20]Звіт!O21+[20]Звіт!O24+[20]Звіт!O27+[20]Звіт!O30+[20]Звіт!O33+[20]Звіт!O36+[20]Звіт!O39+[20]Звіт!O42+[20]Звіт!O45+[20]Звіт!O48+[20]Звіт!O51+[20]Звіт!O66+[20]Звіт!O69+[20]Звіт!O72</f>
        <v>0</v>
      </c>
      <c r="L82" s="1310">
        <v>69</v>
      </c>
      <c r="M82" s="1310">
        <f>[20]Звіт!Q9+[20]Звіт!Q12+[20]Звіт!Q15+[20]Звіт!Q18+[20]Звіт!Q21+[20]Звіт!Q24+[20]Звіт!Q27+[20]Звіт!Q30+[20]Звіт!Q33+[20]Звіт!Q36+[20]Звіт!Q39+[20]Звіт!Q42+[20]Звіт!Q45+[20]Звіт!Q48+[20]Звіт!Q51+[20]Звіт!Q66+[20]Звіт!Q69+[20]Звіт!Q72</f>
        <v>4</v>
      </c>
      <c r="N82" s="1310">
        <v>65</v>
      </c>
      <c r="O82" s="1310">
        <f>[20]Звіт!S9+[20]Звіт!S12+[20]Звіт!S15+[20]Звіт!S18+[20]Звіт!S21+[20]Звіт!S24+[20]Звіт!S27+[20]Звіт!S30+[20]Звіт!S33+[20]Звіт!S36+[20]Звіт!S39+[20]Звіт!S42+[20]Звіт!S45+[20]Звіт!S48+[20]Звіт!S51+[20]Звіт!S66+[20]Звіт!S69+[20]Звіт!S72</f>
        <v>0</v>
      </c>
      <c r="P82" s="1310">
        <f>[20]Звіт!T9+[20]Звіт!T12+[20]Звіт!T15+[20]Звіт!T18+[20]Звіт!T21+[20]Звіт!T24+[20]Звіт!T27+[20]Звіт!T30+[20]Звіт!T33+[20]Звіт!T36+[20]Звіт!T39+[20]Звіт!T42+[20]Звіт!T45+[20]Звіт!T48+[20]Звіт!T51+[20]Звіт!T66+[20]Звіт!T69+[20]Звіт!T72</f>
        <v>0</v>
      </c>
      <c r="Q82" s="1310">
        <v>64</v>
      </c>
      <c r="R82" s="1310">
        <v>5</v>
      </c>
      <c r="S82" s="1310">
        <f>[20]Звіт!W9+[20]Звіт!W12+[20]Звіт!W15+[20]Звіт!W18+[20]Звіт!W21+[20]Звіт!W24+[20]Звіт!W27+[20]Звіт!W30+[20]Звіт!W33+[20]Звіт!W36+[20]Звіт!W39+[20]Звіт!W42+[20]Звіт!W45+[20]Звіт!W48+[20]Звіт!W51+[20]Звіт!W66+[20]Звіт!W69+[20]Звіт!W72</f>
        <v>0</v>
      </c>
      <c r="T82" s="1310">
        <v>24</v>
      </c>
      <c r="U82" s="1310">
        <v>23</v>
      </c>
      <c r="V82" s="1310">
        <f>[20]Звіт!Z9+[20]Звіт!Z12+[20]Звіт!Z15+[20]Звіт!Z18+[20]Звіт!Z21+[20]Звіт!Z24+[20]Звіт!Z27+[20]Звіт!Z30+[20]Звіт!Z33+[20]Звіт!Z36+[20]Звіт!Z39+[20]Звіт!Z42+[20]Звіт!Z45+[20]Звіт!Z48+[20]Звіт!Z51+[20]Звіт!Z66+[20]Звіт!Z69+[20]Звіт!Z72</f>
        <v>5</v>
      </c>
      <c r="W82" s="1310">
        <v>42</v>
      </c>
      <c r="X82" s="1310">
        <f>[20]Звіт!AB9+[20]Звіт!AB12+[20]Звіт!AB15+[20]Звіт!AB18+[20]Звіт!AB21+[20]Звіт!AB24+[20]Звіт!AB27+[20]Звіт!AB30+[20]Звіт!AB33+[20]Звіт!AB36+[20]Звіт!AB39+[20]Звіт!AB42+[20]Звіт!AB45+[20]Звіт!AB48+[20]Звіт!AB51+[20]Звіт!AB66+[20]Звіт!AB69+[20]Звіт!AB72</f>
        <v>6</v>
      </c>
      <c r="Y82" s="58"/>
      <c r="Z82" s="58"/>
      <c r="AA82" s="58"/>
    </row>
    <row r="83" spans="1:27" ht="26.25" customHeight="1" x14ac:dyDescent="0.3">
      <c r="A83" s="1801"/>
      <c r="B83" s="46" t="s">
        <v>86</v>
      </c>
      <c r="C83" s="1310">
        <f>[20]Звіт!G10+[20]Звіт!G13+[20]Звіт!G16+[20]Звіт!G19+[20]Звіт!G22+[20]Звіт!G25+[20]Звіт!G28+[20]Звіт!G31+[20]Звіт!G34+[20]Звіт!G37+[20]Звіт!G40+[20]Звіт!G43+[20]Звіт!G46+[20]Звіт!G49+[20]Звіт!G52+[20]Звіт!G55+[20]Звіт!G58+[20]Звіт!G61+[20]Звіт!G64+[20]Звіт!G67+[20]Звіт!G70+[20]Звіт!G73</f>
        <v>38</v>
      </c>
      <c r="D83" s="1310">
        <f>[20]Звіт!H10+[20]Звіт!H13+[20]Звіт!H16+[20]Звіт!H19+[20]Звіт!H22+[20]Звіт!H25+[20]Звіт!H28+[20]Звіт!H31+[20]Звіт!H34+[20]Звіт!H37+[20]Звіт!H40+[20]Звіт!H43+[20]Звіт!H46+[20]Звіт!H49+[20]Звіт!H52+[20]Звіт!H55+[20]Звіт!H58+[20]Звіт!H61+[20]Звіт!H64+[20]Звіт!H67+[20]Звіт!H70+[20]Звіт!H73</f>
        <v>35</v>
      </c>
      <c r="E83" s="1310">
        <f>[20]Звіт!I10+[20]Звіт!I13+[20]Звіт!I16+[20]Звіт!I19+[20]Звіт!I22+[20]Звіт!I25+[20]Звіт!I28+[20]Звіт!I31+[20]Звіт!I34+[20]Звіт!I37+[20]Звіт!I40+[20]Звіт!I43+[20]Звіт!I46+[20]Звіт!I49+[20]Звіт!I52+[20]Звіт!I55+[20]Звіт!I58+[20]Звіт!I61+[20]Звіт!I64+[20]Звіт!I67+[20]Звіт!I70+[20]Звіт!I73</f>
        <v>0</v>
      </c>
      <c r="F83" s="1310">
        <f>[20]Звіт!J10+[20]Звіт!J13+[20]Звіт!J16+[20]Звіт!J19+[20]Звіт!J22+[20]Звіт!J25+[20]Звіт!J28+[20]Звіт!J31+[20]Звіт!J34+[20]Звіт!J37+[20]Звіт!J40+[20]Звіт!J43+[20]Звіт!J46+[20]Звіт!J49+[20]Звіт!J52+[20]Звіт!J55+[20]Звіт!J58+[20]Звіт!J61+[20]Звіт!J64+[20]Звіт!J67+[20]Звіт!J70+[20]Звіт!J73</f>
        <v>3</v>
      </c>
      <c r="G83" s="1310">
        <f>[20]Звіт!K10+[20]Звіт!K13+[20]Звіт!K16+[20]Звіт!K19+[20]Звіт!K22+[20]Звіт!K25+[20]Звіт!K28+[20]Звіт!K31+[20]Звіт!K34+[20]Звіт!K37+[20]Звіт!K40+[20]Звіт!K43+[20]Звіт!K46+[20]Звіт!K49+[20]Звіт!K52+[20]Звіт!K55+[20]Звіт!K58+[20]Звіт!K61+[20]Звіт!K64+[20]Звіт!K67+[20]Звіт!K70+[20]Звіт!K73</f>
        <v>0</v>
      </c>
      <c r="H83" s="1310">
        <f>[20]Звіт!L10+[20]Звіт!L13+[20]Звіт!L16+[20]Звіт!L19+[20]Звіт!L22+[20]Звіт!L25+[20]Звіт!L28+[20]Звіт!L31+[20]Звіт!L34+[20]Звіт!L37+[20]Звіт!L40+[20]Звіт!L43+[20]Звіт!L46+[20]Звіт!L49+[20]Звіт!L52+[20]Звіт!L55+[20]Звіт!L58+[20]Звіт!L61+[20]Звіт!L64+[20]Звіт!L67+[20]Звіт!L70+[20]Звіт!L73</f>
        <v>843</v>
      </c>
      <c r="I83" s="1310">
        <f>[20]Звіт!M10+[20]Звіт!M13+[20]Звіт!M16+[20]Звіт!M19+[20]Звіт!M22+[20]Звіт!M25+[20]Звіт!M28+[20]Звіт!M31+[20]Звіт!M34+[20]Звіт!M37+[20]Звіт!M40+[20]Звіт!M43+[20]Звіт!M46+[20]Звіт!M49+[20]Звіт!M52+[20]Звіт!M55+[20]Звіт!M58+[20]Звіт!M61+[20]Звіт!M64+[20]Звіт!M67+[20]Звіт!M70+[20]Звіт!M73</f>
        <v>0</v>
      </c>
      <c r="J83" s="1310">
        <f>[20]Звіт!N10+[20]Звіт!N13+[20]Звіт!N16+[20]Звіт!N19+[20]Звіт!N22+[20]Звіт!N25+[20]Звіт!N28+[20]Звіт!N31+[20]Звіт!N34+[20]Звіт!N37+[20]Звіт!N40+[20]Звіт!N43+[20]Звіт!N46+[20]Звіт!N49+[20]Звіт!N52+[20]Звіт!N55+[20]Звіт!N58+[20]Звіт!N61+[20]Звіт!N64+[20]Звіт!N67+[20]Звіт!N70+[20]Звіт!N73</f>
        <v>0</v>
      </c>
      <c r="K83" s="1310">
        <f>[20]Звіт!O10+[20]Звіт!O13+[20]Звіт!O16+[20]Звіт!O19+[20]Звіт!O22+[20]Звіт!O25+[20]Звіт!O28+[20]Звіт!O31+[20]Звіт!O34+[20]Звіт!O37+[20]Звіт!O40+[20]Звіт!O43+[20]Звіт!O46+[20]Звіт!O49+[20]Звіт!O52+[20]Звіт!O55+[20]Звіт!O58+[20]Звіт!O61+[20]Звіт!O64+[20]Звіт!O67+[20]Звіт!O70+[20]Звіт!O73</f>
        <v>0</v>
      </c>
      <c r="L83" s="1310">
        <f>[20]Звіт!P10+[20]Звіт!P13+[20]Звіт!P16+[20]Звіт!P19+[20]Звіт!P22+[20]Звіт!P25+[20]Звіт!P28+[20]Звіт!P31+[20]Звіт!P34+[20]Звіт!P37+[20]Звіт!P40+[20]Звіт!P43+[20]Звіт!P46+[20]Звіт!P49+[20]Звіт!P52+[20]Звіт!P55+[20]Звіт!P58+[20]Звіт!P61+[20]Звіт!P64+[20]Звіт!P67+[20]Звіт!P70+[20]Звіт!P73</f>
        <v>843</v>
      </c>
      <c r="M83" s="1310">
        <f>[20]Звіт!Q10+[20]Звіт!Q13+[20]Звіт!Q16+[20]Звіт!Q19+[20]Звіт!Q22+[20]Звіт!Q25+[20]Звіт!Q28+[20]Звіт!Q31+[20]Звіт!Q34+[20]Звіт!Q37+[20]Звіт!Q40+[20]Звіт!Q43+[20]Звіт!Q46+[20]Звіт!Q49+[20]Звіт!Q52+[20]Звіт!Q55+[20]Звіт!Q58+[20]Звіт!Q61+[20]Звіт!Q64+[20]Звіт!Q67+[20]Звіт!Q70+[20]Звіт!Q73</f>
        <v>105</v>
      </c>
      <c r="N83" s="1310">
        <f>[20]Звіт!R10+[20]Звіт!R13+[20]Звіт!R16+[20]Звіт!R19+[20]Звіт!R22+[20]Звіт!R25+[20]Звіт!R28+[20]Звіт!R31+[20]Звіт!R34+[20]Звіт!R37+[20]Звіт!R40+[20]Звіт!R43+[20]Звіт!R46+[20]Звіт!R49+[20]Звіт!R52+[20]Звіт!R55+[20]Звіт!R58+[20]Звіт!R61+[20]Звіт!R64+[20]Звіт!R67+[20]Звіт!R70+[20]Звіт!R73</f>
        <v>688</v>
      </c>
      <c r="O83" s="1310">
        <f>[20]Звіт!S10+[20]Звіт!S13+[20]Звіт!S16+[20]Звіт!S19+[20]Звіт!S22+[20]Звіт!S25+[20]Звіт!S28+[20]Звіт!S31+[20]Звіт!S34+[20]Звіт!S37+[20]Звіт!S40+[20]Звіт!S43+[20]Звіт!S46+[20]Звіт!S49+[20]Звіт!S52+[20]Звіт!S55+[20]Звіт!S58+[20]Звіт!S61+[20]Звіт!S64+[20]Звіт!S67+[20]Звіт!S70+[20]Звіт!S73</f>
        <v>50</v>
      </c>
      <c r="P83" s="1310">
        <f>[20]Звіт!T10+[20]Звіт!T13+[20]Звіт!T16+[20]Звіт!T19+[20]Звіт!T22+[20]Звіт!T25+[20]Звіт!T28+[20]Звіт!T31+[20]Звіт!T34+[20]Звіт!T37+[20]Звіт!T40+[20]Звіт!T43+[20]Звіт!T46+[20]Звіт!T49+[20]Звіт!T52+[20]Звіт!T55+[20]Звіт!T58+[20]Звіт!T61+[20]Звіт!T64+[20]Звіт!T67+[20]Звіт!T70+[20]Звіт!T73</f>
        <v>0</v>
      </c>
      <c r="Q83" s="1310">
        <f>[20]Звіт!U10+[20]Звіт!U13+[20]Звіт!U16+[20]Звіт!U19+[20]Звіт!U22+[20]Звіт!U25+[20]Звіт!U28+[20]Звіт!U31+[20]Звіт!U34+[20]Звіт!U37+[20]Звіт!U40+[20]Звіт!U43+[20]Звіт!U46+[20]Звіт!U49+[20]Звіт!U52+[20]Звіт!U55+[20]Звіт!U58+[20]Звіт!U61+[20]Звіт!U64+[20]Звіт!U67+[20]Звіт!U70+[20]Звіт!U73</f>
        <v>750</v>
      </c>
      <c r="R83" s="1310">
        <f>[20]Звіт!V10+[20]Звіт!V13+[20]Звіт!V16+[20]Звіт!V19+[20]Звіт!V22+[20]Звіт!V25+[20]Звіт!V28+[20]Звіт!V31+[20]Звіт!V34+[20]Звіт!V37+[20]Звіт!V40+[20]Звіт!V43+[20]Звіт!V46+[20]Звіт!V49+[20]Звіт!V52+[20]Звіт!V55+[20]Звіт!V58+[20]Звіт!V61+[20]Звіт!V64+[20]Звіт!V67+[20]Звіт!V70+[20]Звіт!V73</f>
        <v>93</v>
      </c>
      <c r="S83" s="1310">
        <f>[20]Звіт!W10+[20]Звіт!W13+[20]Звіт!W16+[20]Звіт!W19+[20]Звіт!W22+[20]Звіт!W25+[20]Звіт!W28+[20]Звіт!W31+[20]Звіт!W34+[20]Звіт!W37+[20]Звіт!W40+[20]Звіт!W43+[20]Звіт!W46+[20]Звіт!W49+[20]Звіт!W52+[20]Звіт!W55+[20]Звіт!W58+[20]Звіт!W61+[20]Звіт!W64+[20]Звіт!W67+[20]Звіт!W70+[20]Звіт!W73</f>
        <v>1</v>
      </c>
      <c r="T83" s="1310">
        <f>[20]Звіт!X10+[20]Звіт!X13+[20]Звіт!X16+[20]Звіт!X19+[20]Звіт!X22+[20]Звіт!X25+[20]Звіт!X28+[20]Звіт!X31+[20]Звіт!X34+[20]Звіт!X37+[20]Звіт!X40+[20]Звіт!X43+[20]Звіт!X46+[20]Звіт!X49+[20]Звіт!X52+[20]Звіт!X55+[20]Звіт!X58+[20]Звіт!X61+[20]Звіт!X64+[20]Звіт!X67+[20]Звіт!X70+[20]Звіт!X73</f>
        <v>291</v>
      </c>
      <c r="U83" s="1310">
        <f>[20]Звіт!Y10+[20]Звіт!Y13+[20]Звіт!Y16+[20]Звіт!Y19+[20]Звіт!Y22+[20]Звіт!Y25+[20]Звіт!Y28+[20]Звіт!Y31+[20]Звіт!Y34+[20]Звіт!Y37+[20]Звіт!Y40+[20]Звіт!Y43+[20]Звіт!Y46+[20]Звіт!Y49+[20]Звіт!Y52+[20]Звіт!Y55+[20]Звіт!Y58+[20]Звіт!Y61+[20]Звіт!Y64+[20]Звіт!Y67+[20]Звіт!Y70+[20]Звіт!Y73</f>
        <v>278</v>
      </c>
      <c r="V83" s="1310">
        <f>[20]Звіт!Z10+[20]Звіт!Z13+[20]Звіт!Z16+[20]Звіт!Z19+[20]Звіт!Z22+[20]Звіт!Z25+[20]Звіт!Z28+[20]Звіт!Z31+[20]Звіт!Z34+[20]Звіт!Z37+[20]Звіт!Z40+[20]Звіт!Z43+[20]Звіт!Z46+[20]Звіт!Z49+[20]Звіт!Z52+[20]Звіт!Z55+[20]Звіт!Z58+[20]Звіт!Z61+[20]Звіт!Z64+[20]Звіт!Z67+[20]Звіт!Z70+[20]Звіт!Z73</f>
        <v>41</v>
      </c>
      <c r="W83" s="1310">
        <f>[20]Звіт!AA10+[20]Звіт!AA13+[20]Звіт!AA16+[20]Звіт!AA19+[20]Звіт!AA22+[20]Звіт!AA25+[20]Звіт!AA28+[20]Звіт!AA31+[20]Звіт!AA34+[20]Звіт!AA37+[20]Звіт!AA40+[20]Звіт!AA43+[20]Звіт!AA46+[20]Звіт!AA49+[20]Звіт!AA52+[20]Звіт!AA55+[20]Звіт!AA58+[20]Звіт!AA61+[20]Звіт!AA64+[20]Звіт!AA67+[20]Звіт!AA70+[20]Звіт!AA73</f>
        <v>430</v>
      </c>
      <c r="X83" s="1310">
        <f>[20]Звіт!AB10+[20]Звіт!AB13+[20]Звіт!AB16+[20]Звіт!AB19+[20]Звіт!AB22+[20]Звіт!AB25+[20]Звіт!AB28+[20]Звіт!AB31+[20]Звіт!AB34+[20]Звіт!AB37+[20]Звіт!AB40+[20]Звіт!AB43+[20]Звіт!AB46+[20]Звіт!AB49+[20]Звіт!AB52+[20]Звіт!AB55+[20]Звіт!AB58+[20]Звіт!AB61+[20]Звіт!AB64+[20]Звіт!AB67+[20]Звіт!AB70+[20]Звіт!AB73</f>
        <v>117</v>
      </c>
      <c r="Y83" s="58"/>
      <c r="Z83" s="58"/>
      <c r="AA83" s="58"/>
    </row>
    <row r="84" spans="1:27" ht="26.25" customHeight="1" x14ac:dyDescent="0.3">
      <c r="A84" s="1726"/>
      <c r="B84" s="46" t="s">
        <v>87</v>
      </c>
      <c r="C84" s="1310">
        <f>[20]Звіт!G11+[20]Звіт!G14+[20]Звіт!G17+[20]Звіт!G20+[20]Звіт!G23+[20]Звіт!G26+[20]Звіт!G29+[20]Звіт!G32+[20]Звіт!G35+[20]Звіт!G38+[20]Звіт!G41+[20]Звіт!G44+[20]Звіт!G47+[20]Звіт!G50+[20]Звіт!G53+[20]Звіт!G56+[20]Звіт!G59+[20]Звіт!G62+[20]Звіт!G65+[20]Звіт!G68+[20]Звіт!G71+[20]Звіт!G74</f>
        <v>0</v>
      </c>
      <c r="D84" s="1310">
        <f>[20]Звіт!H11+[20]Звіт!H14+[20]Звіт!H17+[20]Звіт!H20+[20]Звіт!H23+[20]Звіт!H26+[20]Звіт!H29+[20]Звіт!H32+[20]Звіт!H35+[20]Звіт!H38+[20]Звіт!H41+[20]Звіт!H44+[20]Звіт!H47+[20]Звіт!H50+[20]Звіт!H53+[20]Звіт!H56+[20]Звіт!H59+[20]Звіт!H62+[20]Звіт!H65+[20]Звіт!H68+[20]Звіт!H71+[20]Звіт!H74</f>
        <v>0</v>
      </c>
      <c r="E84" s="1310">
        <f>[20]Звіт!I11+[20]Звіт!I14+[20]Звіт!I17+[20]Звіт!I20+[20]Звіт!I23+[20]Звіт!I26+[20]Звіт!I29+[20]Звіт!I32+[20]Звіт!I35+[20]Звіт!I38+[20]Звіт!I41+[20]Звіт!I44+[20]Звіт!I47+[20]Звіт!I50+[20]Звіт!I53+[20]Звіт!I56+[20]Звіт!I59+[20]Звіт!I62+[20]Звіт!I65+[20]Звіт!I68+[20]Звіт!I71+[20]Звіт!I74</f>
        <v>0</v>
      </c>
      <c r="F84" s="1310">
        <f>[20]Звіт!J11+[20]Звіт!J14+[20]Звіт!J17+[20]Звіт!J20+[20]Звіт!J23+[20]Звіт!J26+[20]Звіт!J29+[20]Звіт!J32+[20]Звіт!J35+[20]Звіт!J38+[20]Звіт!J41+[20]Звіт!J44+[20]Звіт!J47+[20]Звіт!J50+[20]Звіт!J53+[20]Звіт!J56+[20]Звіт!J59+[20]Звіт!J62+[20]Звіт!J65+[20]Звіт!J68+[20]Звіт!J71+[20]Звіт!J74</f>
        <v>0</v>
      </c>
      <c r="G84" s="1310">
        <f>[20]Звіт!K11+[20]Звіт!K14+[20]Звіт!K17+[20]Звіт!K20+[20]Звіт!K23+[20]Звіт!K26+[20]Звіт!K29+[20]Звіт!K32+[20]Звіт!K35+[20]Звіт!K38+[20]Звіт!K41+[20]Звіт!K44+[20]Звіт!K47+[20]Звіт!K50+[20]Звіт!K53+[20]Звіт!K56+[20]Звіт!K59+[20]Звіт!K62+[20]Звіт!K65+[20]Звіт!K68+[20]Звіт!K71+[20]Звіт!K74</f>
        <v>0</v>
      </c>
      <c r="H84" s="1310">
        <f>[20]Звіт!L11+[20]Звіт!L14+[20]Звіт!L17+[20]Звіт!L20+[20]Звіт!L23+[20]Звіт!L26+[20]Звіт!L29+[20]Звіт!L32+[20]Звіт!L35+[20]Звіт!L38+[20]Звіт!L41+[20]Звіт!L44+[20]Звіт!L47+[20]Звіт!L50+[20]Звіт!L53+[20]Звіт!L56+[20]Звіт!L59+[20]Звіт!L62+[20]Звіт!L65+[20]Звіт!L68+[20]Звіт!L71+[20]Звіт!L74</f>
        <v>0</v>
      </c>
      <c r="I84" s="1310">
        <f>[20]Звіт!M11+[20]Звіт!M14+[20]Звіт!M17+[20]Звіт!M20+[20]Звіт!M23+[20]Звіт!M26+[20]Звіт!M29+[20]Звіт!M32+[20]Звіт!M35+[20]Звіт!M38+[20]Звіт!M41+[20]Звіт!M44+[20]Звіт!M47+[20]Звіт!M50+[20]Звіт!M53+[20]Звіт!M56+[20]Звіт!M59+[20]Звіт!M62+[20]Звіт!M65+[20]Звіт!M68+[20]Звіт!M71+[20]Звіт!M74</f>
        <v>0</v>
      </c>
      <c r="J84" s="1310">
        <f>[20]Звіт!N11+[20]Звіт!N14+[20]Звіт!N17+[20]Звіт!N20+[20]Звіт!N23+[20]Звіт!N26+[20]Звіт!N29+[20]Звіт!N32+[20]Звіт!N35+[20]Звіт!N38+[20]Звіт!N41+[20]Звіт!N44+[20]Звіт!N47+[20]Звіт!N50+[20]Звіт!N53+[20]Звіт!N56+[20]Звіт!N59+[20]Звіт!N62+[20]Звіт!N65+[20]Звіт!N68+[20]Звіт!N71+[20]Звіт!N74</f>
        <v>0</v>
      </c>
      <c r="K84" s="1310">
        <f>[20]Звіт!O11+[20]Звіт!O14+[20]Звіт!O17+[20]Звіт!O20+[20]Звіт!O23+[20]Звіт!O26+[20]Звіт!O29+[20]Звіт!O32+[20]Звіт!O35+[20]Звіт!O38+[20]Звіт!O41+[20]Звіт!O44+[20]Звіт!O47+[20]Звіт!O50+[20]Звіт!O53+[20]Звіт!O56+[20]Звіт!O59+[20]Звіт!O62+[20]Звіт!O65+[20]Звіт!O68+[20]Звіт!O71+[20]Звіт!O74</f>
        <v>0</v>
      </c>
      <c r="L84" s="1310">
        <f>[20]Звіт!P11+[20]Звіт!P14+[20]Звіт!P17+[20]Звіт!P20+[20]Звіт!P23+[20]Звіт!P26+[20]Звіт!P29+[20]Звіт!P32+[20]Звіт!P35+[20]Звіт!P38+[20]Звіт!P41+[20]Звіт!P44+[20]Звіт!P47+[20]Звіт!P50+[20]Звіт!P53+[20]Звіт!P56+[20]Звіт!P59+[20]Звіт!P62+[20]Звіт!P65+[20]Звіт!P68+[20]Звіт!P71+[20]Звіт!P74</f>
        <v>0</v>
      </c>
      <c r="M84" s="1310">
        <f>[20]Звіт!Q11+[20]Звіт!Q14+[20]Звіт!Q17+[20]Звіт!Q20+[20]Звіт!Q23+[20]Звіт!Q26+[20]Звіт!Q29+[20]Звіт!Q32+[20]Звіт!Q35+[20]Звіт!Q38+[20]Звіт!Q41+[20]Звіт!Q44+[20]Звіт!Q47+[20]Звіт!Q50+[20]Звіт!Q53+[20]Звіт!Q56+[20]Звіт!Q59+[20]Звіт!Q62+[20]Звіт!Q65+[20]Звіт!Q68+[20]Звіт!Q71+[20]Звіт!Q74</f>
        <v>0</v>
      </c>
      <c r="N84" s="1310">
        <f>[20]Звіт!R11+[20]Звіт!R14+[20]Звіт!R17+[20]Звіт!R20+[20]Звіт!R23+[20]Звіт!R26+[20]Звіт!R29+[20]Звіт!R32+[20]Звіт!R35+[20]Звіт!R38+[20]Звіт!R41+[20]Звіт!R44+[20]Звіт!R47+[20]Звіт!R50+[20]Звіт!R53+[20]Звіт!R56+[20]Звіт!R59+[20]Звіт!R62+[20]Звіт!R65+[20]Звіт!R68+[20]Звіт!R71+[20]Звіт!R74</f>
        <v>0</v>
      </c>
      <c r="O84" s="1310">
        <f>[20]Звіт!S11+[20]Звіт!S14+[20]Звіт!S17+[20]Звіт!S20+[20]Звіт!S23+[20]Звіт!S26+[20]Звіт!S29+[20]Звіт!S32+[20]Звіт!S35+[20]Звіт!S38+[20]Звіт!S41+[20]Звіт!S44+[20]Звіт!S47+[20]Звіт!S50+[20]Звіт!S53+[20]Звіт!S56+[20]Звіт!S59+[20]Звіт!S62+[20]Звіт!S65+[20]Звіт!S68+[20]Звіт!S71+[20]Звіт!S74</f>
        <v>0</v>
      </c>
      <c r="P84" s="1310">
        <f>[20]Звіт!T11+[20]Звіт!T14+[20]Звіт!T17+[20]Звіт!T20+[20]Звіт!T23+[20]Звіт!T26+[20]Звіт!T29+[20]Звіт!T32+[20]Звіт!T35+[20]Звіт!T38+[20]Звіт!T41+[20]Звіт!T44+[20]Звіт!T47+[20]Звіт!T50+[20]Звіт!T53+[20]Звіт!T56+[20]Звіт!T59+[20]Звіт!T62+[20]Звіт!T65+[20]Звіт!T68+[20]Звіт!T71+[20]Звіт!T74</f>
        <v>0</v>
      </c>
      <c r="Q84" s="1310">
        <f>[20]Звіт!U11+[20]Звіт!U14+[20]Звіт!U17+[20]Звіт!U20+[20]Звіт!U23+[20]Звіт!U26+[20]Звіт!U29+[20]Звіт!U32+[20]Звіт!U35+[20]Звіт!U38+[20]Звіт!U41+[20]Звіт!U44+[20]Звіт!U47+[20]Звіт!U50+[20]Звіт!U53+[20]Звіт!U56+[20]Звіт!U59+[20]Звіт!U62+[20]Звіт!U65+[20]Звіт!U68+[20]Звіт!U71+[20]Звіт!U74</f>
        <v>0</v>
      </c>
      <c r="R84" s="1310">
        <f>[20]Звіт!V11+[20]Звіт!V14+[20]Звіт!V17+[20]Звіт!V20+[20]Звіт!V23+[20]Звіт!V26+[20]Звіт!V29+[20]Звіт!V32+[20]Звіт!V35+[20]Звіт!V38+[20]Звіт!V41+[20]Звіт!V44+[20]Звіт!V47+[20]Звіт!V50+[20]Звіт!V53+[20]Звіт!V56+[20]Звіт!V59+[20]Звіт!V62+[20]Звіт!V65+[20]Звіт!V68+[20]Звіт!V71+[20]Звіт!V74</f>
        <v>0</v>
      </c>
      <c r="S84" s="1310">
        <f>[20]Звіт!W11+[20]Звіт!W14+[20]Звіт!W17+[20]Звіт!W20+[20]Звіт!W23+[20]Звіт!W26+[20]Звіт!W29+[20]Звіт!W32+[20]Звіт!W35+[20]Звіт!W38+[20]Звіт!W41+[20]Звіт!W44+[20]Звіт!W47+[20]Звіт!W50+[20]Звіт!W53+[20]Звіт!W56+[20]Звіт!W59+[20]Звіт!W62+[20]Звіт!W65+[20]Звіт!W68+[20]Звіт!W71+[20]Звіт!W74</f>
        <v>0</v>
      </c>
      <c r="T84" s="1310">
        <f>[20]Звіт!X11+[20]Звіт!X14+[20]Звіт!X17+[20]Звіт!X20+[20]Звіт!X23+[20]Звіт!X26+[20]Звіт!X29+[20]Звіт!X32+[20]Звіт!X35+[20]Звіт!X38+[20]Звіт!X41+[20]Звіт!X44+[20]Звіт!X47+[20]Звіт!X50+[20]Звіт!X53+[20]Звіт!X56+[20]Звіт!X59+[20]Звіт!X62+[20]Звіт!X65+[20]Звіт!X68+[20]Звіт!X71+[20]Звіт!X74</f>
        <v>0</v>
      </c>
      <c r="U84" s="1310">
        <f>[20]Звіт!Y11+[20]Звіт!Y14+[20]Звіт!Y17+[20]Звіт!Y20+[20]Звіт!Y23+[20]Звіт!Y26+[20]Звіт!Y29+[20]Звіт!Y32+[20]Звіт!Y35+[20]Звіт!Y38+[20]Звіт!Y41+[20]Звіт!Y44+[20]Звіт!Y47+[20]Звіт!Y50+[20]Звіт!Y53+[20]Звіт!Y56+[20]Звіт!Y59+[20]Звіт!Y62+[20]Звіт!Y65+[20]Звіт!Y68+[20]Звіт!Y71+[20]Звіт!Y74</f>
        <v>0</v>
      </c>
      <c r="V84" s="1310">
        <f>[20]Звіт!Z11+[20]Звіт!Z14+[20]Звіт!Z17+[20]Звіт!Z20+[20]Звіт!Z23+[20]Звіт!Z26+[20]Звіт!Z29+[20]Звіт!Z32+[20]Звіт!Z35+[20]Звіт!Z38+[20]Звіт!Z41+[20]Звіт!Z44+[20]Звіт!Z47+[20]Звіт!Z50+[20]Звіт!Z53+[20]Звіт!Z56+[20]Звіт!Z59+[20]Звіт!Z62+[20]Звіт!Z65+[20]Звіт!Z68+[20]Звіт!Z71+[20]Звіт!Z74</f>
        <v>0</v>
      </c>
      <c r="W84" s="1310">
        <f>[20]Звіт!AA11+[20]Звіт!AA14+[20]Звіт!AA17+[20]Звіт!AA20+[20]Звіт!AA23+[20]Звіт!AA26+[20]Звіт!AA29+[20]Звіт!AA32+[20]Звіт!AA35+[20]Звіт!AA38+[20]Звіт!AA41+[20]Звіт!AA44+[20]Звіт!AA47+[20]Звіт!AA50+[20]Звіт!AA53+[20]Звіт!AA56+[20]Звіт!AA59+[20]Звіт!AA62+[20]Звіт!AA65+[20]Звіт!AA68+[20]Звіт!AA71+[20]Звіт!AA74</f>
        <v>0</v>
      </c>
      <c r="X84" s="1310">
        <f>[20]Звіт!AB11+[20]Звіт!AB14+[20]Звіт!AB17+[20]Звіт!AB20+[20]Звіт!AB23+[20]Звіт!AB26+[20]Звіт!AB29+[20]Звіт!AB32+[20]Звіт!AB35+[20]Звіт!AB38+[20]Звіт!AB41+[20]Звіт!AB44+[20]Звіт!AB47+[20]Звіт!AB50+[20]Звіт!AB53+[20]Звіт!AB56+[20]Звіт!AB59+[20]Звіт!AB62+[20]Звіт!AB65+[20]Звіт!AB68+[20]Звіт!AB71+[20]Звіт!AB74</f>
        <v>0</v>
      </c>
      <c r="Y84" s="58"/>
      <c r="Z84" s="58"/>
      <c r="AA84" s="58"/>
    </row>
    <row r="85" spans="1:27" ht="26.25" customHeight="1" thickBot="1" x14ac:dyDescent="0.35">
      <c r="A85" s="1797" t="s">
        <v>319</v>
      </c>
      <c r="B85" s="1719"/>
      <c r="C85" s="57">
        <f>C82+C83+C84</f>
        <v>41</v>
      </c>
      <c r="D85" s="57">
        <f t="shared" ref="D85:AA85" si="53">D82+D83+D84</f>
        <v>37</v>
      </c>
      <c r="E85" s="57">
        <f t="shared" si="53"/>
        <v>0</v>
      </c>
      <c r="F85" s="57">
        <f t="shared" si="53"/>
        <v>4</v>
      </c>
      <c r="G85" s="57">
        <f t="shared" si="53"/>
        <v>0</v>
      </c>
      <c r="H85" s="57">
        <f t="shared" si="53"/>
        <v>912</v>
      </c>
      <c r="I85" s="57">
        <f t="shared" si="53"/>
        <v>0</v>
      </c>
      <c r="J85" s="57">
        <f t="shared" si="53"/>
        <v>0</v>
      </c>
      <c r="K85" s="57">
        <f t="shared" si="53"/>
        <v>0</v>
      </c>
      <c r="L85" s="57">
        <f t="shared" si="53"/>
        <v>912</v>
      </c>
      <c r="M85" s="57">
        <f t="shared" si="53"/>
        <v>109</v>
      </c>
      <c r="N85" s="57">
        <f t="shared" si="53"/>
        <v>753</v>
      </c>
      <c r="O85" s="57">
        <f t="shared" si="53"/>
        <v>50</v>
      </c>
      <c r="P85" s="57">
        <f t="shared" si="53"/>
        <v>0</v>
      </c>
      <c r="Q85" s="57">
        <f t="shared" si="53"/>
        <v>814</v>
      </c>
      <c r="R85" s="57">
        <f t="shared" si="53"/>
        <v>98</v>
      </c>
      <c r="S85" s="57">
        <f t="shared" si="53"/>
        <v>1</v>
      </c>
      <c r="T85" s="57">
        <f t="shared" si="53"/>
        <v>315</v>
      </c>
      <c r="U85" s="57">
        <f t="shared" si="53"/>
        <v>301</v>
      </c>
      <c r="V85" s="57">
        <f t="shared" si="53"/>
        <v>46</v>
      </c>
      <c r="W85" s="57">
        <f t="shared" si="53"/>
        <v>472</v>
      </c>
      <c r="X85" s="57">
        <f t="shared" si="53"/>
        <v>123</v>
      </c>
      <c r="Y85" s="57">
        <f t="shared" si="53"/>
        <v>0</v>
      </c>
      <c r="Z85" s="57">
        <f t="shared" si="53"/>
        <v>0</v>
      </c>
      <c r="AA85" s="57">
        <f t="shared" si="53"/>
        <v>0</v>
      </c>
    </row>
    <row r="86" spans="1:27" ht="26.25" customHeight="1" x14ac:dyDescent="0.3">
      <c r="A86" s="1800" t="s">
        <v>281</v>
      </c>
      <c r="B86" s="44" t="s">
        <v>85</v>
      </c>
      <c r="C86" s="1644">
        <v>0</v>
      </c>
      <c r="D86" s="1645"/>
      <c r="E86" s="1645"/>
      <c r="F86" s="1645"/>
      <c r="G86" s="1646"/>
      <c r="H86" s="1647">
        <v>53</v>
      </c>
      <c r="I86" s="1648"/>
      <c r="J86" s="1648"/>
      <c r="K86" s="1648"/>
      <c r="L86" s="1649">
        <v>53</v>
      </c>
      <c r="M86" s="1650">
        <v>0</v>
      </c>
      <c r="N86" s="1648">
        <v>53</v>
      </c>
      <c r="O86" s="1648"/>
      <c r="P86" s="1649"/>
      <c r="Q86" s="1650">
        <v>47</v>
      </c>
      <c r="R86" s="1649">
        <v>6</v>
      </c>
      <c r="S86" s="1651"/>
      <c r="T86" s="1652">
        <v>16</v>
      </c>
      <c r="U86" s="1652">
        <v>16</v>
      </c>
      <c r="V86" s="1652">
        <v>9</v>
      </c>
      <c r="W86" s="1652">
        <v>38</v>
      </c>
      <c r="X86" s="1653">
        <v>7</v>
      </c>
      <c r="Y86" s="58"/>
      <c r="Z86" s="58"/>
      <c r="AA86" s="58"/>
    </row>
    <row r="87" spans="1:27" ht="26.25" customHeight="1" x14ac:dyDescent="0.3">
      <c r="A87" s="1801"/>
      <c r="B87" s="46" t="s">
        <v>86</v>
      </c>
      <c r="C87" s="1654">
        <v>3</v>
      </c>
      <c r="D87" s="1655"/>
      <c r="E87" s="1655"/>
      <c r="F87" s="1655"/>
      <c r="G87" s="1656"/>
      <c r="H87" s="1657">
        <v>155</v>
      </c>
      <c r="I87" s="1658"/>
      <c r="J87" s="1658"/>
      <c r="K87" s="1658"/>
      <c r="L87" s="1659">
        <v>155</v>
      </c>
      <c r="M87" s="1660">
        <v>8</v>
      </c>
      <c r="N87" s="1658">
        <v>147</v>
      </c>
      <c r="O87" s="1658"/>
      <c r="P87" s="1659"/>
      <c r="Q87" s="1660">
        <v>139</v>
      </c>
      <c r="R87" s="1659">
        <v>16</v>
      </c>
      <c r="S87" s="1661"/>
      <c r="T87" s="1655">
        <v>26</v>
      </c>
      <c r="U87" s="1655">
        <v>25</v>
      </c>
      <c r="V87" s="1655">
        <v>18</v>
      </c>
      <c r="W87" s="1655">
        <v>113</v>
      </c>
      <c r="X87" s="1662">
        <v>20</v>
      </c>
      <c r="Y87" s="58"/>
      <c r="Z87" s="58"/>
      <c r="AA87" s="58"/>
    </row>
    <row r="88" spans="1:27" ht="26.25" customHeight="1" thickBot="1" x14ac:dyDescent="0.35">
      <c r="A88" s="1726"/>
      <c r="B88" s="46" t="s">
        <v>87</v>
      </c>
      <c r="C88" s="1663">
        <v>0</v>
      </c>
      <c r="D88" s="1664"/>
      <c r="E88" s="1664"/>
      <c r="F88" s="1664"/>
      <c r="G88" s="1665"/>
      <c r="H88" s="1666">
        <v>0</v>
      </c>
      <c r="I88" s="1667"/>
      <c r="J88" s="1667"/>
      <c r="K88" s="1667"/>
      <c r="L88" s="1668"/>
      <c r="M88" s="1669"/>
      <c r="N88" s="1667"/>
      <c r="O88" s="1667"/>
      <c r="P88" s="1668"/>
      <c r="Q88" s="1669"/>
      <c r="R88" s="1668"/>
      <c r="S88" s="1670"/>
      <c r="T88" s="1664"/>
      <c r="U88" s="1664"/>
      <c r="V88" s="1664"/>
      <c r="W88" s="1664"/>
      <c r="X88" s="1671"/>
      <c r="Y88" s="58"/>
      <c r="Z88" s="58"/>
      <c r="AA88" s="58"/>
    </row>
    <row r="89" spans="1:27" ht="26.25" customHeight="1" x14ac:dyDescent="0.3">
      <c r="A89" s="1797" t="s">
        <v>320</v>
      </c>
      <c r="B89" s="1719"/>
      <c r="C89" s="57">
        <f>C86+C87+C88</f>
        <v>3</v>
      </c>
      <c r="D89" s="57">
        <f t="shared" ref="D89:AA89" si="54">D86+D87+D88</f>
        <v>0</v>
      </c>
      <c r="E89" s="57">
        <f t="shared" si="54"/>
        <v>0</v>
      </c>
      <c r="F89" s="57">
        <f t="shared" si="54"/>
        <v>0</v>
      </c>
      <c r="G89" s="57">
        <f t="shared" si="54"/>
        <v>0</v>
      </c>
      <c r="H89" s="57">
        <f t="shared" si="54"/>
        <v>208</v>
      </c>
      <c r="I89" s="57">
        <f t="shared" si="54"/>
        <v>0</v>
      </c>
      <c r="J89" s="57">
        <f t="shared" si="54"/>
        <v>0</v>
      </c>
      <c r="K89" s="57">
        <f t="shared" si="54"/>
        <v>0</v>
      </c>
      <c r="L89" s="57">
        <f t="shared" si="54"/>
        <v>208</v>
      </c>
      <c r="M89" s="57">
        <f t="shared" si="54"/>
        <v>8</v>
      </c>
      <c r="N89" s="57">
        <f t="shared" si="54"/>
        <v>200</v>
      </c>
      <c r="O89" s="57">
        <f t="shared" si="54"/>
        <v>0</v>
      </c>
      <c r="P89" s="57">
        <f t="shared" si="54"/>
        <v>0</v>
      </c>
      <c r="Q89" s="57">
        <f t="shared" si="54"/>
        <v>186</v>
      </c>
      <c r="R89" s="57">
        <f t="shared" si="54"/>
        <v>22</v>
      </c>
      <c r="S89" s="57">
        <f t="shared" si="54"/>
        <v>0</v>
      </c>
      <c r="T89" s="57">
        <f t="shared" si="54"/>
        <v>42</v>
      </c>
      <c r="U89" s="57">
        <f t="shared" si="54"/>
        <v>41</v>
      </c>
      <c r="V89" s="57">
        <f t="shared" si="54"/>
        <v>27</v>
      </c>
      <c r="W89" s="57">
        <f t="shared" si="54"/>
        <v>151</v>
      </c>
      <c r="X89" s="57">
        <f t="shared" si="54"/>
        <v>27</v>
      </c>
      <c r="Y89" s="57">
        <f t="shared" si="54"/>
        <v>0</v>
      </c>
      <c r="Z89" s="57">
        <f t="shared" si="54"/>
        <v>0</v>
      </c>
      <c r="AA89" s="57">
        <f t="shared" si="54"/>
        <v>0</v>
      </c>
    </row>
    <row r="90" spans="1:27" ht="26.25" customHeight="1" x14ac:dyDescent="0.3">
      <c r="A90" s="1800" t="s">
        <v>283</v>
      </c>
      <c r="B90" s="44" t="s">
        <v>85</v>
      </c>
      <c r="C90" s="1311">
        <f>[4]Звіт!G9+[4]Звіт!G12+[4]Звіт!G15+[4]Звіт!G18+[4]Звіт!G21+[4]Звіт!G24</f>
        <v>0</v>
      </c>
      <c r="D90" s="1311">
        <f>[4]Звіт!H9+[4]Звіт!H12+[4]Звіт!H15+[4]Звіт!H18+[4]Звіт!H21+[4]Звіт!H24</f>
        <v>0</v>
      </c>
      <c r="E90" s="1311">
        <f>[4]Звіт!I9+[4]Звіт!I12+[4]Звіт!I15+[4]Звіт!I18+[4]Звіт!I21+[4]Звіт!I24</f>
        <v>0</v>
      </c>
      <c r="F90" s="1311">
        <f>[4]Звіт!J9+[4]Звіт!J12+[4]Звіт!J15+[4]Звіт!J18+[4]Звіт!J21+[4]Звіт!J24</f>
        <v>0</v>
      </c>
      <c r="G90" s="1311">
        <f>[4]Звіт!K9+[4]Звіт!K12+[4]Звіт!K15+[4]Звіт!K18+[4]Звіт!K21+[4]Звіт!K24</f>
        <v>0</v>
      </c>
      <c r="H90" s="1311">
        <f>[4]Звіт!L9+[4]Звіт!L12+[4]Звіт!L15+[4]Звіт!L18+[4]Звіт!L21+[4]Звіт!L24</f>
        <v>39</v>
      </c>
      <c r="I90" s="1311">
        <f>[4]Звіт!M9+[4]Звіт!M12+[4]Звіт!M15+[4]Звіт!M18+[4]Звіт!M21+[4]Звіт!M24</f>
        <v>0</v>
      </c>
      <c r="J90" s="1311">
        <f>[4]Звіт!N9+[4]Звіт!N12+[4]Звіт!N15+[4]Звіт!N18+[4]Звіт!N21+[4]Звіт!N24</f>
        <v>0</v>
      </c>
      <c r="K90" s="1311">
        <f>[4]Звіт!O9+[4]Звіт!O12+[4]Звіт!O15+[4]Звіт!O18+[4]Звіт!O21+[4]Звіт!O24</f>
        <v>0</v>
      </c>
      <c r="L90" s="1311">
        <f>[4]Звіт!P9+[4]Звіт!P12+[4]Звіт!P15+[4]Звіт!P18+[4]Звіт!P21+[4]Звіт!P24</f>
        <v>39</v>
      </c>
      <c r="M90" s="1311">
        <f>[4]Звіт!Q9+[4]Звіт!Q12+[4]Звіт!Q15+[4]Звіт!Q18+[4]Звіт!Q21+[4]Звіт!Q24</f>
        <v>3</v>
      </c>
      <c r="N90" s="1311">
        <f>[4]Звіт!R9+[4]Звіт!R12+[4]Звіт!R15+[4]Звіт!R18+[4]Звіт!R21+[4]Звіт!R24</f>
        <v>25</v>
      </c>
      <c r="O90" s="1311">
        <f>[4]Звіт!S9+[4]Звіт!S12+[4]Звіт!S15+[4]Звіт!S18+[4]Звіт!S21+[4]Звіт!S24</f>
        <v>11</v>
      </c>
      <c r="P90" s="1311">
        <f>[4]Звіт!T9+[4]Звіт!T12+[4]Звіт!T15+[4]Звіт!T18+[4]Звіт!T21+[4]Звіт!T24</f>
        <v>0</v>
      </c>
      <c r="Q90" s="1311">
        <f>[4]Звіт!U9+[4]Звіт!U12+[4]Звіт!U15+[4]Звіт!U18+[4]Звіт!U21+[4]Звіт!U24</f>
        <v>30</v>
      </c>
      <c r="R90" s="1311">
        <f>[4]Звіт!V9+[4]Звіт!V12+[4]Звіт!V15+[4]Звіт!V18+[4]Звіт!V21+[4]Звіт!V24</f>
        <v>9</v>
      </c>
      <c r="S90" s="1311">
        <f>[4]Звіт!W9+[4]Звіт!W12+[4]Звіт!W15+[4]Звіт!W18+[4]Звіт!W21+[4]Звіт!W24</f>
        <v>0</v>
      </c>
      <c r="T90" s="1311">
        <f>[4]Звіт!X9+[4]Звіт!X12+[4]Звіт!X15+[4]Звіт!X18+[4]Звіт!X21+[4]Звіт!X24</f>
        <v>21</v>
      </c>
      <c r="U90" s="1311">
        <f>[4]Звіт!Y9+[4]Звіт!Y12+[4]Звіт!Y15+[4]Звіт!Y18+[4]Звіт!Y21+[4]Звіт!Y24</f>
        <v>19</v>
      </c>
      <c r="V90" s="1311">
        <f>[4]Звіт!Z9+[4]Звіт!Z12+[4]Звіт!Z15+[4]Звіт!Z18+[4]Звіт!Z21+[4]Звіт!Z24</f>
        <v>5</v>
      </c>
      <c r="W90" s="1311">
        <f>[4]Звіт!AA9+[4]Звіт!AA12+[4]Звіт!AA15+[4]Звіт!AA18+[4]Звіт!AA21+[4]Звіт!AA24</f>
        <v>30</v>
      </c>
      <c r="X90" s="1311">
        <f>[4]Звіт!AB9+[4]Звіт!AB12+[4]Звіт!AB15+[4]Звіт!AB18+[4]Звіт!AB21+[4]Звіт!AB24</f>
        <v>1</v>
      </c>
      <c r="Y90" s="58"/>
      <c r="Z90" s="58"/>
      <c r="AA90" s="58"/>
    </row>
    <row r="91" spans="1:27" ht="26.25" customHeight="1" x14ac:dyDescent="0.3">
      <c r="A91" s="1801"/>
      <c r="B91" s="46" t="s">
        <v>86</v>
      </c>
      <c r="C91" s="1311">
        <f>[4]Звіт!G10+[4]Звіт!G13+[4]Звіт!G16+[4]Звіт!G19+[4]Звіт!G22+[4]Звіт!G25</f>
        <v>23</v>
      </c>
      <c r="D91" s="1311">
        <f>[4]Звіт!H10+[4]Звіт!H13+[4]Звіт!H16+[4]Звіт!H19+[4]Звіт!H22+[4]Звіт!H25</f>
        <v>17</v>
      </c>
      <c r="E91" s="1311">
        <f>[4]Звіт!I10+[4]Звіт!I13+[4]Звіт!I16+[4]Звіт!I19+[4]Звіт!I22+[4]Звіт!I25</f>
        <v>1</v>
      </c>
      <c r="F91" s="1311">
        <f>[4]Звіт!J10+[4]Звіт!J13+[4]Звіт!J16+[4]Звіт!J19+[4]Звіт!J22+[4]Звіт!J25</f>
        <v>5</v>
      </c>
      <c r="G91" s="1311">
        <f>[4]Звіт!K10+[4]Звіт!K13+[4]Звіт!K16+[4]Звіт!K19+[4]Звіт!K22+[4]Звіт!K25</f>
        <v>0</v>
      </c>
      <c r="H91" s="1311">
        <f>[4]Звіт!L10+[4]Звіт!L13+[4]Звіт!L16+[4]Звіт!L19+[4]Звіт!L22+[4]Звіт!L25</f>
        <v>504</v>
      </c>
      <c r="I91" s="1311">
        <f>[4]Звіт!M10+[4]Звіт!M13+[4]Звіт!M16+[4]Звіт!M19+[4]Звіт!M22+[4]Звіт!M25</f>
        <v>0</v>
      </c>
      <c r="J91" s="1311">
        <f>[4]Звіт!N10+[4]Звіт!N13+[4]Звіт!N16+[4]Звіт!N19+[4]Звіт!N22+[4]Звіт!N25</f>
        <v>0</v>
      </c>
      <c r="K91" s="1311">
        <f>[4]Звіт!O10+[4]Звіт!O13+[4]Звіт!O16+[4]Звіт!O19+[4]Звіт!O22+[4]Звіт!O25</f>
        <v>0</v>
      </c>
      <c r="L91" s="1311">
        <f>[4]Звіт!P10+[4]Звіт!P13+[4]Звіт!P16+[4]Звіт!P19+[4]Звіт!P22+[4]Звіт!P25</f>
        <v>504</v>
      </c>
      <c r="M91" s="1311">
        <f>[4]Звіт!Q10+[4]Звіт!Q13+[4]Звіт!Q16+[4]Звіт!Q19+[4]Звіт!Q22+[4]Звіт!Q25</f>
        <v>75</v>
      </c>
      <c r="N91" s="1311">
        <f>[4]Звіт!R10+[4]Звіт!R13+[4]Звіт!R16+[4]Звіт!R19+[4]Звіт!R22+[4]Звіт!R25</f>
        <v>336</v>
      </c>
      <c r="O91" s="1311">
        <f>[4]Звіт!S10+[4]Звіт!S13+[4]Звіт!S16+[4]Звіт!S19+[4]Звіт!S22+[4]Звіт!S25</f>
        <v>93</v>
      </c>
      <c r="P91" s="1311">
        <f>[4]Звіт!T10+[4]Звіт!T13+[4]Звіт!T16+[4]Звіт!T19+[4]Звіт!T22+[4]Звіт!T25</f>
        <v>0</v>
      </c>
      <c r="Q91" s="1311">
        <f>[4]Звіт!U10+[4]Звіт!U13+[4]Звіт!U16+[4]Звіт!U19+[4]Звіт!U22+[4]Звіт!U25</f>
        <v>433</v>
      </c>
      <c r="R91" s="1311">
        <f>[4]Звіт!V10+[4]Звіт!V13+[4]Звіт!V16+[4]Звіт!V19+[4]Звіт!V22+[4]Звіт!V25</f>
        <v>71</v>
      </c>
      <c r="S91" s="1311">
        <f>[4]Звіт!W10+[4]Звіт!W13+[4]Звіт!W16+[4]Звіт!W19+[4]Звіт!W22+[4]Звіт!W25</f>
        <v>0</v>
      </c>
      <c r="T91" s="1311">
        <f>[4]Звіт!X10+[4]Звіт!X13+[4]Звіт!X16+[4]Звіт!X19+[4]Звіт!X22+[4]Звіт!X25</f>
        <v>233</v>
      </c>
      <c r="U91" s="1311">
        <f>[4]Звіт!Y10+[4]Звіт!Y13+[4]Звіт!Y16+[4]Звіт!Y19+[4]Звіт!Y22+[4]Звіт!Y25</f>
        <v>226</v>
      </c>
      <c r="V91" s="1311">
        <f>[4]Звіт!Z10+[4]Звіт!Z13+[4]Звіт!Z16+[4]Звіт!Z19+[4]Звіт!Z22+[4]Звіт!Z25</f>
        <v>29</v>
      </c>
      <c r="W91" s="1311">
        <f>[4]Звіт!AA10+[4]Звіт!AA13+[4]Звіт!AA16+[4]Звіт!AA19+[4]Звіт!AA22+[4]Звіт!AA25</f>
        <v>311</v>
      </c>
      <c r="X91" s="1311">
        <f>[4]Звіт!AB10+[4]Звіт!AB13+[4]Звіт!AB16+[4]Звіт!AB19+[4]Звіт!AB22+[4]Звіт!AB25</f>
        <v>43</v>
      </c>
      <c r="Y91" s="58"/>
      <c r="Z91" s="58"/>
      <c r="AA91" s="58"/>
    </row>
    <row r="92" spans="1:27" ht="26.25" customHeight="1" x14ac:dyDescent="0.3">
      <c r="A92" s="1726"/>
      <c r="B92" s="46" t="s">
        <v>87</v>
      </c>
      <c r="C92" s="1311">
        <f>[4]Звіт!G11+[4]Звіт!G14+[4]Звіт!G17+[4]Звіт!G23+[4]Звіт!G26</f>
        <v>0</v>
      </c>
      <c r="D92" s="1311">
        <f>[4]Звіт!H11+[4]Звіт!H14+[4]Звіт!H17+[4]Звіт!H23+[4]Звіт!H26</f>
        <v>0</v>
      </c>
      <c r="E92" s="1311">
        <f>[4]Звіт!I11+[4]Звіт!I14+[4]Звіт!I17+[4]Звіт!I23+[4]Звіт!I26</f>
        <v>0</v>
      </c>
      <c r="F92" s="1311">
        <f>[4]Звіт!J11+[4]Звіт!J14+[4]Звіт!J17+[4]Звіт!J23+[4]Звіт!J26</f>
        <v>0</v>
      </c>
      <c r="G92" s="1311">
        <f>[4]Звіт!K11+[4]Звіт!K14+[4]Звіт!K17+[4]Звіт!K23+[4]Звіт!K26</f>
        <v>0</v>
      </c>
      <c r="H92" s="1311">
        <f>[4]Звіт!L11+[4]Звіт!L14+[4]Звіт!L17+[4]Звіт!L23+[4]Звіт!L26</f>
        <v>0</v>
      </c>
      <c r="I92" s="1311">
        <f>[4]Звіт!M11+[4]Звіт!M14+[4]Звіт!M17+[4]Звіт!M23+[4]Звіт!M26</f>
        <v>0</v>
      </c>
      <c r="J92" s="1311">
        <f>[4]Звіт!N11+[4]Звіт!N14+[4]Звіт!N17+[4]Звіт!N23+[4]Звіт!N26</f>
        <v>0</v>
      </c>
      <c r="K92" s="1311">
        <f>[4]Звіт!O11+[4]Звіт!O14+[4]Звіт!O17+[4]Звіт!O23+[4]Звіт!O26</f>
        <v>0</v>
      </c>
      <c r="L92" s="1311">
        <f>[4]Звіт!P11+[4]Звіт!P14+[4]Звіт!P17+[4]Звіт!P23+[4]Звіт!P26</f>
        <v>0</v>
      </c>
      <c r="M92" s="1311">
        <f>[4]Звіт!Q11+[4]Звіт!Q14+[4]Звіт!Q17+[4]Звіт!Q23+[4]Звіт!Q26</f>
        <v>0</v>
      </c>
      <c r="N92" s="1311">
        <f>[4]Звіт!R11+[4]Звіт!R14+[4]Звіт!R17+[4]Звіт!R23+[4]Звіт!R26</f>
        <v>0</v>
      </c>
      <c r="O92" s="1311">
        <f>[4]Звіт!S11+[4]Звіт!S14+[4]Звіт!S17+[4]Звіт!S23+[4]Звіт!S26</f>
        <v>0</v>
      </c>
      <c r="P92" s="1311">
        <f>[4]Звіт!T11+[4]Звіт!T14+[4]Звіт!T17+[4]Звіт!T23+[4]Звіт!T26</f>
        <v>0</v>
      </c>
      <c r="Q92" s="1311">
        <f>[4]Звіт!U11+[4]Звіт!U14+[4]Звіт!U17+[4]Звіт!U23+[4]Звіт!U26</f>
        <v>0</v>
      </c>
      <c r="R92" s="1311">
        <f>[4]Звіт!V11+[4]Звіт!V14+[4]Звіт!V17+[4]Звіт!V23+[4]Звіт!V26</f>
        <v>0</v>
      </c>
      <c r="S92" s="1311">
        <f>[4]Звіт!W11+[4]Звіт!W14+[4]Звіт!W17+[4]Звіт!W23+[4]Звіт!W26</f>
        <v>0</v>
      </c>
      <c r="T92" s="1311">
        <f>[4]Звіт!X11+[4]Звіт!X14+[4]Звіт!X17+[4]Звіт!X23+[4]Звіт!X26</f>
        <v>0</v>
      </c>
      <c r="U92" s="1311">
        <f>[4]Звіт!Y11+[4]Звіт!Y14+[4]Звіт!Y17+[4]Звіт!Y23+[4]Звіт!Y26</f>
        <v>0</v>
      </c>
      <c r="V92" s="1311">
        <f>[4]Звіт!Z11+[4]Звіт!Z14+[4]Звіт!Z17+[4]Звіт!Z23+[4]Звіт!Z26</f>
        <v>0</v>
      </c>
      <c r="W92" s="1311">
        <f>[4]Звіт!AA11+[4]Звіт!AA14+[4]Звіт!AA17+[4]Звіт!AA23+[4]Звіт!AA26</f>
        <v>0</v>
      </c>
      <c r="X92" s="1311">
        <f>[4]Звіт!AB11+[4]Звіт!AB14+[4]Звіт!AB17+[4]Звіт!AB23+[4]Звіт!AB26</f>
        <v>0</v>
      </c>
      <c r="Y92" s="58"/>
      <c r="Z92" s="58"/>
      <c r="AA92" s="58"/>
    </row>
    <row r="93" spans="1:27" ht="26.25" customHeight="1" x14ac:dyDescent="0.3">
      <c r="A93" s="1797" t="s">
        <v>321</v>
      </c>
      <c r="B93" s="1719"/>
      <c r="C93" s="57">
        <f>C90+C91+C92</f>
        <v>23</v>
      </c>
      <c r="D93" s="57">
        <f t="shared" ref="D93:AA93" si="55">D90+D91+D92</f>
        <v>17</v>
      </c>
      <c r="E93" s="57">
        <f t="shared" si="55"/>
        <v>1</v>
      </c>
      <c r="F93" s="57">
        <f t="shared" si="55"/>
        <v>5</v>
      </c>
      <c r="G93" s="57">
        <f t="shared" si="55"/>
        <v>0</v>
      </c>
      <c r="H93" s="57">
        <f t="shared" si="55"/>
        <v>543</v>
      </c>
      <c r="I93" s="57">
        <f t="shared" si="55"/>
        <v>0</v>
      </c>
      <c r="J93" s="57">
        <f t="shared" si="55"/>
        <v>0</v>
      </c>
      <c r="K93" s="57">
        <f t="shared" si="55"/>
        <v>0</v>
      </c>
      <c r="L93" s="57">
        <f t="shared" si="55"/>
        <v>543</v>
      </c>
      <c r="M93" s="57">
        <f t="shared" si="55"/>
        <v>78</v>
      </c>
      <c r="N93" s="57">
        <f t="shared" si="55"/>
        <v>361</v>
      </c>
      <c r="O93" s="57">
        <f t="shared" si="55"/>
        <v>104</v>
      </c>
      <c r="P93" s="57">
        <f t="shared" si="55"/>
        <v>0</v>
      </c>
      <c r="Q93" s="57">
        <f t="shared" si="55"/>
        <v>463</v>
      </c>
      <c r="R93" s="57">
        <f t="shared" si="55"/>
        <v>80</v>
      </c>
      <c r="S93" s="57">
        <f t="shared" si="55"/>
        <v>0</v>
      </c>
      <c r="T93" s="57">
        <f t="shared" si="55"/>
        <v>254</v>
      </c>
      <c r="U93" s="57">
        <f t="shared" si="55"/>
        <v>245</v>
      </c>
      <c r="V93" s="57">
        <f t="shared" si="55"/>
        <v>34</v>
      </c>
      <c r="W93" s="57">
        <f t="shared" si="55"/>
        <v>341</v>
      </c>
      <c r="X93" s="57">
        <f t="shared" si="55"/>
        <v>44</v>
      </c>
      <c r="Y93" s="57">
        <f t="shared" si="55"/>
        <v>0</v>
      </c>
      <c r="Z93" s="57">
        <f t="shared" si="55"/>
        <v>0</v>
      </c>
      <c r="AA93" s="57">
        <f t="shared" si="55"/>
        <v>0</v>
      </c>
    </row>
    <row r="94" spans="1:27" ht="26.25" customHeight="1" x14ac:dyDescent="0.3">
      <c r="A94" s="1800" t="s">
        <v>288</v>
      </c>
      <c r="B94" s="44" t="s">
        <v>85</v>
      </c>
      <c r="C94" s="1310">
        <f>[21]Звіт!G9+[21]Звіт!G12+[21]Звіт!G15+[21]Звіт!G18</f>
        <v>26</v>
      </c>
      <c r="D94" s="1310">
        <f>[21]Звіт!H9+[21]Звіт!H12+[21]Звіт!H15+[21]Звіт!H18</f>
        <v>20</v>
      </c>
      <c r="E94" s="1310">
        <f>[21]Звіт!I9+[21]Звіт!I12+[21]Звіт!I15+[21]Звіт!I18</f>
        <v>2</v>
      </c>
      <c r="F94" s="1310">
        <f>[21]Звіт!J9+[21]Звіт!J12+[21]Звіт!J15+[21]Звіт!J18</f>
        <v>4</v>
      </c>
      <c r="G94" s="1310">
        <f>[21]Звіт!K9+[21]Звіт!K12+[21]Звіт!K15+[21]Звіт!K18</f>
        <v>0</v>
      </c>
      <c r="H94" s="1310">
        <f>[21]Звіт!L9+[21]Звіт!L12+[21]Звіт!L15+[21]Звіт!L18</f>
        <v>504</v>
      </c>
      <c r="I94" s="1310">
        <f>[21]Звіт!M9+[21]Звіт!M12+[21]Звіт!M15+[21]Звіт!M18</f>
        <v>0</v>
      </c>
      <c r="J94" s="1310">
        <f>[21]Звіт!N9+[21]Звіт!N12+[21]Звіт!N15+[21]Звіт!N18</f>
        <v>0</v>
      </c>
      <c r="K94" s="1310">
        <f>[21]Звіт!O9+[21]Звіт!O12+[21]Звіт!O15+[21]Звіт!O18</f>
        <v>0</v>
      </c>
      <c r="L94" s="1310">
        <f>[21]Звіт!P9+[21]Звіт!P12+[21]Звіт!P15+[21]Звіт!P18</f>
        <v>504</v>
      </c>
      <c r="M94" s="1310">
        <f>[21]Звіт!Q9+[21]Звіт!Q12+[21]Звіт!Q15+[21]Звіт!Q18</f>
        <v>19</v>
      </c>
      <c r="N94" s="1310">
        <f>[21]Звіт!R9+[21]Звіт!R12+[21]Звіт!R15+[21]Звіт!R18</f>
        <v>484</v>
      </c>
      <c r="O94" s="1310">
        <f>[21]Звіт!S9+[21]Звіт!S12+[21]Звіт!S15+[21]Звіт!S18</f>
        <v>1</v>
      </c>
      <c r="P94" s="1310">
        <f>[21]Звіт!T9+[21]Звіт!T12+[21]Звіт!T15+[21]Звіт!T18</f>
        <v>0</v>
      </c>
      <c r="Q94" s="1310">
        <f>[21]Звіт!U9+[21]Звіт!U12+[21]Звіт!U15+[21]Звіт!U18</f>
        <v>428</v>
      </c>
      <c r="R94" s="1310">
        <f>[21]Звіт!V9+[21]Звіт!V12+[21]Звіт!V15+[21]Звіт!V18</f>
        <v>76</v>
      </c>
      <c r="S94" s="1310">
        <f>[21]Звіт!W9+[21]Звіт!W12+[21]Звіт!W15+[21]Звіт!W18</f>
        <v>0</v>
      </c>
      <c r="T94" s="1310">
        <f>[21]Звіт!X9+[21]Звіт!X12+[21]Звіт!X15+[21]Звіт!X18</f>
        <v>137</v>
      </c>
      <c r="U94" s="1310">
        <f>[21]Звіт!Y9+[21]Звіт!Y12+[21]Звіт!Y15+[21]Звіт!Y18</f>
        <v>136</v>
      </c>
      <c r="V94" s="1310">
        <f>[21]Звіт!Z9+[21]Звіт!Z12+[21]Звіт!Z15+[21]Звіт!Z18</f>
        <v>22</v>
      </c>
      <c r="W94" s="1310">
        <f>[21]Звіт!AA9+[21]Звіт!AA12+[21]Звіт!AA15+[21]Звіт!AA18</f>
        <v>236</v>
      </c>
      <c r="X94" s="1310">
        <f>[21]Звіт!AB9+[21]Звіт!AB12+[21]Звіт!AB15+[21]Звіт!AB18</f>
        <v>11</v>
      </c>
      <c r="Y94" s="58"/>
      <c r="Z94" s="58"/>
      <c r="AA94" s="58"/>
    </row>
    <row r="95" spans="1:27" ht="26.25" customHeight="1" x14ac:dyDescent="0.3">
      <c r="A95" s="1801"/>
      <c r="B95" s="46" t="s">
        <v>86</v>
      </c>
      <c r="C95" s="1310">
        <f>[21]Звіт!G10+[21]Звіт!G13+[21]Звіт!G16+[21]Звіт!G19</f>
        <v>105</v>
      </c>
      <c r="D95" s="1310">
        <f>[21]Звіт!H10+[21]Звіт!H13+[21]Звіт!H16+[21]Звіт!H19</f>
        <v>76</v>
      </c>
      <c r="E95" s="1310">
        <f>[21]Звіт!I10+[21]Звіт!I13+[21]Звіт!I16+[21]Звіт!I19</f>
        <v>17</v>
      </c>
      <c r="F95" s="1310">
        <f>[21]Звіт!J10+[21]Звіт!J13+[21]Звіт!J16+[21]Звіт!J19</f>
        <v>12</v>
      </c>
      <c r="G95" s="1310">
        <f>[21]Звіт!K10+[21]Звіт!K13+[21]Звіт!K16+[21]Звіт!K19</f>
        <v>0</v>
      </c>
      <c r="H95" s="1310">
        <f>[21]Звіт!L10+[21]Звіт!L13+[21]Звіт!L16+[21]Звіт!L19</f>
        <v>2292</v>
      </c>
      <c r="I95" s="1310">
        <f>[21]Звіт!M10+[21]Звіт!M13+[21]Звіт!M16+[21]Звіт!M19</f>
        <v>0</v>
      </c>
      <c r="J95" s="1310">
        <f>[21]Звіт!N10+[21]Звіт!N13+[21]Звіт!N16+[21]Звіт!N19</f>
        <v>0</v>
      </c>
      <c r="K95" s="1310">
        <f>[21]Звіт!O10+[21]Звіт!O13+[21]Звіт!O16+[21]Звіт!O19</f>
        <v>243</v>
      </c>
      <c r="L95" s="1310">
        <f>[21]Звіт!P10+[21]Звіт!P13+[21]Звіт!P16+[21]Звіт!P19</f>
        <v>2049</v>
      </c>
      <c r="M95" s="1310">
        <f>[21]Звіт!Q10+[21]Звіт!Q13+[21]Звіт!Q16+[21]Звіт!Q19</f>
        <v>120</v>
      </c>
      <c r="N95" s="1310">
        <f>[21]Звіт!R10+[21]Звіт!R13+[21]Звіт!R16+[21]Звіт!R19</f>
        <v>2122</v>
      </c>
      <c r="O95" s="1310">
        <f>[21]Звіт!S10+[21]Звіт!S13+[21]Звіт!S16+[21]Звіт!S19</f>
        <v>50</v>
      </c>
      <c r="P95" s="1310">
        <f>[21]Звіт!T10+[21]Звіт!T13+[21]Звіт!T16+[21]Звіт!T19</f>
        <v>0</v>
      </c>
      <c r="Q95" s="1310">
        <f>[21]Звіт!U10+[21]Звіт!U13+[21]Звіт!U16+[21]Звіт!U19</f>
        <v>1903</v>
      </c>
      <c r="R95" s="1310">
        <f>[21]Звіт!V10+[21]Звіт!V13+[21]Звіт!V16+[21]Звіт!V19</f>
        <v>389</v>
      </c>
      <c r="S95" s="1310">
        <f>[21]Звіт!W10+[21]Звіт!W13+[21]Звіт!W16+[21]Звіт!W19</f>
        <v>0</v>
      </c>
      <c r="T95" s="1310">
        <f>[21]Звіт!X10+[21]Звіт!X13+[21]Звіт!X16+[21]Звіт!X19</f>
        <v>620</v>
      </c>
      <c r="U95" s="1310">
        <f>[21]Звіт!Y10+[21]Звіт!Y13+[21]Звіт!Y16+[21]Звіт!Y19</f>
        <v>602</v>
      </c>
      <c r="V95" s="1310">
        <f>[21]Звіт!Z10+[21]Звіт!Z13+[21]Звіт!Z16+[21]Звіт!Z19</f>
        <v>176</v>
      </c>
      <c r="W95" s="1310">
        <f>[21]Звіт!AA10+[21]Звіт!AA13+[21]Звіт!AA16+[21]Звіт!AA19</f>
        <v>1145</v>
      </c>
      <c r="X95" s="1310">
        <f>[21]Звіт!AB10+[21]Звіт!AB13+[21]Звіт!AB16+[21]Звіт!AB19</f>
        <v>82</v>
      </c>
      <c r="Y95" s="58"/>
      <c r="Z95" s="58"/>
      <c r="AA95" s="58"/>
    </row>
    <row r="96" spans="1:27" ht="26.25" customHeight="1" x14ac:dyDescent="0.3">
      <c r="A96" s="1726"/>
      <c r="B96" s="46" t="s">
        <v>87</v>
      </c>
      <c r="C96" s="1310">
        <f>[21]Звіт!G11+[21]Звіт!G14+[21]Звіт!G17+[21]Звіт!G20</f>
        <v>0</v>
      </c>
      <c r="D96" s="1310">
        <f>[21]Звіт!H11+[21]Звіт!H14+[21]Звіт!H17+[21]Звіт!H20</f>
        <v>0</v>
      </c>
      <c r="E96" s="1310">
        <f>[21]Звіт!I11+[21]Звіт!I14+[21]Звіт!I17+[21]Звіт!I20</f>
        <v>0</v>
      </c>
      <c r="F96" s="1310">
        <f>[21]Звіт!J11+[21]Звіт!J14+[21]Звіт!J17+[21]Звіт!J20</f>
        <v>0</v>
      </c>
      <c r="G96" s="1310">
        <f>[21]Звіт!K11+[21]Звіт!K14+[21]Звіт!K17+[21]Звіт!K20</f>
        <v>0</v>
      </c>
      <c r="H96" s="1310">
        <f>[21]Звіт!L11+[21]Звіт!L14+[21]Звіт!L17+[21]Звіт!L20</f>
        <v>0</v>
      </c>
      <c r="I96" s="1310">
        <f>[21]Звіт!M11+[21]Звіт!M14+[21]Звіт!M17+[21]Звіт!M20</f>
        <v>0</v>
      </c>
      <c r="J96" s="1310">
        <f>[21]Звіт!N11+[21]Звіт!N14+[21]Звіт!N17+[21]Звіт!N20</f>
        <v>0</v>
      </c>
      <c r="K96" s="1310">
        <f>[21]Звіт!O11+[21]Звіт!O14+[21]Звіт!O17+[21]Звіт!O20</f>
        <v>0</v>
      </c>
      <c r="L96" s="1310">
        <f>[21]Звіт!P11+[21]Звіт!P14+[21]Звіт!P17+[21]Звіт!P20</f>
        <v>0</v>
      </c>
      <c r="M96" s="1310">
        <f>[21]Звіт!Q11+[21]Звіт!Q14+[21]Звіт!Q17+[21]Звіт!Q20</f>
        <v>0</v>
      </c>
      <c r="N96" s="1310">
        <f>[21]Звіт!R11+[21]Звіт!R14+[21]Звіт!R17+[21]Звіт!R20</f>
        <v>0</v>
      </c>
      <c r="O96" s="1310">
        <f>[21]Звіт!S11+[21]Звіт!S14+[21]Звіт!S17+[21]Звіт!S20</f>
        <v>0</v>
      </c>
      <c r="P96" s="1310">
        <f>[21]Звіт!T11+[21]Звіт!T14+[21]Звіт!T17+[21]Звіт!T20</f>
        <v>0</v>
      </c>
      <c r="Q96" s="1310">
        <f>[21]Звіт!U11+[21]Звіт!U14+[21]Звіт!U17+[21]Звіт!U20</f>
        <v>0</v>
      </c>
      <c r="R96" s="1310">
        <f>[21]Звіт!V11+[21]Звіт!V14+[21]Звіт!V17+[21]Звіт!V20</f>
        <v>0</v>
      </c>
      <c r="S96" s="1310">
        <f>[21]Звіт!W11+[21]Звіт!W14+[21]Звіт!W17+[21]Звіт!W20</f>
        <v>0</v>
      </c>
      <c r="T96" s="1310">
        <f>[21]Звіт!X11+[21]Звіт!X14+[21]Звіт!X17+[21]Звіт!X20</f>
        <v>0</v>
      </c>
      <c r="U96" s="1310">
        <f>[21]Звіт!Y11+[21]Звіт!Y14+[21]Звіт!Y17+[21]Звіт!Y20</f>
        <v>0</v>
      </c>
      <c r="V96" s="1310">
        <f>[21]Звіт!Z11+[21]Звіт!Z14+[21]Звіт!Z17+[21]Звіт!Z20</f>
        <v>0</v>
      </c>
      <c r="W96" s="1310">
        <f>[21]Звіт!AA11+[21]Звіт!AA14+[21]Звіт!AA17+[21]Звіт!AA20</f>
        <v>0</v>
      </c>
      <c r="X96" s="1310">
        <f>[21]Звіт!AB11+[21]Звіт!AB14+[21]Звіт!AB17+[21]Звіт!AB20</f>
        <v>0</v>
      </c>
      <c r="Y96" s="58"/>
      <c r="Z96" s="58"/>
      <c r="AA96" s="58"/>
    </row>
    <row r="97" spans="1:27" ht="26.25" customHeight="1" x14ac:dyDescent="0.3">
      <c r="A97" s="1797" t="s">
        <v>322</v>
      </c>
      <c r="B97" s="1719"/>
      <c r="C97" s="218">
        <f>C94+C95+C96</f>
        <v>131</v>
      </c>
      <c r="D97" s="218">
        <f t="shared" ref="D97:AA97" si="56">D94+D95+D96</f>
        <v>96</v>
      </c>
      <c r="E97" s="218">
        <f t="shared" si="56"/>
        <v>19</v>
      </c>
      <c r="F97" s="218">
        <f t="shared" si="56"/>
        <v>16</v>
      </c>
      <c r="G97" s="218">
        <f t="shared" si="56"/>
        <v>0</v>
      </c>
      <c r="H97" s="218">
        <f t="shared" si="56"/>
        <v>2796</v>
      </c>
      <c r="I97" s="218">
        <f t="shared" si="56"/>
        <v>0</v>
      </c>
      <c r="J97" s="218">
        <f t="shared" si="56"/>
        <v>0</v>
      </c>
      <c r="K97" s="218">
        <f t="shared" si="56"/>
        <v>243</v>
      </c>
      <c r="L97" s="218">
        <f t="shared" si="56"/>
        <v>2553</v>
      </c>
      <c r="M97" s="218">
        <f t="shared" si="56"/>
        <v>139</v>
      </c>
      <c r="N97" s="218">
        <f t="shared" si="56"/>
        <v>2606</v>
      </c>
      <c r="O97" s="218">
        <f t="shared" si="56"/>
        <v>51</v>
      </c>
      <c r="P97" s="218">
        <f t="shared" si="56"/>
        <v>0</v>
      </c>
      <c r="Q97" s="218">
        <f t="shared" si="56"/>
        <v>2331</v>
      </c>
      <c r="R97" s="218">
        <f t="shared" si="56"/>
        <v>465</v>
      </c>
      <c r="S97" s="218">
        <f t="shared" si="56"/>
        <v>0</v>
      </c>
      <c r="T97" s="218">
        <f t="shared" si="56"/>
        <v>757</v>
      </c>
      <c r="U97" s="218">
        <f t="shared" si="56"/>
        <v>738</v>
      </c>
      <c r="V97" s="218">
        <f t="shared" si="56"/>
        <v>198</v>
      </c>
      <c r="W97" s="218">
        <f t="shared" si="56"/>
        <v>1381</v>
      </c>
      <c r="X97" s="218">
        <f t="shared" si="56"/>
        <v>93</v>
      </c>
      <c r="Y97" s="218">
        <f t="shared" si="56"/>
        <v>0</v>
      </c>
      <c r="Z97" s="218">
        <f t="shared" si="56"/>
        <v>0</v>
      </c>
      <c r="AA97" s="218">
        <f t="shared" si="56"/>
        <v>0</v>
      </c>
    </row>
    <row r="98" spans="1:27" ht="26.25" customHeight="1" x14ac:dyDescent="0.3">
      <c r="A98" s="1798" t="s">
        <v>323</v>
      </c>
      <c r="B98" s="1799"/>
      <c r="C98" s="1672">
        <f>C5+C9+C13+C17+C21+C25+C29+C33+C37+C41+C45+C49+C53+C57+C61+C65+C69+C73+C77+C81+C85+C89+C93+C97</f>
        <v>609</v>
      </c>
      <c r="D98" s="1672">
        <f t="shared" ref="D98:AA98" si="57">D5+D9+D13+D17+D21+D25+D29+D33+D37+D41+D45+D49+D53+D57+D61+D65+D69+D73+D77+D81+D85+D89+D93+D97</f>
        <v>409</v>
      </c>
      <c r="E98" s="1672">
        <f t="shared" si="57"/>
        <v>84</v>
      </c>
      <c r="F98" s="1672">
        <f t="shared" si="57"/>
        <v>94</v>
      </c>
      <c r="G98" s="1672">
        <f t="shared" si="57"/>
        <v>2</v>
      </c>
      <c r="H98" s="1672">
        <f t="shared" si="57"/>
        <v>19536</v>
      </c>
      <c r="I98" s="1672">
        <f t="shared" si="57"/>
        <v>466</v>
      </c>
      <c r="J98" s="1672">
        <f t="shared" si="57"/>
        <v>169</v>
      </c>
      <c r="K98" s="1672">
        <f t="shared" si="57"/>
        <v>243</v>
      </c>
      <c r="L98" s="1672">
        <f t="shared" si="57"/>
        <v>18658</v>
      </c>
      <c r="M98" s="1672">
        <f t="shared" si="57"/>
        <v>1835</v>
      </c>
      <c r="N98" s="1672">
        <f t="shared" si="57"/>
        <v>15853</v>
      </c>
      <c r="O98" s="1672">
        <f t="shared" si="57"/>
        <v>1672</v>
      </c>
      <c r="P98" s="1672">
        <f t="shared" si="57"/>
        <v>176</v>
      </c>
      <c r="Q98" s="1672">
        <f t="shared" si="57"/>
        <v>16681</v>
      </c>
      <c r="R98" s="1672">
        <f t="shared" si="57"/>
        <v>2855</v>
      </c>
      <c r="S98" s="1672">
        <f t="shared" si="57"/>
        <v>10</v>
      </c>
      <c r="T98" s="1672">
        <f>T5+T9+T13+T17+T21+T25+T29+T33+T37+T41+T45+T49+T53+T57+T61+T65+T69+T73+T77+T81+T85+T89+T93+T97</f>
        <v>6047</v>
      </c>
      <c r="U98" s="1672">
        <f t="shared" si="57"/>
        <v>5820</v>
      </c>
      <c r="V98" s="1672">
        <f t="shared" si="57"/>
        <v>1315</v>
      </c>
      <c r="W98" s="1672">
        <f t="shared" si="57"/>
        <v>10357</v>
      </c>
      <c r="X98" s="1672">
        <f t="shared" si="57"/>
        <v>1306</v>
      </c>
      <c r="Y98" s="1672">
        <f t="shared" si="57"/>
        <v>0</v>
      </c>
      <c r="Z98" s="1672">
        <f t="shared" si="57"/>
        <v>0</v>
      </c>
      <c r="AA98" s="1672">
        <f t="shared" si="57"/>
        <v>0</v>
      </c>
    </row>
    <row r="99" spans="1:27" ht="15.75" customHeight="1" x14ac:dyDescent="0.3"/>
    <row r="100" spans="1:27" ht="15.75" customHeight="1" x14ac:dyDescent="0.3"/>
    <row r="101" spans="1:27" ht="15.75" customHeight="1" x14ac:dyDescent="0.3"/>
    <row r="102" spans="1:27" ht="15.75" customHeight="1" x14ac:dyDescent="0.3"/>
    <row r="103" spans="1:27" ht="15.75" customHeight="1" x14ac:dyDescent="0.3"/>
    <row r="104" spans="1:27" ht="15.75" customHeight="1" x14ac:dyDescent="0.3"/>
    <row r="105" spans="1:27" ht="15.75" customHeight="1" x14ac:dyDescent="0.3"/>
    <row r="106" spans="1:27" ht="15.75" customHeight="1" x14ac:dyDescent="0.3"/>
    <row r="107" spans="1:27" ht="15.75" customHeight="1" x14ac:dyDescent="0.3"/>
    <row r="108" spans="1:27" ht="15.75" customHeight="1" x14ac:dyDescent="0.3"/>
    <row r="109" spans="1:27" ht="15.75" customHeight="1" x14ac:dyDescent="0.3"/>
    <row r="110" spans="1:27" ht="15.75" customHeight="1" x14ac:dyDescent="0.3"/>
    <row r="111" spans="1:27" ht="15.75" customHeight="1" x14ac:dyDescent="0.3"/>
    <row r="112" spans="1:27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</sheetData>
  <autoFilter ref="A1:Z98"/>
  <mergeCells count="49">
    <mergeCell ref="A2:A4"/>
    <mergeCell ref="A5:B5"/>
    <mergeCell ref="A6:A8"/>
    <mergeCell ref="A9:B9"/>
    <mergeCell ref="A10:A12"/>
    <mergeCell ref="A13:B13"/>
    <mergeCell ref="A17:B17"/>
    <mergeCell ref="A14:A16"/>
    <mergeCell ref="A18:A20"/>
    <mergeCell ref="A22:A24"/>
    <mergeCell ref="A26:A28"/>
    <mergeCell ref="A30:A32"/>
    <mergeCell ref="A34:A36"/>
    <mergeCell ref="A38:A40"/>
    <mergeCell ref="A21:B21"/>
    <mergeCell ref="A25:B25"/>
    <mergeCell ref="A29:B29"/>
    <mergeCell ref="A33:B33"/>
    <mergeCell ref="A37:B37"/>
    <mergeCell ref="A81:B81"/>
    <mergeCell ref="A85:B85"/>
    <mergeCell ref="A89:B89"/>
    <mergeCell ref="A93:B93"/>
    <mergeCell ref="A41:B41"/>
    <mergeCell ref="A45:B45"/>
    <mergeCell ref="A70:A72"/>
    <mergeCell ref="A74:A76"/>
    <mergeCell ref="A78:A80"/>
    <mergeCell ref="A42:A44"/>
    <mergeCell ref="A46:A48"/>
    <mergeCell ref="A50:A52"/>
    <mergeCell ref="A54:A56"/>
    <mergeCell ref="A58:A60"/>
    <mergeCell ref="A97:B97"/>
    <mergeCell ref="A98:B98"/>
    <mergeCell ref="A49:B49"/>
    <mergeCell ref="A53:B53"/>
    <mergeCell ref="A57:B57"/>
    <mergeCell ref="A61:B61"/>
    <mergeCell ref="A65:B65"/>
    <mergeCell ref="A69:B69"/>
    <mergeCell ref="A73:B73"/>
    <mergeCell ref="A82:A84"/>
    <mergeCell ref="A86:A88"/>
    <mergeCell ref="A90:A92"/>
    <mergeCell ref="A94:A96"/>
    <mergeCell ref="A62:A64"/>
    <mergeCell ref="A66:A68"/>
    <mergeCell ref="A77:B77"/>
  </mergeCells>
  <pageMargins left="0.7" right="0.7" top="0.75" bottom="0.75" header="0.3" footer="0.3"/>
  <pageSetup paperSize="9" scale="2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1"/>
  <sheetViews>
    <sheetView workbookViewId="0">
      <selection activeCell="I47" sqref="I47"/>
    </sheetView>
  </sheetViews>
  <sheetFormatPr defaultRowHeight="14.4" x14ac:dyDescent="0.3"/>
  <cols>
    <col min="3" max="3" width="33" style="1511" customWidth="1"/>
    <col min="4" max="4" width="12.109375" style="1511" customWidth="1"/>
    <col min="5" max="5" width="13.109375" style="1511" customWidth="1"/>
    <col min="6" max="6" width="11" style="1511" customWidth="1"/>
  </cols>
  <sheetData>
    <row r="1" spans="2:6" ht="15" thickBot="1" x14ac:dyDescent="0.35"/>
    <row r="2" spans="2:6" ht="64.95" customHeight="1" thickBot="1" x14ac:dyDescent="0.35">
      <c r="B2" s="1546" t="s">
        <v>9</v>
      </c>
      <c r="C2" s="1541" t="s">
        <v>11</v>
      </c>
      <c r="D2" s="1512" t="s">
        <v>338</v>
      </c>
      <c r="E2" s="1513" t="s">
        <v>339</v>
      </c>
      <c r="F2" s="1514" t="s">
        <v>340</v>
      </c>
    </row>
    <row r="3" spans="2:6" ht="19.95" customHeight="1" x14ac:dyDescent="0.3">
      <c r="B3" s="1802" t="s">
        <v>83</v>
      </c>
      <c r="C3" s="1542" t="s">
        <v>85</v>
      </c>
      <c r="D3" s="1310">
        <f>[6]Звіт!D9+[6]Звіт!D12+[6]Звіт!D15+[6]Звіт!D18+[6]Звіт!D21+[6]Звіт!D24+[6]Звіт!D27+[6]Звіт!D30+[6]Звіт!D33+[6]Звіт!D36+[6]Звіт!D39+[6]Звіт!D42+[6]Звіт!D45+[6]Звіт!D48+[6]Звіт!D51+[6]Звіт!D54</f>
        <v>87</v>
      </c>
      <c r="E3" s="1310">
        <f>[6]Звіт!E9+[6]Звіт!E12+[6]Звіт!E15+[6]Звіт!E18+[6]Звіт!E21+[6]Звіт!E24+[6]Звіт!E27+[6]Звіт!E30+[6]Звіт!E33+[6]Звіт!E36+[6]Звіт!E39+[6]Звіт!E42+[6]Звіт!E45+[6]Звіт!E48+[6]Звіт!E51+[6]Звіт!E54</f>
        <v>11</v>
      </c>
      <c r="F3" s="1310">
        <f>[6]Звіт!F9+[6]Звіт!F12+[6]Звіт!F15+[6]Звіт!F18+[6]Звіт!F21+[6]Звіт!F24+[6]Звіт!F27+[6]Звіт!F30+[6]Звіт!F33+[6]Звіт!F36+[6]Звіт!F39+[6]Звіт!F42+[6]Звіт!F45+[6]Звіт!F48+[6]Звіт!F51+[6]Звіт!F54</f>
        <v>76</v>
      </c>
    </row>
    <row r="4" spans="2:6" ht="15.6" customHeight="1" x14ac:dyDescent="0.3">
      <c r="B4" s="1788"/>
      <c r="C4" s="1543" t="s">
        <v>86</v>
      </c>
      <c r="D4" s="1310">
        <f>[6]Звіт!D10+[6]Звіт!D13+[6]Звіт!D16+[6]Звіт!D19+[6]Звіт!D22+[6]Звіт!D25+[6]Звіт!D28+[6]Звіт!D31+[6]Звіт!D34+[6]Звіт!D37+[6]Звіт!D40+[6]Звіт!D43+[6]Звіт!D46+[6]Звіт!D49+[6]Звіт!D52+[6]Звіт!D55</f>
        <v>504</v>
      </c>
      <c r="E4" s="1310">
        <f>[6]Звіт!E10+[6]Звіт!E13+[6]Звіт!E16+[6]Звіт!E19+[6]Звіт!E22+[6]Звіт!E25+[6]Звіт!E28+[6]Звіт!E31+[6]Звіт!E34+[6]Звіт!E37+[6]Звіт!E40+[6]Звіт!E43+[6]Звіт!E46+[6]Звіт!E49+[6]Звіт!E52+[6]Звіт!E55</f>
        <v>-27</v>
      </c>
      <c r="F4" s="1310">
        <f>[6]Звіт!F10+[6]Звіт!F13+[6]Звіт!F16+[6]Звіт!F19+[6]Звіт!F22+[6]Звіт!F25+[6]Звіт!F28+[6]Звіт!F31+[6]Звіт!F34+[6]Звіт!F37+[6]Звіт!F40+[6]Звіт!F43+[6]Звіт!F46+[6]Звіт!F49+[6]Звіт!F52+[6]Звіт!F55</f>
        <v>538</v>
      </c>
    </row>
    <row r="5" spans="2:6" ht="22.95" customHeight="1" thickBot="1" x14ac:dyDescent="0.35">
      <c r="B5" s="1788"/>
      <c r="C5" s="1544" t="s">
        <v>87</v>
      </c>
      <c r="D5" s="1310">
        <f>[6]Звіт!D11+[6]Звіт!D14+[6]Звіт!D17+[6]Звіт!D20+[6]Звіт!D23+[6]Звіт!D26+[6]Звіт!D29+[6]Звіт!D32+[6]Звіт!D35+[6]Звіт!D38+[6]Звіт!D41+[6]Звіт!D44+[6]Звіт!D47+[6]Звіт!D50+[6]Звіт!D53+[6]Звіт!D56</f>
        <v>0</v>
      </c>
      <c r="E5" s="1310">
        <f>[6]Звіт!E11+[6]Звіт!E14+[6]Звіт!E17+[6]Звіт!E20+[6]Звіт!E23+[6]Звіт!E26+[6]Звіт!E29+[6]Звіт!E32+[6]Звіт!E35+[6]Звіт!E38+[6]Звіт!E41+[6]Звіт!E44+[6]Звіт!E47+[6]Звіт!E50+[6]Звіт!E53+[6]Звіт!E56</f>
        <v>0</v>
      </c>
      <c r="F5" s="1310">
        <f>[6]Звіт!F11+[6]Звіт!F14+[6]Звіт!F17+[6]Звіт!F20+[6]Звіт!F23+[6]Звіт!F26+[6]Звіт!F29+[6]Звіт!F32+[6]Звіт!F35+[6]Звіт!F38+[6]Звіт!F41+[6]Звіт!F44+[6]Звіт!F47+[6]Звіт!F50+[6]Звіт!F53+[6]Звіт!F56</f>
        <v>0</v>
      </c>
    </row>
    <row r="6" spans="2:6" ht="15.6" x14ac:dyDescent="0.3">
      <c r="B6" s="1802" t="s">
        <v>103</v>
      </c>
      <c r="C6" s="1545" t="s">
        <v>85</v>
      </c>
      <c r="D6" s="1310">
        <f>[7]Звіт!D9+[7]Звіт!D12+[7]Звіт!D15</f>
        <v>80</v>
      </c>
      <c r="E6" s="1310">
        <f>[7]Звіт!E9+[7]Звіт!E12+[7]Звіт!E15</f>
        <v>-3</v>
      </c>
      <c r="F6" s="1310">
        <f>[7]Звіт!F9+[7]Звіт!F12+[7]Звіт!F15</f>
        <v>83</v>
      </c>
    </row>
    <row r="7" spans="2:6" ht="15.6" x14ac:dyDescent="0.3">
      <c r="B7" s="1788"/>
      <c r="C7" s="1543" t="s">
        <v>86</v>
      </c>
      <c r="D7" s="1310">
        <f>[7]Звіт!D10+[7]Звіт!D13+[7]Звіт!D16</f>
        <v>199</v>
      </c>
      <c r="E7" s="1310">
        <f>[7]Звіт!E10+[7]Звіт!E13+[7]Звіт!E16</f>
        <v>-45</v>
      </c>
      <c r="F7" s="1310">
        <f>[7]Звіт!F10+[7]Звіт!F13+[7]Звіт!F16</f>
        <v>249</v>
      </c>
    </row>
    <row r="8" spans="2:6" ht="16.2" thickBot="1" x14ac:dyDescent="0.35">
      <c r="B8" s="1788"/>
      <c r="C8" s="1544" t="s">
        <v>87</v>
      </c>
      <c r="D8" s="1310">
        <f>[7]Звіт!D11+[7]Звіт!D14+[7]Звіт!D17</f>
        <v>0</v>
      </c>
      <c r="E8" s="1310">
        <f>[7]Звіт!E11+[7]Звіт!E14+[7]Звіт!E17</f>
        <v>0</v>
      </c>
      <c r="F8" s="1310">
        <f>[7]Звіт!F11+[7]Звіт!F14+[7]Звіт!F17</f>
        <v>0</v>
      </c>
    </row>
    <row r="9" spans="2:6" ht="15.6" x14ac:dyDescent="0.3">
      <c r="B9" s="1802" t="s">
        <v>136</v>
      </c>
      <c r="C9" s="1545" t="s">
        <v>85</v>
      </c>
      <c r="D9" s="1310">
        <f>[9]Звіт!D9+[9]Звіт!D12+[9]Звіт!D15+[9]Звіт!D18+[9]Звіт!D21+[9]Звіт!D24</f>
        <v>65</v>
      </c>
      <c r="E9" s="1310">
        <f>[9]Звіт!E9+[9]Звіт!E12+[9]Звіт!E15+[9]Звіт!E18+[9]Звіт!E21+[9]Звіт!E24</f>
        <v>-2</v>
      </c>
      <c r="F9" s="1310">
        <f>[9]Звіт!F9+[9]Звіт!F12+[9]Звіт!F15+[9]Звіт!F18+[9]Звіт!F21+[9]Звіт!F24</f>
        <v>68</v>
      </c>
    </row>
    <row r="10" spans="2:6" ht="15.6" x14ac:dyDescent="0.3">
      <c r="B10" s="1788"/>
      <c r="C10" s="1543" t="s">
        <v>86</v>
      </c>
      <c r="D10" s="1310">
        <f>[9]Звіт!D10+[9]Звіт!D13+[9]Звіт!D16+[9]Звіт!D19+[9]Звіт!D22+[9]Звіт!D25</f>
        <v>477</v>
      </c>
      <c r="E10" s="1310">
        <f>[9]Звіт!E10+[9]Звіт!E13+[9]Звіт!E16+[9]Звіт!E19+[9]Звіт!E22+[9]Звіт!E25</f>
        <v>-44</v>
      </c>
      <c r="F10" s="1310">
        <f>[9]Звіт!F10+[9]Звіт!F13+[9]Звіт!F16+[9]Звіт!F19+[9]Звіт!F22+[9]Звіт!F25</f>
        <v>511</v>
      </c>
    </row>
    <row r="11" spans="2:6" ht="16.2" thickBot="1" x14ac:dyDescent="0.35">
      <c r="B11" s="1788"/>
      <c r="C11" s="1544" t="s">
        <v>87</v>
      </c>
      <c r="D11" s="1310">
        <f>[9]Звіт!D11+[9]Звіт!D14+[9]Звіт!D17+[9]Звіт!D20+[9]Звіт!D23+[9]Звіт!D26</f>
        <v>0</v>
      </c>
      <c r="E11" s="1310">
        <f>[9]Звіт!E11+[9]Звіт!E14+[9]Звіт!E17+[9]Звіт!E20+[9]Звіт!E23+[9]Звіт!E26</f>
        <v>0</v>
      </c>
      <c r="F11" s="1310">
        <f>[9]Звіт!F11+[9]Звіт!F14+[9]Звіт!F17+[9]Звіт!F20+[9]Звіт!F23+[9]Звіт!F26</f>
        <v>0</v>
      </c>
    </row>
    <row r="12" spans="2:6" ht="15.6" x14ac:dyDescent="0.3">
      <c r="B12" s="1802" t="s">
        <v>129</v>
      </c>
      <c r="C12" s="1545" t="s">
        <v>85</v>
      </c>
      <c r="D12" s="1310">
        <f>[1]Звіт!D9+[1]Звіт!D12+[1]Звіт!D15+[1]Звіт!D21+[1]Звіт!D27</f>
        <v>10</v>
      </c>
      <c r="E12" s="1310">
        <f>[1]Звіт!E9+[1]Звіт!E12+[1]Звіт!E15+[1]Звіт!E21+[1]Звіт!E27</f>
        <v>5</v>
      </c>
      <c r="F12" s="1310">
        <f>[1]Звіт!F9+[1]Звіт!F12+[1]Звіт!F15+[1]Звіт!F21+[1]Звіт!F27</f>
        <v>30</v>
      </c>
    </row>
    <row r="13" spans="2:6" ht="15.6" x14ac:dyDescent="0.3">
      <c r="B13" s="1788"/>
      <c r="C13" s="1543" t="s">
        <v>86</v>
      </c>
      <c r="D13" s="1310">
        <f>[1]Звіт!D10+[1]Звіт!D13+[1]Звіт!D16+[1]Звіт!D22+[1]Звіт!D28</f>
        <v>50</v>
      </c>
      <c r="E13" s="1310">
        <f>[1]Звіт!E10+[1]Звіт!E13+[1]Звіт!E16+[1]Звіт!E22+[1]Звіт!E28</f>
        <v>10</v>
      </c>
      <c r="F13" s="1310">
        <f>[1]Звіт!F10+[1]Звіт!F13+[1]Звіт!F16+[1]Звіт!F22+[1]Звіт!F28</f>
        <v>169</v>
      </c>
    </row>
    <row r="14" spans="2:6" ht="16.2" thickBot="1" x14ac:dyDescent="0.35">
      <c r="B14" s="1788"/>
      <c r="C14" s="1544" t="s">
        <v>87</v>
      </c>
      <c r="D14" s="1310">
        <f>[1]Звіт!D11+[1]Звіт!D14+[1]Звіт!D17+[1]Звіт!D23+[1]Звіт!D29</f>
        <v>0</v>
      </c>
      <c r="E14" s="1310">
        <f>[1]Звіт!E11+[1]Звіт!E14+[1]Звіт!E17+[1]Звіт!E23+[1]Звіт!E29</f>
        <v>0</v>
      </c>
      <c r="F14" s="1310">
        <f>[1]Звіт!F11+[1]Звіт!F14+[1]Звіт!F17+[1]Звіт!F23+[1]Звіт!F29</f>
        <v>0</v>
      </c>
    </row>
    <row r="15" spans="2:6" ht="18" x14ac:dyDescent="0.3">
      <c r="B15" s="1802" t="s">
        <v>107</v>
      </c>
      <c r="C15" s="1545" t="s">
        <v>85</v>
      </c>
      <c r="D15" s="1641">
        <f>[8]Звіт!D9+[8]Звіт!D12+[8]Звіт!D15+[8]Звіт!D18+[8]Звіт!D21+[8]Звіт!D24+[8]Звіт!D27+[8]Звіт!D30+[8]Звіт!D33+[8]Звіт!D36+[8]Звіт!D39+[8]Звіт!D42+[8]Звіт!D45+[8]Звіт!D48+[8]Звіт!D51+[8]Звіт!D54+[8]Звіт!D57+[8]Звіт!D60+[8]Звіт!D63+[8]Звіт!D66+[8]Звіт!D69+[8]Звіт!D72</f>
        <v>145</v>
      </c>
      <c r="E15" s="1641">
        <f>[8]Звіт!E9+[8]Звіт!E12+[8]Звіт!E15+[8]Звіт!E18+[8]Звіт!E21+[8]Звіт!E24+[8]Звіт!E27+[8]Звіт!E30+[8]Звіт!E33+[8]Звіт!E36+[8]Звіт!E39+[8]Звіт!E42+[8]Звіт!E45+[8]Звіт!E48+[8]Звіт!E51+[8]Звіт!E54+[8]Звіт!E57+[8]Звіт!E60+[8]Звіт!E63+[8]Звіт!E66+[8]Звіт!E69+[8]Звіт!E72</f>
        <v>-131</v>
      </c>
      <c r="F15" s="1641">
        <f>[8]Звіт!F9+[8]Звіт!F12+[8]Звіт!F15+[8]Звіт!F18+[8]Звіт!F21+[8]Звіт!F24+[8]Звіт!F27+[8]Звіт!F30+[8]Звіт!F33+[8]Звіт!F36+[8]Звіт!F39+[8]Звіт!F42+[8]Звіт!F45+[8]Звіт!F48+[8]Звіт!F51+[8]Звіт!F54+[8]Звіт!F57+[8]Звіт!F60+[8]Звіт!F63+[8]Звіт!F66+[8]Звіт!F69+[8]Звіт!F72</f>
        <v>297</v>
      </c>
    </row>
    <row r="16" spans="2:6" ht="18" x14ac:dyDescent="0.3">
      <c r="B16" s="1788"/>
      <c r="C16" s="1543" t="s">
        <v>86</v>
      </c>
      <c r="D16" s="1641">
        <f>[8]Звіт!D10+[8]Звіт!D13+[8]Звіт!D16+[8]Звіт!D19+[8]Звіт!D22+[8]Звіт!D25+[8]Звіт!D28+[8]Звіт!D31+[8]Звіт!D34+[8]Звіт!D37+[8]Звіт!D40+[8]Звіт!D43+[8]Звіт!D46+[8]Звіт!D49+[8]Звіт!D52+[8]Звіт!D55+[8]Звіт!D58+[8]Звіт!D61+[8]Звіт!D64+[8]Звіт!D67+[8]Звіт!D70+[8]Звіт!D73</f>
        <v>2425</v>
      </c>
      <c r="E16" s="1641">
        <f>[8]Звіт!E10+[8]Звіт!E13+[8]Звіт!E16+[8]Звіт!E19+[8]Звіт!E22+[8]Звіт!E25+[8]Звіт!E28+[8]Звіт!E31+[8]Звіт!E34+[8]Звіт!E37+[8]Звіт!E40+[8]Звіт!E43+[8]Звіт!E46+[8]Звіт!E49+[8]Звіт!E52+[8]Звіт!E55+[8]Звіт!E58+[8]Звіт!E61+[8]Звіт!E64+[8]Звіт!E67+[8]Звіт!E70+[8]Звіт!E73</f>
        <v>-914</v>
      </c>
      <c r="F16" s="1641">
        <f>[8]Звіт!F10+[8]Звіт!F13+[8]Звіт!F16+[8]Звіт!F19+[8]Звіт!F22+[8]Звіт!F25+[8]Звіт!F28+[8]Звіт!F31+[8]Звіт!F34+[8]Звіт!F37+[8]Звіт!F40+[8]Звіт!F43+[8]Звіт!F46+[8]Звіт!F49+[8]Звіт!F52+[8]Звіт!F55+[8]Звіт!F58+[8]Звіт!F61+[8]Звіт!F64+[8]Звіт!F67+[8]Звіт!F70+[8]Звіт!F73</f>
        <v>3501</v>
      </c>
    </row>
    <row r="17" spans="2:6" ht="18.600000000000001" thickBot="1" x14ac:dyDescent="0.35">
      <c r="B17" s="1788"/>
      <c r="C17" s="1544" t="s">
        <v>87</v>
      </c>
      <c r="D17" s="1641">
        <f>[8]Звіт!D11+[8]Звіт!D14+[8]Звіт!D17+[8]Звіт!D20+[8]Звіт!D23+[8]Звіт!D26+[8]Звіт!D29+[8]Звіт!D32+[8]Звіт!D35+[8]Звіт!D38+[8]Звіт!D41+[8]Звіт!D44+[8]Звіт!D47+[8]Звіт!D50+[8]Звіт!D53+[8]Звіт!D56+[8]Звіт!D59+[8]Звіт!D62+[8]Звіт!D65+[8]Звіт!D68+[8]Звіт!D71+[8]Звіт!D74</f>
        <v>150</v>
      </c>
      <c r="E17" s="1641">
        <f>[8]Звіт!E11+[8]Звіт!E14+[8]Звіт!E17+[8]Звіт!E20+[8]Звіт!E23+[8]Звіт!E26+[8]Звіт!E29+[8]Звіт!E32+[8]Звіт!E35+[8]Звіт!E38+[8]Звіт!E41+[8]Звіт!E44+[8]Звіт!E47+[8]Звіт!E50+[8]Звіт!E53+[8]Звіт!E56+[8]Звіт!E59+[8]Звіт!E62+[8]Звіт!E65+[8]Звіт!E68+[8]Звіт!E71+[8]Звіт!E74</f>
        <v>108</v>
      </c>
      <c r="F17" s="1641">
        <f>[8]Звіт!F11+[8]Звіт!F14+[8]Звіт!F17+[8]Звіт!F20+[8]Звіт!F23+[8]Звіт!F26+[8]Звіт!F29+[8]Звіт!F32+[8]Звіт!F35+[8]Звіт!F38+[8]Звіт!F41+[8]Звіт!F44+[8]Звіт!F47+[8]Звіт!F50+[8]Звіт!F53+[8]Звіт!F56+[8]Звіт!F59+[8]Звіт!F62+[8]Звіт!F65+[8]Звіт!F68+[8]Звіт!F71+[8]Звіт!F74</f>
        <v>42</v>
      </c>
    </row>
    <row r="18" spans="2:6" ht="15.6" x14ac:dyDescent="0.3">
      <c r="B18" s="1802" t="s">
        <v>143</v>
      </c>
      <c r="C18" s="1545" t="s">
        <v>85</v>
      </c>
      <c r="D18" s="1310">
        <f>[10]Звіт!D9+[10]Звіт!D12</f>
        <v>50</v>
      </c>
      <c r="E18" s="1310">
        <f>[10]Звіт!E9+[10]Звіт!E12</f>
        <v>22</v>
      </c>
      <c r="F18" s="1310">
        <f>[10]Звіт!F9+[10]Звіт!F12</f>
        <v>23</v>
      </c>
    </row>
    <row r="19" spans="2:6" ht="15.6" x14ac:dyDescent="0.3">
      <c r="B19" s="1788"/>
      <c r="C19" s="1543" t="s">
        <v>86</v>
      </c>
      <c r="D19" s="1310">
        <f>[10]Звіт!D10+[10]Звіт!D13</f>
        <v>50</v>
      </c>
      <c r="E19" s="1310">
        <f>[10]Звіт!E10+[10]Звіт!E13</f>
        <v>3</v>
      </c>
      <c r="F19" s="1310">
        <f>[10]Звіт!F10+[10]Звіт!F13</f>
        <v>20</v>
      </c>
    </row>
    <row r="20" spans="2:6" ht="16.2" thickBot="1" x14ac:dyDescent="0.35">
      <c r="B20" s="1788"/>
      <c r="C20" s="1544" t="s">
        <v>87</v>
      </c>
      <c r="D20" s="1310">
        <f>[10]Звіт!D11+[10]Звіт!D14</f>
        <v>0</v>
      </c>
      <c r="E20" s="1310">
        <f>[10]Звіт!E11+[10]Звіт!E14</f>
        <v>0</v>
      </c>
      <c r="F20" s="1310">
        <f>[10]Звіт!F11+[10]Звіт!F14</f>
        <v>0</v>
      </c>
    </row>
    <row r="21" spans="2:6" ht="15.6" x14ac:dyDescent="0.3">
      <c r="B21" s="1802" t="s">
        <v>146</v>
      </c>
      <c r="C21" s="1545" t="s">
        <v>85</v>
      </c>
      <c r="D21" s="1515"/>
      <c r="E21" s="1516"/>
      <c r="F21" s="1519">
        <v>127</v>
      </c>
    </row>
    <row r="22" spans="2:6" ht="15.6" x14ac:dyDescent="0.3">
      <c r="B22" s="1788"/>
      <c r="C22" s="1543" t="s">
        <v>86</v>
      </c>
      <c r="D22" s="1236"/>
      <c r="E22" s="1517"/>
      <c r="F22" s="1520">
        <v>715</v>
      </c>
    </row>
    <row r="23" spans="2:6" ht="16.2" thickBot="1" x14ac:dyDescent="0.35">
      <c r="B23" s="1788"/>
      <c r="C23" s="1544" t="s">
        <v>87</v>
      </c>
      <c r="D23" s="1243"/>
      <c r="E23" s="1518"/>
      <c r="F23" s="1521"/>
    </row>
    <row r="24" spans="2:6" ht="15.6" x14ac:dyDescent="0.3">
      <c r="B24" s="1802" t="s">
        <v>149</v>
      </c>
      <c r="C24" s="1545" t="s">
        <v>85</v>
      </c>
      <c r="D24" s="1310">
        <f>[12]Звіт!D9+[12]Звіт!D12+[12]Звіт!D15+[12]Звіт!D18+[12]Звіт!D21+[12]Звіт!D24+[12]Звіт!D27+[12]Звіт!D30+[12]Звіт!D33+[12]Звіт!D36+[12]Звіт!D39</f>
        <v>198</v>
      </c>
      <c r="E24" s="1310">
        <f>[12]Звіт!E9+[12]Звіт!E12+[12]Звіт!E15+[12]Звіт!E18+[12]Звіт!E21+[12]Звіт!E24+[12]Звіт!E27+[12]Звіт!E30+[12]Звіт!E33+[12]Звіт!E36+[12]Звіт!E39</f>
        <v>21</v>
      </c>
      <c r="F24" s="1310">
        <f>[12]Звіт!F9+[12]Звіт!F12+[12]Звіт!F15+[12]Звіт!F18+[12]Звіт!F21+[12]Звіт!F24+[12]Звіт!F27+[12]Звіт!F30+[12]Звіт!F33+[12]Звіт!F36+[12]Звіт!F39</f>
        <v>179</v>
      </c>
    </row>
    <row r="25" spans="2:6" ht="15.6" x14ac:dyDescent="0.3">
      <c r="B25" s="1788"/>
      <c r="C25" s="1543" t="s">
        <v>86</v>
      </c>
      <c r="D25" s="1310">
        <f>[12]Звіт!D10+[12]Звіт!D13+[12]Звіт!D16+[12]Звіт!D19+[12]Звіт!D22+[12]Звіт!D25+[12]Звіт!D28+[12]Звіт!D31+[12]Звіт!D34+[12]Звіт!D37+[12]Звіт!D40</f>
        <v>336</v>
      </c>
      <c r="E25" s="1310">
        <f>[12]Звіт!E10+[12]Звіт!E13+[12]Звіт!E16+[12]Звіт!E19+[12]Звіт!E22+[12]Звіт!E25+[12]Звіт!E28+[12]Звіт!E31+[12]Звіт!E34+[12]Звіт!E37+[12]Звіт!E40</f>
        <v>1</v>
      </c>
      <c r="F25" s="1310">
        <f>[12]Звіт!F10+[12]Звіт!F13+[12]Звіт!F16+[12]Звіт!F19+[12]Звіт!F22+[12]Звіт!F25+[12]Звіт!F28+[12]Звіт!F31+[12]Звіт!F34+[12]Звіт!F37+[12]Звіт!F40</f>
        <v>345</v>
      </c>
    </row>
    <row r="26" spans="2:6" ht="16.2" thickBot="1" x14ac:dyDescent="0.35">
      <c r="B26" s="1788"/>
      <c r="C26" s="1544" t="s">
        <v>87</v>
      </c>
      <c r="D26" s="1310">
        <f>[12]Звіт!D11+[12]Звіт!D14+[12]Звіт!D17+[12]Звіт!D20+[12]Звіт!D23+[12]Звіт!D26+[12]Звіт!D32+[12]Звіт!D38+[12]Звіт!D41</f>
        <v>0</v>
      </c>
      <c r="E26" s="1310">
        <f>[12]Звіт!E11+[12]Звіт!E14+[12]Звіт!E17+[12]Звіт!E20+[12]Звіт!E23+[12]Звіт!E26+[12]Звіт!E32+[12]Звіт!E38+[12]Звіт!E41</f>
        <v>0</v>
      </c>
      <c r="F26" s="1310">
        <f>[12]Звіт!F11+[12]Звіт!F14+[12]Звіт!F17+[12]Звіт!F20+[12]Звіт!F23+[12]Звіт!F26+[12]Звіт!F32+[12]Звіт!F38+[12]Звіт!F41</f>
        <v>0</v>
      </c>
    </row>
    <row r="27" spans="2:6" ht="15.6" x14ac:dyDescent="0.3">
      <c r="B27" s="1802" t="s">
        <v>161</v>
      </c>
      <c r="C27" s="1545" t="s">
        <v>85</v>
      </c>
      <c r="D27" s="1310">
        <f>[13]Звіт!D9+[13]Звіт!D12+[13]Звіт!D15</f>
        <v>18</v>
      </c>
      <c r="E27" s="1310">
        <f>[13]Звіт!E9+[13]Звіт!E12+[13]Звіт!E15</f>
        <v>38</v>
      </c>
      <c r="F27" s="1310">
        <f>[13]Звіт!F9+[13]Звіт!F12+[13]Звіт!F15</f>
        <v>32</v>
      </c>
    </row>
    <row r="28" spans="2:6" ht="15.6" x14ac:dyDescent="0.3">
      <c r="B28" s="1788"/>
      <c r="C28" s="1543" t="s">
        <v>86</v>
      </c>
      <c r="D28" s="1310">
        <f>[13]Звіт!D10+[13]Звіт!D13+[13]Звіт!D16</f>
        <v>504</v>
      </c>
      <c r="E28" s="1310">
        <f>[13]Звіт!E10+[13]Звіт!E13+[13]Звіт!E16</f>
        <v>149</v>
      </c>
      <c r="F28" s="1310">
        <f>[13]Звіт!F10+[13]Звіт!F13+[13]Звіт!F16</f>
        <v>455</v>
      </c>
    </row>
    <row r="29" spans="2:6" ht="16.2" thickBot="1" x14ac:dyDescent="0.35">
      <c r="B29" s="1788"/>
      <c r="C29" s="1544" t="s">
        <v>87</v>
      </c>
      <c r="D29" s="1310">
        <f>[13]Звіт!D11+[13]Звіт!D14+[13]Звіт!D17</f>
        <v>0</v>
      </c>
      <c r="E29" s="1310">
        <f>[13]Звіт!E11+[13]Звіт!E14+[13]Звіт!E17</f>
        <v>0</v>
      </c>
      <c r="F29" s="1310">
        <f>[13]Звіт!F11+[13]Звіт!F14+[13]Звіт!F17</f>
        <v>0</v>
      </c>
    </row>
    <row r="30" spans="2:6" ht="15.6" x14ac:dyDescent="0.3">
      <c r="B30" s="1802" t="s">
        <v>165</v>
      </c>
      <c r="C30" s="1545" t="s">
        <v>85</v>
      </c>
      <c r="D30" s="1310">
        <f>[14]Звіт!D9+[14]Звіт!D12+[14]Звіт!D15+[14]Звіт!D18+[14]Звіт!D21+[14]Звіт!D24</f>
        <v>77</v>
      </c>
      <c r="E30" s="1310">
        <f>[14]Звіт!E9+[14]Звіт!E12+[14]Звіт!E15+[14]Звіт!E18+[14]Звіт!E21+[14]Звіт!E24</f>
        <v>35</v>
      </c>
      <c r="F30" s="1310">
        <f>[14]Звіт!F9+[14]Звіт!F12+[14]Звіт!F15+[14]Звіт!F18+[14]Звіт!F21+[14]Звіт!F24</f>
        <v>42</v>
      </c>
    </row>
    <row r="31" spans="2:6" ht="15.6" x14ac:dyDescent="0.3">
      <c r="B31" s="1788"/>
      <c r="C31" s="1543" t="s">
        <v>86</v>
      </c>
      <c r="D31" s="1310">
        <f>[14]Звіт!D10+[14]Звіт!D13+[14]Звіт!D16+[14]Звіт!D19+[14]Звіт!D22+[14]Звіт!D25</f>
        <v>675</v>
      </c>
      <c r="E31" s="1310">
        <f>[14]Звіт!E10+[14]Звіт!E13+[14]Звіт!E16+[14]Звіт!E19+[14]Звіт!E22+[14]Звіт!E25</f>
        <v>-167</v>
      </c>
      <c r="F31" s="1310">
        <f>[14]Звіт!F10+[14]Звіт!F13+[14]Звіт!F16+[14]Звіт!F19+[14]Звіт!F22+[14]Звіт!F25</f>
        <v>842</v>
      </c>
    </row>
    <row r="32" spans="2:6" ht="16.2" thickBot="1" x14ac:dyDescent="0.35">
      <c r="B32" s="1788"/>
      <c r="C32" s="1544" t="s">
        <v>87</v>
      </c>
      <c r="D32" s="1310">
        <f>[14]Звіт!D11+[14]Звіт!D14+[14]Звіт!D17+[14]Звіт!D20+[14]Звіт!D23+[14]Звіт!D26</f>
        <v>0</v>
      </c>
      <c r="E32" s="1310">
        <f>[14]Звіт!E11+[14]Звіт!E14+[14]Звіт!E17+[14]Звіт!E20+[14]Звіт!E23+[14]Звіт!E26</f>
        <v>0</v>
      </c>
      <c r="F32" s="1310">
        <f>[14]Звіт!F11+[14]Звіт!F14+[14]Звіт!F17+[14]Звіт!F20+[14]Звіт!F23+[14]Звіт!F26</f>
        <v>0</v>
      </c>
    </row>
    <row r="33" spans="2:6" ht="15.6" x14ac:dyDescent="0.3">
      <c r="B33" s="1802" t="s">
        <v>172</v>
      </c>
      <c r="C33" s="1545" t="s">
        <v>85</v>
      </c>
      <c r="D33" s="1310">
        <f>[5]Звіт!D9+[5]Звіт!D12+[5]Звіт!D15+[5]Звіт!D18+[5]Звіт!D21+[5]Звіт!D24+[5]Звіт!D27+[5]Звіт!D30+[5]Звіт!D33+[5]Звіт!D36+[5]Звіт!D39</f>
        <v>91</v>
      </c>
      <c r="E33" s="1310">
        <f>[5]Звіт!E9+[5]Звіт!E12+[5]Звіт!E15+[5]Звіт!E18+[5]Звіт!E21+[5]Звіт!E24+[5]Звіт!E27+[5]Звіт!E30+[5]Звіт!E33+[5]Звіт!E36+[5]Звіт!E39</f>
        <v>-105</v>
      </c>
      <c r="F33" s="1310">
        <f>[5]Звіт!F9+[5]Звіт!F12+[5]Звіт!F15+[5]Звіт!F18+[5]Звіт!F21+[5]Звіт!F24+[5]Звіт!F27+[5]Звіт!F30+[5]Звіт!F33+[5]Звіт!F36+[5]Звіт!F39</f>
        <v>196</v>
      </c>
    </row>
    <row r="34" spans="2:6" ht="15.6" x14ac:dyDescent="0.3">
      <c r="B34" s="1788"/>
      <c r="C34" s="1543" t="s">
        <v>86</v>
      </c>
      <c r="D34" s="1310">
        <f>[5]Звіт!D10+[5]Звіт!D13+[5]Звіт!D16+[5]Звіт!D19+[5]Звіт!D22+[5]Звіт!D25+[5]Звіт!D28+[5]Звіт!D31+[5]Звіт!D34+[5]Звіт!D37+[5]Звіт!D40</f>
        <v>521</v>
      </c>
      <c r="E34" s="1310">
        <f>[5]Звіт!E10+[5]Звіт!E13+[5]Звіт!E16+[5]Звіт!E19+[5]Звіт!E22+[5]Звіт!E25+[5]Звіт!E28+[5]Звіт!E31+[5]Звіт!E34+[5]Звіт!E37+[5]Звіт!E40</f>
        <v>-476</v>
      </c>
      <c r="F34" s="1310">
        <f>[5]Звіт!F10+[5]Звіт!F13+[5]Звіт!F16+[5]Звіт!F19+[5]Звіт!F22+[5]Звіт!F25+[5]Звіт!F28+[5]Звіт!F31+[5]Звіт!F34+[5]Звіт!F37+[5]Звіт!F40</f>
        <v>997</v>
      </c>
    </row>
    <row r="35" spans="2:6" ht="16.2" thickBot="1" x14ac:dyDescent="0.35">
      <c r="B35" s="1788"/>
      <c r="C35" s="1544" t="s">
        <v>87</v>
      </c>
      <c r="D35" s="1310">
        <f>[5]Звіт!D11+[5]Звіт!D14+[5]Звіт!D17+[5]Звіт!D20+[5]Звіт!D23+[5]Звіт!D26+[5]Звіт!D29+[5]Звіт!D32+[5]Звіт!D35+[5]Звіт!D38+[5]Звіт!D41</f>
        <v>0</v>
      </c>
      <c r="E35" s="1310">
        <f>[5]Звіт!E11+[5]Звіт!E14+[5]Звіт!E17+[5]Звіт!E20+[5]Звіт!E23+[5]Звіт!E26+[5]Звіт!E29+[5]Звіт!E32+[5]Звіт!E35+[5]Звіт!E38+[5]Звіт!E41</f>
        <v>0</v>
      </c>
      <c r="F35" s="1310">
        <f>[5]Звіт!F11+[5]Звіт!F14+[5]Звіт!F17+[5]Звіт!F20+[5]Звіт!F23+[5]Звіт!F26+[5]Звіт!F29+[5]Звіт!F32+[5]Звіт!F35+[5]Звіт!F38+[5]Звіт!F41</f>
        <v>0</v>
      </c>
    </row>
    <row r="36" spans="2:6" ht="15.6" x14ac:dyDescent="0.3">
      <c r="B36" s="1802" t="s">
        <v>183</v>
      </c>
      <c r="C36" s="1545" t="s">
        <v>85</v>
      </c>
      <c r="D36" s="1310">
        <f>[15]Звіт!D9+[15]Звіт!D12+[15]Звіт!D15+[15]Звіт!D18+[15]Звіт!D21+[15]Звіт!D24+[15]Звіт!D27+[15]Звіт!D30+[15]Звіт!D33+[15]Звіт!D36+[15]Звіт!D39+[15]Звіт!D42+[15]Звіт!D45+[15]Звіт!D48</f>
        <v>131</v>
      </c>
      <c r="E36" s="1310">
        <f>[15]Звіт!E9+[15]Звіт!E12+[15]Звіт!E15+[15]Звіт!E18+[15]Звіт!E21+[15]Звіт!E24+[15]Звіт!E27+[15]Звіт!E30+[15]Звіт!E33+[15]Звіт!E36+[15]Звіт!E39+[15]Звіт!E42+[15]Звіт!E45+[15]Звіт!E48</f>
        <v>74</v>
      </c>
      <c r="F36" s="1310">
        <f>[15]Звіт!F9+[15]Звіт!F12+[15]Звіт!F15+[15]Звіт!F18+[15]Звіт!F21+[15]Звіт!F24+[15]Звіт!F27+[15]Звіт!F30+[15]Звіт!F33+[15]Звіт!F36+[15]Звіт!F39+[15]Звіт!F42+[15]Звіт!F45+[15]Звіт!F48</f>
        <v>57</v>
      </c>
    </row>
    <row r="37" spans="2:6" ht="15.6" x14ac:dyDescent="0.3">
      <c r="B37" s="1788"/>
      <c r="C37" s="1543" t="s">
        <v>86</v>
      </c>
      <c r="D37" s="1310">
        <f>[15]Звіт!D10+[15]Звіт!D13+[15]Звіт!D16+[15]Звіт!D19+[15]Звіт!D22+[15]Звіт!D25+[15]Звіт!D28+[15]Звіт!D31+[15]Звіт!D34+[15]Звіт!D37+[15]Звіт!D40+[15]Звіт!D43+[15]Звіт!D46+[15]Звіт!D49</f>
        <v>1179</v>
      </c>
      <c r="E37" s="1310">
        <f>[15]Звіт!E10+[15]Звіт!E13+[15]Звіт!E16+[15]Звіт!E19+[15]Звіт!E22+[15]Звіт!E25+[15]Звіт!E28+[15]Звіт!E31+[15]Звіт!E34+[15]Звіт!E37+[15]Звіт!E40+[15]Звіт!E43+[15]Звіт!E46+[15]Звіт!E49</f>
        <v>9</v>
      </c>
      <c r="F37" s="1310">
        <f>[15]Звіт!F10+[15]Звіт!F13+[15]Звіт!F16+[15]Звіт!F19+[15]Звіт!F22+[15]Звіт!F25+[15]Звіт!F28+[15]Звіт!F31+[15]Звіт!F34+[15]Звіт!F37+[15]Звіт!F40+[15]Звіт!F43+[15]Звіт!F46+[15]Звіт!F49</f>
        <v>1170</v>
      </c>
    </row>
    <row r="38" spans="2:6" ht="16.2" thickBot="1" x14ac:dyDescent="0.35">
      <c r="B38" s="1788"/>
      <c r="C38" s="1544" t="s">
        <v>87</v>
      </c>
      <c r="D38" s="1310">
        <f>[15]Звіт!D11+[15]Звіт!D14+[15]Звіт!D17+[15]Звіт!D20+[15]Звіт!D23+[15]Звіт!D26+[15]Звіт!D29+[15]Звіт!D32+[15]Звіт!D35+[15]Звіт!D38+[15]Звіт!D41+[15]Звіт!D44+[15]Звіт!D47+[15]Звіт!D50</f>
        <v>0</v>
      </c>
      <c r="E38" s="1310">
        <f>[15]Звіт!E11+[15]Звіт!E14+[15]Звіт!E17+[15]Звіт!E20+[15]Звіт!E23+[15]Звіт!E26+[15]Звіт!E29+[15]Звіт!E32+[15]Звіт!E35+[15]Звіт!E38+[15]Звіт!E41+[15]Звіт!E44+[15]Звіт!E47+[15]Звіт!E50</f>
        <v>0</v>
      </c>
      <c r="F38" s="1310">
        <f>[15]Звіт!F11+[15]Звіт!F14+[15]Звіт!F17+[15]Звіт!F20+[15]Звіт!F23+[15]Звіт!F26+[15]Звіт!F29+[15]Звіт!F32+[15]Звіт!F35+[15]Звіт!F38+[15]Звіт!F41+[15]Звіт!F44+[15]Звіт!F47+[15]Звіт!F50</f>
        <v>0</v>
      </c>
    </row>
    <row r="39" spans="2:6" ht="15.6" x14ac:dyDescent="0.3">
      <c r="B39" s="1803" t="s">
        <v>198</v>
      </c>
      <c r="C39" s="1545" t="s">
        <v>85</v>
      </c>
      <c r="D39" s="1310">
        <f>[22]Звіт!D9+[22]Звіт!D12+[22]Звіт!D15+[22]Звіт!D18+[22]Звіт!D21+[22]Звіт!D24+[22]Звіт!D27+[22]Звіт!D30</f>
        <v>0</v>
      </c>
      <c r="E39" s="1310">
        <f>[22]Звіт!E9+[22]Звіт!E12+[22]Звіт!E15+[22]Звіт!E18+[22]Звіт!E21+[22]Звіт!E24+[22]Звіт!E27+[22]Звіт!E30</f>
        <v>-122</v>
      </c>
      <c r="F39" s="1310">
        <f>[22]Звіт!F9+[22]Звіт!F12+[22]Звіт!F15+[22]Звіт!F18+[22]Звіт!F21+[22]Звіт!F24+[22]Звіт!F27+[22]Звіт!F30</f>
        <v>126</v>
      </c>
    </row>
    <row r="40" spans="2:6" ht="15.6" x14ac:dyDescent="0.3">
      <c r="B40" s="1804"/>
      <c r="C40" s="1543" t="s">
        <v>86</v>
      </c>
      <c r="D40" s="1310">
        <f>[22]Звіт!D10+[22]Звіт!D13+[22]Звіт!D16+[22]Звіт!D19+[22]Звіт!D22+[22]Звіт!D25+[22]Звіт!D28+[22]Звіт!D31</f>
        <v>845</v>
      </c>
      <c r="E40" s="1310">
        <f>[22]Звіт!E10+[22]Звіт!E13+[22]Звіт!E16+[22]Звіт!E19+[22]Звіт!E22+[22]Звіт!E25+[22]Звіт!E28+[22]Звіт!E31</f>
        <v>74</v>
      </c>
      <c r="F40" s="1310">
        <f>[22]Звіт!F10+[22]Звіт!F13+[22]Звіт!F16+[22]Звіт!F19+[22]Звіт!F22+[22]Звіт!F25+[22]Звіт!F28+[22]Звіт!F31</f>
        <v>815</v>
      </c>
    </row>
    <row r="41" spans="2:6" ht="16.2" thickBot="1" x14ac:dyDescent="0.35">
      <c r="B41" s="1805"/>
      <c r="C41" s="1544" t="s">
        <v>87</v>
      </c>
      <c r="D41" s="1310">
        <f>[22]Звіт!D11+[22]Звіт!D14+[22]Звіт!D17+[22]Звіт!D20+[22]Звіт!D23+[22]Звіт!D26+[22]Звіт!D29+[22]Звіт!D32</f>
        <v>0</v>
      </c>
      <c r="E41" s="1310">
        <f>[22]Звіт!E11+[22]Звіт!E14+[22]Звіт!E17+[22]Звіт!E20+[22]Звіт!E23+[22]Звіт!E26+[22]Звіт!E29+[22]Звіт!E32</f>
        <v>0</v>
      </c>
      <c r="F41" s="1310">
        <f>[22]Звіт!F11+[22]Звіт!F14+[22]Звіт!F17+[22]Звіт!F20+[22]Звіт!F23+[22]Звіт!F26+[22]Звіт!F29+[22]Звіт!F32</f>
        <v>0</v>
      </c>
    </row>
    <row r="42" spans="2:6" ht="15.6" x14ac:dyDescent="0.3">
      <c r="B42" s="1802" t="s">
        <v>205</v>
      </c>
      <c r="C42" s="1545" t="s">
        <v>85</v>
      </c>
      <c r="D42" s="1311">
        <f>[3]Звіт!D9+[3]Звіт!D12+[3]Звіт!D15+[3]Звіт!D18+[3]Звіт!D21+[3]Звіт!D24+[3]Звіт!D27+[3]Звіт!D30+[3]Звіт!D33+[3]Звіт!D36+[3]Звіт!D39+[3]Звіт!D42+[3]Звіт!D45</f>
        <v>97</v>
      </c>
      <c r="E42" s="1311">
        <f>[3]Звіт!E9+[3]Звіт!E12+[3]Звіт!E15+[3]Звіт!E18+[3]Звіт!E21+[3]Звіт!E24+[3]Звіт!E27+[3]Звіт!E30+[3]Звіт!E33+[3]Звіт!E36+[3]Звіт!E39+[3]Звіт!E42+[3]Звіт!E45</f>
        <v>6</v>
      </c>
      <c r="F42" s="1311">
        <f>[3]Звіт!F9+[3]Звіт!F12+[3]Звіт!F15+[3]Звіт!F18+[3]Звіт!F21+[3]Звіт!F24+[3]Звіт!F27+[3]Звіт!F30+[3]Звіт!F33+[3]Звіт!F36+[3]Звіт!F39+[3]Звіт!F42+[3]Звіт!F45</f>
        <v>94</v>
      </c>
    </row>
    <row r="43" spans="2:6" ht="15.6" x14ac:dyDescent="0.3">
      <c r="B43" s="1788"/>
      <c r="C43" s="1543" t="s">
        <v>86</v>
      </c>
      <c r="D43" s="1311">
        <f>[3]Звіт!D10+[3]Звіт!D13+[3]Звіт!D16+[3]Звіт!D19+[3]Звіт!D22+[3]Звіт!D25+[3]Звіт!D28+[3]Звіт!D31+[3]Звіт!D34+[3]Звіт!D37+[3]Звіт!D40+[3]Звіт!D43+[3]Звіт!D46</f>
        <v>996</v>
      </c>
      <c r="E43" s="1311">
        <f>[3]Звіт!E10+[3]Звіт!E13+[3]Звіт!E16+[3]Звіт!E19+[3]Звіт!E22+[3]Звіт!E25+[3]Звіт!E28+[3]Звіт!E31+[3]Звіт!E34+[3]Звіт!E37+[3]Звіт!E40+[3]Звіт!E43+[3]Звіт!E46</f>
        <v>-26</v>
      </c>
      <c r="F43" s="1311">
        <f>[3]Звіт!F10+[3]Звіт!F13+[3]Звіт!F16+[3]Звіт!F19+[3]Звіт!F22+[3]Звіт!F25+[3]Звіт!F28+[3]Звіт!F31+[3]Звіт!F34+[3]Звіт!F37+[3]Звіт!F40+[3]Звіт!F43+[3]Звіт!F46</f>
        <v>1093</v>
      </c>
    </row>
    <row r="44" spans="2:6" ht="16.2" thickBot="1" x14ac:dyDescent="0.35">
      <c r="B44" s="1788"/>
      <c r="C44" s="1544" t="s">
        <v>87</v>
      </c>
      <c r="D44" s="1311">
        <v>0</v>
      </c>
      <c r="E44" s="1311">
        <v>0</v>
      </c>
      <c r="F44" s="1522">
        <v>0</v>
      </c>
    </row>
    <row r="45" spans="2:6" ht="15.6" x14ac:dyDescent="0.3">
      <c r="B45" s="1802" t="s">
        <v>217</v>
      </c>
      <c r="C45" s="1545" t="s">
        <v>85</v>
      </c>
      <c r="D45" s="1310">
        <f>[16]Звіт!D9+[16]Звіт!D12+[16]Звіт!D15+[16]Звіт!D18+[16]Звіт!D21</f>
        <v>39</v>
      </c>
      <c r="E45" s="1310">
        <f>[16]Звіт!E9+[16]Звіт!E12+[16]Звіт!E15+[16]Звіт!E18+[16]Звіт!E21</f>
        <v>-1</v>
      </c>
      <c r="F45" s="1310">
        <f>[16]Звіт!F9+[16]Звіт!F12+[16]Звіт!F15+[16]Звіт!F18+[16]Звіт!F21</f>
        <v>40</v>
      </c>
    </row>
    <row r="46" spans="2:6" ht="15.6" x14ac:dyDescent="0.3">
      <c r="B46" s="1788"/>
      <c r="C46" s="1543" t="s">
        <v>86</v>
      </c>
      <c r="D46" s="1310">
        <f>[16]Звіт!D10+[16]Звіт!D13+[16]Звіт!D16+[16]Звіт!D19+[16]Звіт!D22</f>
        <v>319</v>
      </c>
      <c r="E46" s="1310">
        <f>[16]Звіт!E10+[16]Звіт!E13+[16]Звіт!E16+[16]Звіт!E19+[16]Звіт!E22</f>
        <v>7</v>
      </c>
      <c r="F46" s="1310">
        <f>[16]Звіт!F10+[16]Звіт!F13+[16]Звіт!F16+[16]Звіт!F19+[16]Звіт!F22</f>
        <v>305</v>
      </c>
    </row>
    <row r="47" spans="2:6" ht="16.2" thickBot="1" x14ac:dyDescent="0.35">
      <c r="B47" s="1788"/>
      <c r="C47" s="1544" t="s">
        <v>87</v>
      </c>
      <c r="D47" s="1310">
        <f>[16]Звіт!D11+[16]Звіт!D14+[16]Звіт!D17+[16]Звіт!D20+[16]Звіт!D23</f>
        <v>0</v>
      </c>
      <c r="E47" s="1310">
        <f>[16]Звіт!E11+[16]Звіт!E14+[16]Звіт!E17+[16]Звіт!E20+[16]Звіт!E23</f>
        <v>0</v>
      </c>
      <c r="F47" s="1310">
        <f>[16]Звіт!F11+[16]Звіт!F14+[16]Звіт!F17+[16]Звіт!F20+[16]Звіт!F23</f>
        <v>0</v>
      </c>
    </row>
    <row r="48" spans="2:6" ht="15.6" x14ac:dyDescent="0.3">
      <c r="B48" s="1802" t="s">
        <v>223</v>
      </c>
      <c r="C48" s="1545" t="s">
        <v>85</v>
      </c>
      <c r="D48" s="1310">
        <f>[17]Звіт!D9+[17]Звіт!D12+[17]Звіт!D15+[17]Звіт!D18+[17]Звіт!D21+[17]Звіт!D24+[17]Звіт!D27+[17]Звіт!D30+[17]Звіт!D33+[17]Звіт!D36</f>
        <v>93</v>
      </c>
      <c r="E48" s="1310">
        <f>[17]Звіт!E9+[17]Звіт!E12+[17]Звіт!E15+[17]Звіт!E18+[17]Звіт!E21+[17]Звіт!E24+[17]Звіт!E27+[17]Звіт!E30+[17]Звіт!E33+[17]Звіт!E36</f>
        <v>26</v>
      </c>
      <c r="F48" s="1310">
        <f>[17]Звіт!F9+[17]Звіт!F12+[17]Звіт!F15+[17]Звіт!F18+[17]Звіт!F21+[17]Звіт!F24+[17]Звіт!F27+[17]Звіт!F30+[17]Звіт!F33+[17]Звіт!F36</f>
        <v>68</v>
      </c>
    </row>
    <row r="49" spans="2:6" ht="15.6" x14ac:dyDescent="0.3">
      <c r="B49" s="1788"/>
      <c r="C49" s="1543" t="s">
        <v>86</v>
      </c>
      <c r="D49" s="1310">
        <f>[17]Звіт!D10+[17]Звіт!D13+[17]Звіт!D16+[17]Звіт!D19+[17]Звіт!D22+[17]Звіт!D25+[17]Звіт!D28+[17]Звіт!D31+[17]Звіт!D34+[17]Звіт!D37</f>
        <v>929</v>
      </c>
      <c r="E49" s="1310">
        <f>[17]Звіт!E10+[17]Звіт!E13+[17]Звіт!E16+[17]Звіт!E19+[17]Звіт!E22+[17]Звіт!E25+[17]Звіт!E28+[17]Звіт!E31+[17]Звіт!E34+[17]Звіт!E37</f>
        <v>215</v>
      </c>
      <c r="F49" s="1310">
        <f>[17]Звіт!F10+[17]Звіт!F13+[17]Звіт!F16+[17]Звіт!F19+[17]Звіт!F22+[17]Звіт!F25+[17]Звіт!F28+[17]Звіт!F31+[17]Звіт!F34+[17]Звіт!F37</f>
        <v>724</v>
      </c>
    </row>
    <row r="50" spans="2:6" ht="16.2" thickBot="1" x14ac:dyDescent="0.35">
      <c r="B50" s="1788"/>
      <c r="C50" s="1544" t="s">
        <v>87</v>
      </c>
      <c r="D50" s="1310">
        <f>[17]Звіт!D11+[17]Звіт!D14+[17]Звіт!D17+[17]Звіт!D20+[17]Звіт!D23+[17]Звіт!D26+[17]Звіт!D29+[17]Звіт!D32+[17]Звіт!D35+[17]Звіт!D38</f>
        <v>0</v>
      </c>
      <c r="E50" s="1310">
        <f>[17]Звіт!E11+[17]Звіт!E14+[17]Звіт!E17+[17]Звіт!E20+[17]Звіт!E23+[17]Звіт!E26+[17]Звіт!E29+[17]Звіт!E32+[17]Звіт!E35+[17]Звіт!E38</f>
        <v>0</v>
      </c>
      <c r="F50" s="1310">
        <f>[17]Звіт!F11+[17]Звіт!F14+[17]Звіт!F17+[17]Звіт!F20+[17]Звіт!F23+[17]Звіт!F26+[17]Звіт!F29+[17]Звіт!F32+[17]Звіт!F35+[17]Звіт!F38</f>
        <v>0</v>
      </c>
    </row>
    <row r="51" spans="2:6" ht="15.6" x14ac:dyDescent="0.3">
      <c r="B51" s="1802" t="s">
        <v>234</v>
      </c>
      <c r="C51" s="1545" t="s">
        <v>85</v>
      </c>
      <c r="D51" s="1523">
        <v>48</v>
      </c>
      <c r="E51" s="1529">
        <v>11</v>
      </c>
      <c r="F51" s="1524">
        <v>37</v>
      </c>
    </row>
    <row r="52" spans="2:6" ht="15.6" x14ac:dyDescent="0.3">
      <c r="B52" s="1788"/>
      <c r="C52" s="1543" t="s">
        <v>86</v>
      </c>
      <c r="D52" s="1525">
        <v>214</v>
      </c>
      <c r="E52" s="1530">
        <v>108</v>
      </c>
      <c r="F52" s="1526">
        <v>106</v>
      </c>
    </row>
    <row r="53" spans="2:6" ht="16.2" thickBot="1" x14ac:dyDescent="0.35">
      <c r="B53" s="1788"/>
      <c r="C53" s="1544" t="s">
        <v>87</v>
      </c>
      <c r="D53" s="1527"/>
      <c r="E53" s="1531">
        <f>D53-L53</f>
        <v>0</v>
      </c>
      <c r="F53" s="1528"/>
    </row>
    <row r="54" spans="2:6" ht="15.6" x14ac:dyDescent="0.3">
      <c r="B54" s="1802" t="s">
        <v>236</v>
      </c>
      <c r="C54" s="1545" t="s">
        <v>85</v>
      </c>
      <c r="D54" s="1310">
        <f>[18]Звіт!D9+[18]Звіт!D12+[18]Звіт!D15+[18]Звіт!D18+[18]Звіт!D21</f>
        <v>65</v>
      </c>
      <c r="E54" s="1310">
        <f>[18]Звіт!E9+[18]Звіт!E12+[18]Звіт!E15+[18]Звіт!E18+[18]Звіт!E21</f>
        <v>19</v>
      </c>
      <c r="F54" s="1310">
        <f>[18]Звіт!F9+[18]Звіт!F12+[18]Звіт!F15+[18]Звіт!F18+[18]Звіт!F21</f>
        <v>46</v>
      </c>
    </row>
    <row r="55" spans="2:6" ht="15.6" x14ac:dyDescent="0.3">
      <c r="B55" s="1788"/>
      <c r="C55" s="1543" t="s">
        <v>86</v>
      </c>
      <c r="D55" s="1310">
        <f>[18]Звіт!D10+[18]Звіт!D13+[18]Звіт!D16+[18]Звіт!D19+[18]Звіт!D22</f>
        <v>499</v>
      </c>
      <c r="E55" s="1310">
        <f>[18]Звіт!E10+[18]Звіт!E13+[18]Звіт!E16+[18]Звіт!E19+[18]Звіт!E22</f>
        <v>66</v>
      </c>
      <c r="F55" s="1310">
        <f>[18]Звіт!F10+[18]Звіт!F13+[18]Звіт!F16+[18]Звіт!F19+[18]Звіт!F22</f>
        <v>443</v>
      </c>
    </row>
    <row r="56" spans="2:6" ht="16.2" thickBot="1" x14ac:dyDescent="0.35">
      <c r="B56" s="1788"/>
      <c r="C56" s="1544" t="s">
        <v>87</v>
      </c>
      <c r="D56" s="1310">
        <f>[18]Звіт!D11+[18]Звіт!D14+[18]Звіт!D17+[18]Звіт!D20+[18]Звіт!D23</f>
        <v>0</v>
      </c>
      <c r="E56" s="1310">
        <f>[18]Звіт!E11+[18]Звіт!E14+[18]Звіт!E17+[18]Звіт!E20+[18]Звіт!E23</f>
        <v>0</v>
      </c>
      <c r="F56" s="1310">
        <f>[18]Звіт!F11+[18]Звіт!F14+[18]Звіт!F17+[18]Звіт!F20+[18]Звіт!F23</f>
        <v>0</v>
      </c>
    </row>
    <row r="57" spans="2:6" ht="15.6" x14ac:dyDescent="0.3">
      <c r="B57" s="1802" t="s">
        <v>244</v>
      </c>
      <c r="C57" s="1545" t="s">
        <v>85</v>
      </c>
      <c r="D57" s="1311">
        <f>[19]Звіт!D9+[19]Звіт!D12+[19]Звіт!D15+[19]Звіт!D18+[19]Звіт!D21+[19]Звіт!D24+[19]Звіт!D27+[19]Звіт!D30+[19]Звіт!D33+[19]Звіт!D36+[19]Звіт!D39+[19]Звіт!D42+[19]Звіт!D45</f>
        <v>58</v>
      </c>
      <c r="E57" s="1311">
        <f>[19]Звіт!E9+[19]Звіт!E12+[19]Звіт!E15+[19]Звіт!E18+[19]Звіт!E21+[19]Звіт!E24+[19]Звіт!E27+[19]Звіт!E30+[19]Звіт!E33+[19]Звіт!E36+[19]Звіт!E39+[19]Звіт!E42+[19]Звіт!E45</f>
        <v>44</v>
      </c>
      <c r="F57" s="1311">
        <f>[19]Звіт!F9+[19]Звіт!F12+[19]Звіт!F15+[19]Звіт!F18+[19]Звіт!F21+[19]Звіт!F24+[19]Звіт!F27+[19]Звіт!F30+[19]Звіт!F33+[19]Звіт!F36+[19]Звіт!F39+[19]Звіт!F42+[19]Звіт!F45</f>
        <v>15</v>
      </c>
    </row>
    <row r="58" spans="2:6" ht="15.6" x14ac:dyDescent="0.3">
      <c r="B58" s="1788"/>
      <c r="C58" s="1543" t="s">
        <v>86</v>
      </c>
      <c r="D58" s="1311">
        <f>[19]Звіт!D10+[19]Звіт!D13+[19]Звіт!D16+[19]Звіт!D19+[19]Звіт!D22+[19]Звіт!D25+[19]Звіт!D28+[19]Звіт!D31+[19]Звіт!D34+[19]Звіт!D37+[19]Звіт!D40+[19]Звіт!D43+[19]Звіт!D46</f>
        <v>560</v>
      </c>
      <c r="E58" s="1311">
        <f>[19]Звіт!E10+[19]Звіт!E13+[19]Звіт!E16+[19]Звіт!E19+[19]Звіт!E22+[19]Звіт!E25+[19]Звіт!E28+[19]Звіт!E31+[19]Звіт!E34+[19]Звіт!E37+[19]Звіт!E40+[19]Звіт!E43+[19]Звіт!E46</f>
        <v>118</v>
      </c>
      <c r="F58" s="1311">
        <f>[19]Звіт!F10+[19]Звіт!F13+[19]Звіт!F16+[19]Звіт!F19+[19]Звіт!F22+[19]Звіт!F25+[19]Звіт!F28+[19]Звіт!F31+[19]Звіт!F34+[19]Звіт!F37+[19]Звіт!F40+[19]Звіт!F43+[19]Звіт!F46</f>
        <v>456</v>
      </c>
    </row>
    <row r="59" spans="2:6" ht="16.2" thickBot="1" x14ac:dyDescent="0.35">
      <c r="B59" s="1788"/>
      <c r="C59" s="1544" t="s">
        <v>87</v>
      </c>
      <c r="D59" s="1311">
        <f>[19]Звіт!D11+[19]Звіт!D14+[19]Звіт!D17+[19]Звіт!D20+[19]Звіт!D23+[19]Звіт!D26+[19]Звіт!D29+[19]Звіт!D32+[19]Звіт!D35+[19]Звіт!D38+[19]Звіт!D41+[19]Звіт!D44+[19]Звіт!D47</f>
        <v>0</v>
      </c>
      <c r="E59" s="1311">
        <f>[19]Звіт!E11+[19]Звіт!E14+[19]Звіт!E17+[19]Звіт!E20+[19]Звіт!E23+[19]Звіт!E26+[19]Звіт!E29+[19]Звіт!E32+[19]Звіт!E35+[19]Звіт!E38+[19]Звіт!E41+[19]Звіт!E44+[19]Звіт!E47</f>
        <v>0</v>
      </c>
      <c r="F59" s="1311">
        <f>[19]Звіт!F11+[19]Звіт!F14+[19]Звіт!F17+[19]Звіт!F20+[19]Звіт!F23+[19]Звіт!F26+[19]Звіт!F29+[19]Звіт!F32+[19]Звіт!F35+[19]Звіт!F38+[19]Звіт!F41+[19]Звіт!F44+[19]Звіт!F47</f>
        <v>0</v>
      </c>
    </row>
    <row r="60" spans="2:6" ht="15.6" x14ac:dyDescent="0.3">
      <c r="B60" s="1802" t="s">
        <v>258</v>
      </c>
      <c r="C60" s="1545" t="s">
        <v>85</v>
      </c>
      <c r="D60" s="1310">
        <f>[20]Звіт!D9+[20]Звіт!D12+[20]Звіт!D15+[20]Звіт!D18+[20]Звіт!D21+[20]Звіт!D24+[20]Звіт!D27+[20]Звіт!D30+[20]Звіт!D33+[20]Звіт!D36+[20]Звіт!D39+[20]Звіт!D42+[20]Звіт!D45+[20]Звіт!D48+[20]Звіт!D51+[20]Звіт!D54+[20]Звіт!D57+[20]Звіт!D60+[20]Звіт!D63+[20]Звіт!D66+[20]Звіт!D69+[20]Звіт!D72</f>
        <v>51</v>
      </c>
      <c r="E60" s="1310">
        <f>[20]Звіт!E9+[20]Звіт!E12+[20]Звіт!E15+[20]Звіт!E18+[20]Звіт!E21+[20]Звіт!E24+[20]Звіт!E27+[20]Звіт!E30+[20]Звіт!E33+[20]Звіт!E36+[20]Звіт!E39+[20]Звіт!E42+[20]Звіт!E45+[20]Звіт!E48+[20]Звіт!E51+[20]Звіт!E54+[20]Звіт!E57+[20]Звіт!E60+[20]Звіт!E63+[20]Звіт!E66+[20]Звіт!E69+[20]Звіт!E72</f>
        <v>-18</v>
      </c>
      <c r="F60" s="1310">
        <f>[20]Звіт!F9+[20]Звіт!F12+[20]Звіт!F15+[20]Звіт!F18+[20]Звіт!F21+[20]Звіт!F24+[20]Звіт!F27+[20]Звіт!F30+[20]Звіт!F33+[20]Звіт!F36+[20]Звіт!F39+[20]Звіт!F42+[20]Звіт!F45+[20]Звіт!F48+[20]Звіт!F51+[20]Звіт!F54+[20]Звіт!F57+[20]Звіт!F60+[20]Звіт!F63+[20]Звіт!F66+[20]Звіт!F69+[20]Звіт!F72</f>
        <v>71</v>
      </c>
    </row>
    <row r="61" spans="2:6" ht="15.6" x14ac:dyDescent="0.3">
      <c r="B61" s="1788"/>
      <c r="C61" s="1543" t="s">
        <v>86</v>
      </c>
      <c r="D61" s="1310">
        <f>[20]Звіт!D10+[20]Звіт!D13+[20]Звіт!D16+[20]Звіт!D19+[20]Звіт!D21+[20]Звіт!D25+[20]Звіт!D28+[20]Звіт!D31+[20]Звіт!D34+[20]Звіт!D37+[20]Звіт!D40+[20]Звіт!D43+[20]Звіт!D46+[20]Звіт!D49+[20]Звіт!D52+[20]Звіт!D55+[20]Звіт!D58+[20]Звіт!D61+[20]Звіт!D64+[20]Звіт!D67+[20]Звіт!D70+[20]Звіт!D73</f>
        <v>473</v>
      </c>
      <c r="E61" s="1310">
        <f>[20]Звіт!E10+[20]Звіт!E13+[20]Звіт!E16+[20]Звіт!E19+[20]Звіт!E21+[20]Звіт!E25+[20]Звіт!E28+[20]Звіт!E31+[20]Звіт!E34+[20]Звіт!E37+[20]Звіт!E40+[20]Звіт!E43+[20]Звіт!E46+[20]Звіт!E49+[20]Звіт!E52+[20]Звіт!E55+[20]Звіт!E58+[20]Звіт!E61+[20]Звіт!E64+[20]Звіт!E67+[20]Звіт!E70+[20]Звіт!E73</f>
        <v>-358</v>
      </c>
      <c r="F61" s="1310">
        <f>[20]Звіт!F10+[20]Звіт!F13+[20]Звіт!F16+[20]Звіт!F19+[20]Звіт!F21+[20]Звіт!F25+[20]Звіт!F28+[20]Звіт!F31+[20]Звіт!F34+[20]Звіт!F37+[20]Звіт!F40+[20]Звіт!F43+[20]Звіт!F46+[20]Звіт!F49+[20]Звіт!F52+[20]Звіт!F55+[20]Звіт!F58+[20]Звіт!F61+[20]Звіт!F64+[20]Звіт!F67+[20]Звіт!F70+[20]Звіт!F73</f>
        <v>839</v>
      </c>
    </row>
    <row r="62" spans="2:6" ht="16.2" thickBot="1" x14ac:dyDescent="0.35">
      <c r="B62" s="1788"/>
      <c r="C62" s="1544" t="s">
        <v>87</v>
      </c>
      <c r="D62" s="1310">
        <f>[20]Звіт!D11+[20]Звіт!D14+[20]Звіт!D17+[20]Звіт!D20+[20]Звіт!D23+[20]Звіт!D26+[20]Звіт!D29+[20]Звіт!D32+[20]Звіт!D35+[20]Звіт!D38+[20]Звіт!D41+[20]Звіт!D44+[20]Звіт!D47+[20]Звіт!D50+[20]Звіт!D53+[20]Звіт!D56+[20]Звіт!D59+[20]Звіт!D62+[20]Звіт!D65+[20]Звіт!D68+[20]Звіт!D71+[20]Звіт!D74</f>
        <v>0</v>
      </c>
      <c r="E62" s="1310">
        <f>[20]Звіт!E11+[20]Звіт!E14+[20]Звіт!E17+[20]Звіт!E20+[20]Звіт!E23+[20]Звіт!E26+[20]Звіт!E29+[20]Звіт!E32+[20]Звіт!E35+[20]Звіт!E38+[20]Звіт!E41+[20]Звіт!E44+[20]Звіт!E47+[20]Звіт!E50+[20]Звіт!E53+[20]Звіт!E56+[20]Звіт!E59+[20]Звіт!E62+[20]Звіт!E65+[20]Звіт!E68+[20]Звіт!E71+[20]Звіт!E74</f>
        <v>0</v>
      </c>
      <c r="F62" s="1310">
        <f>[20]Звіт!F11+[20]Звіт!F14+[20]Звіт!F17+[20]Звіт!F20+[20]Звіт!F23+[20]Звіт!F26+[20]Звіт!F29+[20]Звіт!F32+[20]Звіт!F35+[20]Звіт!F38+[20]Звіт!F41+[20]Звіт!F44+[20]Звіт!F47+[20]Звіт!F50+[20]Звіт!F53+[20]Звіт!F56+[20]Звіт!F59+[20]Звіт!F62+[20]Звіт!F65+[20]Звіт!F68+[20]Звіт!F71+[20]Звіт!F74</f>
        <v>0</v>
      </c>
    </row>
    <row r="63" spans="2:6" ht="15.6" x14ac:dyDescent="0.3">
      <c r="B63" s="1802" t="s">
        <v>281</v>
      </c>
      <c r="C63" s="1545" t="s">
        <v>85</v>
      </c>
      <c r="D63" s="1532">
        <v>55</v>
      </c>
      <c r="E63" s="1538">
        <v>0</v>
      </c>
      <c r="F63" s="1533">
        <v>53</v>
      </c>
    </row>
    <row r="64" spans="2:6" ht="15.6" x14ac:dyDescent="0.3">
      <c r="B64" s="1788"/>
      <c r="C64" s="1543" t="s">
        <v>86</v>
      </c>
      <c r="D64" s="1534">
        <v>261</v>
      </c>
      <c r="E64" s="1539">
        <v>0</v>
      </c>
      <c r="F64" s="1535">
        <v>157</v>
      </c>
    </row>
    <row r="65" spans="2:6" ht="16.2" thickBot="1" x14ac:dyDescent="0.35">
      <c r="B65" s="1788"/>
      <c r="C65" s="1544" t="s">
        <v>87</v>
      </c>
      <c r="D65" s="1536"/>
      <c r="E65" s="1540">
        <v>0</v>
      </c>
      <c r="F65" s="1537"/>
    </row>
    <row r="66" spans="2:6" ht="15.6" x14ac:dyDescent="0.3">
      <c r="B66" s="1802" t="s">
        <v>283</v>
      </c>
      <c r="C66" s="1545" t="s">
        <v>85</v>
      </c>
      <c r="D66" s="1311">
        <f>[4]Звіт!D9+[4]Звіт!D12+[4]Звіт!D15+[4]Звіт!D18+[4]Звіт!D21+[4]Звіт!D24</f>
        <v>50</v>
      </c>
      <c r="E66" s="1311">
        <f>[4]Звіт!E9+[4]Звіт!E12+[4]Звіт!E15+[4]Звіт!E18+[4]Звіт!E21+[4]Звіт!E24</f>
        <v>14</v>
      </c>
      <c r="F66" s="1311">
        <f>[4]Звіт!F9+[4]Звіт!F12+[4]Звіт!F15+[4]Звіт!F18+[4]Звіт!F21+[4]Звіт!F24</f>
        <v>39</v>
      </c>
    </row>
    <row r="67" spans="2:6" ht="15.6" x14ac:dyDescent="0.3">
      <c r="B67" s="1788"/>
      <c r="C67" s="1543" t="s">
        <v>86</v>
      </c>
      <c r="D67" s="1311">
        <f>[4]Звіт!D10+[4]Звіт!D13+[4]Звіт!D16+[4]Звіт!D19+[4]Звіт!D22+[4]Звіт!D25</f>
        <v>361</v>
      </c>
      <c r="E67" s="1311">
        <f>[4]Звіт!E10+[4]Звіт!E13+[4]Звіт!E16+[4]Звіт!E19+[4]Звіт!E22+[4]Звіт!E25</f>
        <v>-143</v>
      </c>
      <c r="F67" s="1311">
        <f>[4]Звіт!F10+[4]Звіт!F13+[4]Звіт!F16+[4]Звіт!F19+[4]Звіт!F22+[4]Звіт!F25</f>
        <v>514</v>
      </c>
    </row>
    <row r="68" spans="2:6" ht="16.2" thickBot="1" x14ac:dyDescent="0.35">
      <c r="B68" s="1788"/>
      <c r="C68" s="1544" t="s">
        <v>87</v>
      </c>
      <c r="D68" s="1311">
        <f>[4]Звіт!D11+[4]Звіт!D14+[4]Звіт!D17+[4]Звіт!D20+[4]Звіт!D23+[4]Звіт!D26</f>
        <v>0</v>
      </c>
      <c r="E68" s="1311">
        <f>[4]Звіт!E11+[4]Звіт!E14+[4]Звіт!E17+[4]Звіт!E20+[4]Звіт!E23+[4]Звіт!E26</f>
        <v>0</v>
      </c>
      <c r="F68" s="1311">
        <f>[4]Звіт!F11+[4]Звіт!F14+[4]Звіт!F17+[4]Звіт!F20+[4]Звіт!F23+[4]Звіт!F26</f>
        <v>0</v>
      </c>
    </row>
    <row r="69" spans="2:6" ht="15.6" x14ac:dyDescent="0.3">
      <c r="B69" s="1802" t="s">
        <v>288</v>
      </c>
      <c r="C69" s="1545" t="s">
        <v>85</v>
      </c>
      <c r="D69" s="1310">
        <f>[21]Звіт!D9+[21]Звіт!D12+[21]Звіт!D15+[21]Звіт!D18</f>
        <v>84</v>
      </c>
      <c r="E69" s="1310">
        <f>[21]Звіт!E9+[21]Звіт!E12+[21]Звіт!E15+[21]Звіт!E18</f>
        <v>-420</v>
      </c>
      <c r="F69" s="1310">
        <f>[21]Звіт!F9+[21]Звіт!F12+[21]Звіт!F15+[21]Звіт!F18</f>
        <v>518</v>
      </c>
    </row>
    <row r="70" spans="2:6" ht="15.6" x14ac:dyDescent="0.3">
      <c r="B70" s="1788"/>
      <c r="C70" s="1543" t="s">
        <v>86</v>
      </c>
      <c r="D70" s="1310">
        <f>[21]Звіт!D10+[21]Звіт!D13+[21]Звіт!D16+[21]Звіт!D19</f>
        <v>241</v>
      </c>
      <c r="E70" s="1310">
        <f>[21]Звіт!E10+[21]Звіт!E13+[21]Звіт!E16+[21]Звіт!E19</f>
        <v>-2051</v>
      </c>
      <c r="F70" s="1310">
        <f>[21]Звіт!F10+[21]Звіт!F13+[21]Звіт!F16+[21]Звіт!F19</f>
        <v>2346</v>
      </c>
    </row>
    <row r="71" spans="2:6" ht="16.2" thickBot="1" x14ac:dyDescent="0.35">
      <c r="B71" s="1788"/>
      <c r="C71" s="1544" t="s">
        <v>87</v>
      </c>
      <c r="D71" s="1310">
        <f>[21]Звіт!D11+[21]Звіт!D14+[21]Звіт!D17+[21]Звіт!D20</f>
        <v>0</v>
      </c>
      <c r="E71" s="1310">
        <f>[21]Звіт!E11+[21]Звіт!E14+[21]Звіт!E17+[21]Звіт!E20</f>
        <v>0</v>
      </c>
      <c r="F71" s="1310">
        <f>[21]Звіт!F11+[21]Звіт!F14+[21]Звіт!F17+[21]Звіт!F20</f>
        <v>0</v>
      </c>
    </row>
  </sheetData>
  <mergeCells count="23">
    <mergeCell ref="B63:B65"/>
    <mergeCell ref="B21:B23"/>
    <mergeCell ref="B24:B26"/>
    <mergeCell ref="B69:B71"/>
    <mergeCell ref="B27:B29"/>
    <mergeCell ref="B30:B32"/>
    <mergeCell ref="B33:B35"/>
    <mergeCell ref="B36:B38"/>
    <mergeCell ref="B42:B44"/>
    <mergeCell ref="B45:B47"/>
    <mergeCell ref="B48:B50"/>
    <mergeCell ref="B66:B68"/>
    <mergeCell ref="B39:B41"/>
    <mergeCell ref="B51:B53"/>
    <mergeCell ref="B54:B56"/>
    <mergeCell ref="B57:B59"/>
    <mergeCell ref="B60:B62"/>
    <mergeCell ref="B18:B20"/>
    <mergeCell ref="B3:B5"/>
    <mergeCell ref="B6:B8"/>
    <mergeCell ref="B9:B11"/>
    <mergeCell ref="B12:B14"/>
    <mergeCell ref="B15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G1" workbookViewId="0">
      <selection activeCell="M20" sqref="M20"/>
    </sheetView>
  </sheetViews>
  <sheetFormatPr defaultColWidth="14.44140625" defaultRowHeight="15" customHeight="1" x14ac:dyDescent="0.3"/>
  <cols>
    <col min="1" max="1" width="25.88671875" customWidth="1"/>
    <col min="2" max="7" width="12.5546875" customWidth="1"/>
    <col min="8" max="8" width="13.88671875" customWidth="1"/>
    <col min="9" max="23" width="12.5546875" customWidth="1"/>
  </cols>
  <sheetData>
    <row r="1" spans="1:23" ht="86.4" x14ac:dyDescent="0.3">
      <c r="A1" s="23" t="s">
        <v>11</v>
      </c>
      <c r="B1" s="23" t="s">
        <v>293</v>
      </c>
      <c r="C1" s="23" t="s">
        <v>294</v>
      </c>
      <c r="D1" s="23" t="s">
        <v>295</v>
      </c>
      <c r="E1" s="23" t="s">
        <v>296</v>
      </c>
      <c r="F1" s="23" t="s">
        <v>52</v>
      </c>
      <c r="G1" s="23" t="s">
        <v>53</v>
      </c>
      <c r="H1" s="23" t="s">
        <v>54</v>
      </c>
      <c r="I1" s="23" t="s">
        <v>55</v>
      </c>
      <c r="J1" s="23" t="s">
        <v>56</v>
      </c>
      <c r="K1" s="23" t="s">
        <v>57</v>
      </c>
      <c r="L1" s="23" t="s">
        <v>58</v>
      </c>
      <c r="M1" s="23" t="s">
        <v>59</v>
      </c>
      <c r="N1" s="23" t="s">
        <v>60</v>
      </c>
      <c r="O1" s="23" t="s">
        <v>61</v>
      </c>
      <c r="P1" s="23" t="s">
        <v>62</v>
      </c>
      <c r="Q1" s="23" t="s">
        <v>63</v>
      </c>
      <c r="R1" s="23" t="s">
        <v>64</v>
      </c>
      <c r="S1" s="23" t="s">
        <v>65</v>
      </c>
      <c r="T1" s="23" t="s">
        <v>66</v>
      </c>
      <c r="U1" s="23" t="s">
        <v>67</v>
      </c>
      <c r="V1" s="23" t="s">
        <v>68</v>
      </c>
      <c r="W1" s="43" t="s">
        <v>69</v>
      </c>
    </row>
    <row r="2" spans="1:23" ht="15.6" x14ac:dyDescent="0.3">
      <c r="A2" s="44" t="s">
        <v>85</v>
      </c>
      <c r="B2" s="45">
        <v>71</v>
      </c>
      <c r="C2" s="45">
        <v>48</v>
      </c>
      <c r="D2" s="219">
        <v>13</v>
      </c>
      <c r="E2" s="219">
        <v>10</v>
      </c>
      <c r="F2" s="219">
        <v>0</v>
      </c>
      <c r="G2" s="219">
        <v>2275</v>
      </c>
      <c r="H2" s="219">
        <v>16</v>
      </c>
      <c r="I2" s="219">
        <v>23</v>
      </c>
      <c r="J2" s="219">
        <v>0</v>
      </c>
      <c r="K2" s="219">
        <v>2236</v>
      </c>
      <c r="L2" s="219">
        <v>163</v>
      </c>
      <c r="M2" s="219">
        <v>1945</v>
      </c>
      <c r="N2" s="219">
        <v>144</v>
      </c>
      <c r="O2" s="219">
        <v>23</v>
      </c>
      <c r="P2" s="219">
        <v>1957</v>
      </c>
      <c r="Q2" s="219">
        <v>318</v>
      </c>
      <c r="R2" s="219">
        <v>0</v>
      </c>
      <c r="S2" s="219">
        <v>662</v>
      </c>
      <c r="T2" s="219">
        <v>643</v>
      </c>
      <c r="U2" s="219">
        <v>147</v>
      </c>
      <c r="V2" s="219">
        <v>1187</v>
      </c>
      <c r="W2" s="219">
        <v>111</v>
      </c>
    </row>
    <row r="3" spans="1:23" ht="15.6" x14ac:dyDescent="0.3">
      <c r="A3" s="46" t="s">
        <v>86</v>
      </c>
      <c r="B3" s="45">
        <v>538</v>
      </c>
      <c r="C3" s="45">
        <v>361</v>
      </c>
      <c r="D3" s="219">
        <v>71</v>
      </c>
      <c r="E3" s="219">
        <v>84</v>
      </c>
      <c r="F3" s="219">
        <v>2</v>
      </c>
      <c r="G3" s="219">
        <v>17221</v>
      </c>
      <c r="H3" s="219">
        <v>450</v>
      </c>
      <c r="I3" s="219">
        <v>146</v>
      </c>
      <c r="J3" s="219">
        <v>243</v>
      </c>
      <c r="K3" s="219">
        <v>16382</v>
      </c>
      <c r="L3" s="219">
        <v>1632</v>
      </c>
      <c r="M3" s="219">
        <v>13908</v>
      </c>
      <c r="N3" s="219">
        <v>1528</v>
      </c>
      <c r="O3" s="219">
        <v>153</v>
      </c>
      <c r="P3" s="219">
        <v>14685</v>
      </c>
      <c r="Q3" s="219">
        <v>2536</v>
      </c>
      <c r="R3" s="219">
        <v>10</v>
      </c>
      <c r="S3" s="219">
        <v>5370</v>
      </c>
      <c r="T3" s="219">
        <v>5162</v>
      </c>
      <c r="U3" s="219">
        <v>1167</v>
      </c>
      <c r="V3" s="219">
        <v>9156</v>
      </c>
      <c r="W3" s="219">
        <v>1192</v>
      </c>
    </row>
    <row r="4" spans="1:23" ht="15.6" x14ac:dyDescent="0.3">
      <c r="A4" s="46" t="s">
        <v>87</v>
      </c>
      <c r="B4" s="45">
        <v>0</v>
      </c>
      <c r="C4" s="45">
        <v>0</v>
      </c>
      <c r="D4" s="219">
        <v>0</v>
      </c>
      <c r="E4" s="219">
        <v>0</v>
      </c>
      <c r="F4" s="219">
        <v>0</v>
      </c>
      <c r="G4" s="219">
        <v>40</v>
      </c>
      <c r="H4" s="219">
        <v>0</v>
      </c>
      <c r="I4" s="219">
        <v>0</v>
      </c>
      <c r="J4" s="219">
        <v>0</v>
      </c>
      <c r="K4" s="219">
        <v>40</v>
      </c>
      <c r="L4" s="219">
        <v>40</v>
      </c>
      <c r="M4" s="219">
        <v>0</v>
      </c>
      <c r="N4" s="219">
        <v>0</v>
      </c>
      <c r="O4" s="219">
        <v>0</v>
      </c>
      <c r="P4" s="219">
        <v>39</v>
      </c>
      <c r="Q4" s="219">
        <v>1</v>
      </c>
      <c r="R4" s="219">
        <v>0</v>
      </c>
      <c r="S4" s="219">
        <v>15</v>
      </c>
      <c r="T4" s="219">
        <v>15</v>
      </c>
      <c r="U4" s="219">
        <v>1</v>
      </c>
      <c r="V4" s="219">
        <v>14</v>
      </c>
      <c r="W4" s="219">
        <v>3</v>
      </c>
    </row>
    <row r="5" spans="1:23" ht="14.4" x14ac:dyDescent="0.3">
      <c r="A5" s="47" t="s">
        <v>297</v>
      </c>
      <c r="B5" s="48">
        <f t="shared" ref="B5:W5" si="0">B2+B3+B4</f>
        <v>609</v>
      </c>
      <c r="C5" s="48">
        <f t="shared" si="0"/>
        <v>409</v>
      </c>
      <c r="D5" s="48">
        <f t="shared" si="0"/>
        <v>84</v>
      </c>
      <c r="E5" s="48">
        <f t="shared" si="0"/>
        <v>94</v>
      </c>
      <c r="F5" s="48">
        <f t="shared" si="0"/>
        <v>2</v>
      </c>
      <c r="G5" s="48">
        <f t="shared" si="0"/>
        <v>19536</v>
      </c>
      <c r="H5" s="48">
        <f t="shared" si="0"/>
        <v>466</v>
      </c>
      <c r="I5" s="48">
        <f t="shared" si="0"/>
        <v>169</v>
      </c>
      <c r="J5" s="48">
        <f t="shared" si="0"/>
        <v>243</v>
      </c>
      <c r="K5" s="48">
        <f t="shared" si="0"/>
        <v>18658</v>
      </c>
      <c r="L5" s="48">
        <f t="shared" si="0"/>
        <v>1835</v>
      </c>
      <c r="M5" s="48">
        <f t="shared" si="0"/>
        <v>15853</v>
      </c>
      <c r="N5" s="48">
        <f t="shared" si="0"/>
        <v>1672</v>
      </c>
      <c r="O5" s="48">
        <f t="shared" si="0"/>
        <v>176</v>
      </c>
      <c r="P5" s="48">
        <f t="shared" si="0"/>
        <v>16681</v>
      </c>
      <c r="Q5" s="48">
        <f t="shared" si="0"/>
        <v>2855</v>
      </c>
      <c r="R5" s="48">
        <f t="shared" si="0"/>
        <v>10</v>
      </c>
      <c r="S5" s="48">
        <f t="shared" si="0"/>
        <v>6047</v>
      </c>
      <c r="T5" s="48">
        <f t="shared" si="0"/>
        <v>5820</v>
      </c>
      <c r="U5" s="48">
        <f t="shared" si="0"/>
        <v>1315</v>
      </c>
      <c r="V5" s="48">
        <f t="shared" si="0"/>
        <v>10357</v>
      </c>
      <c r="W5" s="48">
        <f t="shared" si="0"/>
        <v>1306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9"/>
  <sheetViews>
    <sheetView showGridLines="0" zoomScale="50" zoomScaleNormal="50" workbookViewId="0">
      <pane ySplit="4" topLeftCell="A15" activePane="bottomLeft" state="frozen"/>
      <selection pane="bottomLeft" activeCell="M84" sqref="M84"/>
    </sheetView>
  </sheetViews>
  <sheetFormatPr defaultColWidth="14.44140625" defaultRowHeight="15" customHeight="1" x14ac:dyDescent="0.3"/>
  <cols>
    <col min="1" max="1" width="28.44140625" customWidth="1"/>
    <col min="2" max="2" width="38.5546875" customWidth="1"/>
    <col min="3" max="3" width="20.109375" customWidth="1"/>
    <col min="4" max="4" width="25" customWidth="1"/>
    <col min="5" max="5" width="8.5546875" customWidth="1"/>
    <col min="6" max="6" width="8.44140625" customWidth="1"/>
    <col min="7" max="7" width="14.44140625" customWidth="1"/>
    <col min="8" max="8" width="9" customWidth="1"/>
    <col min="9" max="9" width="6.5546875" customWidth="1"/>
    <col min="10" max="10" width="8.44140625" customWidth="1"/>
    <col min="11" max="11" width="7.44140625" customWidth="1"/>
    <col min="12" max="12" width="6.88671875" customWidth="1"/>
    <col min="13" max="13" width="8.44140625" customWidth="1"/>
    <col min="14" max="17" width="6.5546875" customWidth="1"/>
    <col min="18" max="18" width="12.88671875" customWidth="1"/>
    <col min="19" max="19" width="10.109375" customWidth="1"/>
    <col min="20" max="20" width="5.5546875" customWidth="1"/>
    <col min="21" max="21" width="5.44140625" customWidth="1"/>
    <col min="22" max="22" width="10.88671875" customWidth="1"/>
    <col min="23" max="23" width="12" customWidth="1"/>
    <col min="24" max="24" width="7" customWidth="1"/>
    <col min="25" max="25" width="5" customWidth="1"/>
    <col min="26" max="26" width="6.88671875" customWidth="1"/>
    <col min="27" max="27" width="5.44140625" customWidth="1"/>
    <col min="28" max="29" width="5" customWidth="1"/>
    <col min="30" max="30" width="9.5546875" customWidth="1"/>
    <col min="31" max="31" width="10.88671875" customWidth="1"/>
    <col min="32" max="32" width="13.88671875" customWidth="1"/>
    <col min="33" max="33" width="12.109375" customWidth="1"/>
    <col min="34" max="34" width="10.5546875" customWidth="1"/>
    <col min="35" max="35" width="9.5546875" customWidth="1"/>
    <col min="36" max="36" width="10" customWidth="1"/>
    <col min="37" max="39" width="8" customWidth="1"/>
    <col min="40" max="40" width="9.44140625" customWidth="1"/>
    <col min="41" max="41" width="11.5546875" customWidth="1"/>
    <col min="42" max="42" width="7" customWidth="1"/>
    <col min="43" max="43" width="6.5546875" customWidth="1"/>
    <col min="44" max="44" width="6.44140625" customWidth="1"/>
    <col min="45" max="45" width="7.44140625" customWidth="1"/>
    <col min="46" max="46" width="7.5546875" customWidth="1"/>
    <col min="47" max="47" width="6.44140625" customWidth="1"/>
    <col min="48" max="48" width="6.5546875" customWidth="1"/>
    <col min="49" max="49" width="7.5546875" customWidth="1"/>
    <col min="50" max="50" width="8" customWidth="1"/>
    <col min="51" max="51" width="7.44140625" customWidth="1"/>
  </cols>
  <sheetData>
    <row r="1" spans="1:51" ht="36.75" customHeight="1" x14ac:dyDescent="0.3">
      <c r="A1" s="65"/>
      <c r="B1" s="66"/>
      <c r="C1" s="67"/>
      <c r="D1" s="1715" t="s">
        <v>334</v>
      </c>
      <c r="E1" s="1716"/>
      <c r="F1" s="1716"/>
      <c r="G1" s="1716"/>
      <c r="H1" s="1716"/>
      <c r="I1" s="1716"/>
      <c r="J1" s="1716"/>
      <c r="K1" s="1716"/>
      <c r="L1" s="1716"/>
      <c r="M1" s="1716"/>
      <c r="N1" s="1716"/>
      <c r="O1" s="1716"/>
      <c r="P1" s="1716"/>
      <c r="Q1" s="1716"/>
      <c r="R1" s="1716"/>
      <c r="S1" s="1716"/>
      <c r="T1" s="1716"/>
      <c r="U1" s="1716"/>
      <c r="V1" s="1716"/>
      <c r="W1" s="1716"/>
      <c r="X1" s="1716"/>
      <c r="Y1" s="1716"/>
      <c r="Z1" s="1716"/>
      <c r="AA1" s="1716"/>
      <c r="AB1" s="1716"/>
      <c r="AC1" s="1716"/>
      <c r="AD1" s="1716"/>
      <c r="AE1" s="1716"/>
      <c r="AF1" s="6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65"/>
      <c r="AR1" s="65"/>
      <c r="AS1" s="65"/>
      <c r="AT1" s="65"/>
      <c r="AU1" s="65"/>
      <c r="AV1" s="65"/>
      <c r="AW1" s="65"/>
      <c r="AX1" s="65"/>
      <c r="AY1" s="65"/>
    </row>
    <row r="2" spans="1:51" ht="15.75" customHeight="1" x14ac:dyDescent="0.3">
      <c r="A2" s="69"/>
      <c r="B2" s="69"/>
      <c r="C2" s="70"/>
      <c r="D2" s="69"/>
      <c r="E2" s="71"/>
      <c r="F2" s="72"/>
      <c r="G2" s="73"/>
      <c r="H2" s="1823" t="s">
        <v>2</v>
      </c>
      <c r="I2" s="1814"/>
      <c r="J2" s="1814"/>
      <c r="K2" s="1814"/>
      <c r="L2" s="1814"/>
      <c r="M2" s="1814"/>
      <c r="N2" s="1814"/>
      <c r="O2" s="1814"/>
      <c r="P2" s="1814"/>
      <c r="Q2" s="1814"/>
      <c r="R2" s="1814"/>
      <c r="S2" s="1814"/>
      <c r="T2" s="1814"/>
      <c r="U2" s="1814"/>
      <c r="V2" s="1814"/>
      <c r="W2" s="1814"/>
      <c r="X2" s="1814"/>
      <c r="Y2" s="1814"/>
      <c r="Z2" s="1814"/>
      <c r="AA2" s="1814"/>
      <c r="AB2" s="1814"/>
      <c r="AC2" s="1814"/>
      <c r="AD2" s="1814"/>
      <c r="AE2" s="1814"/>
      <c r="AF2" s="1814"/>
      <c r="AG2" s="1814"/>
      <c r="AH2" s="1814"/>
      <c r="AI2" s="1814"/>
      <c r="AJ2" s="1814"/>
      <c r="AK2" s="1814"/>
      <c r="AL2" s="1814"/>
      <c r="AM2" s="1814"/>
      <c r="AN2" s="1814"/>
      <c r="AO2" s="1814"/>
      <c r="AP2" s="1814"/>
      <c r="AQ2" s="1814"/>
      <c r="AR2" s="1814"/>
      <c r="AS2" s="1814"/>
      <c r="AT2" s="1814"/>
      <c r="AU2" s="1814"/>
      <c r="AV2" s="1814"/>
      <c r="AW2" s="1814"/>
      <c r="AX2" s="1814"/>
      <c r="AY2" s="1815"/>
    </row>
    <row r="3" spans="1:51" ht="28.5" customHeight="1" x14ac:dyDescent="0.3">
      <c r="A3" s="74"/>
      <c r="B3" s="74"/>
      <c r="C3" s="75"/>
      <c r="D3" s="74"/>
      <c r="E3" s="76"/>
      <c r="F3" s="77"/>
      <c r="G3" s="78"/>
      <c r="H3" s="1823" t="s">
        <v>1</v>
      </c>
      <c r="I3" s="1814"/>
      <c r="J3" s="1814"/>
      <c r="K3" s="1814"/>
      <c r="L3" s="1815"/>
      <c r="M3" s="79"/>
      <c r="N3" s="1824" t="s">
        <v>4</v>
      </c>
      <c r="O3" s="1825"/>
      <c r="P3" s="1825"/>
      <c r="Q3" s="1826"/>
      <c r="R3" s="1827" t="s">
        <v>5</v>
      </c>
      <c r="S3" s="1825"/>
      <c r="T3" s="1825"/>
      <c r="U3" s="1826"/>
      <c r="V3" s="1823" t="s">
        <v>6</v>
      </c>
      <c r="W3" s="1821"/>
      <c r="X3" s="1820" t="s">
        <v>7</v>
      </c>
      <c r="Y3" s="1814"/>
      <c r="Z3" s="1814"/>
      <c r="AA3" s="1814"/>
      <c r="AB3" s="1814"/>
      <c r="AC3" s="1821"/>
      <c r="AD3" s="1820" t="s">
        <v>8</v>
      </c>
      <c r="AE3" s="1821"/>
      <c r="AF3" s="1822" t="s">
        <v>335</v>
      </c>
      <c r="AG3" s="1821"/>
      <c r="AH3" s="1813" t="s">
        <v>336</v>
      </c>
      <c r="AI3" s="1814"/>
      <c r="AJ3" s="1814"/>
      <c r="AK3" s="1814"/>
      <c r="AL3" s="1814"/>
      <c r="AM3" s="1814"/>
      <c r="AN3" s="1814"/>
      <c r="AO3" s="1815"/>
      <c r="AP3" s="1816" t="s">
        <v>3</v>
      </c>
      <c r="AQ3" s="1814"/>
      <c r="AR3" s="1814"/>
      <c r="AS3" s="1814"/>
      <c r="AT3" s="1814"/>
      <c r="AU3" s="1814"/>
      <c r="AV3" s="1814"/>
      <c r="AW3" s="1814"/>
      <c r="AX3" s="1814"/>
      <c r="AY3" s="1815"/>
    </row>
    <row r="4" spans="1:51" ht="108" customHeight="1" thickBot="1" x14ac:dyDescent="0.35">
      <c r="A4" s="80" t="s">
        <v>324</v>
      </c>
      <c r="B4" s="80" t="s">
        <v>10</v>
      </c>
      <c r="C4" s="81" t="s">
        <v>337</v>
      </c>
      <c r="D4" s="82" t="s">
        <v>11</v>
      </c>
      <c r="E4" s="83" t="s">
        <v>338</v>
      </c>
      <c r="F4" s="84" t="s">
        <v>339</v>
      </c>
      <c r="G4" s="85" t="s">
        <v>340</v>
      </c>
      <c r="H4" s="86" t="s">
        <v>341</v>
      </c>
      <c r="I4" s="87" t="s">
        <v>342</v>
      </c>
      <c r="J4" s="87" t="s">
        <v>343</v>
      </c>
      <c r="K4" s="87" t="s">
        <v>344</v>
      </c>
      <c r="L4" s="88" t="s">
        <v>345</v>
      </c>
      <c r="M4" s="89" t="s">
        <v>346</v>
      </c>
      <c r="N4" s="90" t="s">
        <v>347</v>
      </c>
      <c r="O4" s="90" t="s">
        <v>348</v>
      </c>
      <c r="P4" s="90" t="s">
        <v>349</v>
      </c>
      <c r="Q4" s="91" t="s">
        <v>350</v>
      </c>
      <c r="R4" s="92" t="s">
        <v>351</v>
      </c>
      <c r="S4" s="93" t="s">
        <v>352</v>
      </c>
      <c r="T4" s="93" t="s">
        <v>353</v>
      </c>
      <c r="U4" s="94" t="s">
        <v>354</v>
      </c>
      <c r="V4" s="95" t="s">
        <v>355</v>
      </c>
      <c r="W4" s="96" t="s">
        <v>356</v>
      </c>
      <c r="X4" s="97" t="s">
        <v>357</v>
      </c>
      <c r="Y4" s="98" t="s">
        <v>358</v>
      </c>
      <c r="Z4" s="98" t="s">
        <v>359</v>
      </c>
      <c r="AA4" s="98" t="s">
        <v>360</v>
      </c>
      <c r="AB4" s="98" t="s">
        <v>361</v>
      </c>
      <c r="AC4" s="99" t="s">
        <v>362</v>
      </c>
      <c r="AD4" s="100" t="s">
        <v>363</v>
      </c>
      <c r="AE4" s="101" t="s">
        <v>364</v>
      </c>
      <c r="AF4" s="102" t="s">
        <v>365</v>
      </c>
      <c r="AG4" s="103" t="s">
        <v>325</v>
      </c>
      <c r="AH4" s="104" t="s">
        <v>366</v>
      </c>
      <c r="AI4" s="105" t="s">
        <v>327</v>
      </c>
      <c r="AJ4" s="106" t="s">
        <v>328</v>
      </c>
      <c r="AK4" s="107" t="s">
        <v>367</v>
      </c>
      <c r="AL4" s="108" t="s">
        <v>330</v>
      </c>
      <c r="AM4" s="108" t="s">
        <v>331</v>
      </c>
      <c r="AN4" s="105" t="s">
        <v>332</v>
      </c>
      <c r="AO4" s="109" t="s">
        <v>333</v>
      </c>
      <c r="AP4" s="110" t="s">
        <v>37</v>
      </c>
      <c r="AQ4" s="111" t="s">
        <v>38</v>
      </c>
      <c r="AR4" s="111" t="s">
        <v>39</v>
      </c>
      <c r="AS4" s="111" t="s">
        <v>40</v>
      </c>
      <c r="AT4" s="111" t="s">
        <v>41</v>
      </c>
      <c r="AU4" s="111" t="s">
        <v>42</v>
      </c>
      <c r="AV4" s="111" t="s">
        <v>43</v>
      </c>
      <c r="AW4" s="111" t="s">
        <v>44</v>
      </c>
      <c r="AX4" s="111" t="s">
        <v>45</v>
      </c>
      <c r="AY4" s="112" t="s">
        <v>46</v>
      </c>
    </row>
    <row r="5" spans="1:51" ht="32.25" customHeight="1" thickTop="1" thickBot="1" x14ac:dyDescent="0.35">
      <c r="A5" s="1810" t="s">
        <v>83</v>
      </c>
      <c r="B5" s="220" t="s">
        <v>368</v>
      </c>
      <c r="C5" s="221" t="s">
        <v>369</v>
      </c>
      <c r="D5" s="222" t="s">
        <v>85</v>
      </c>
      <c r="E5" s="1131"/>
      <c r="F5" s="1132">
        <v>30</v>
      </c>
      <c r="G5" s="1133"/>
      <c r="H5" s="1134"/>
      <c r="I5" s="1135"/>
      <c r="J5" s="1135"/>
      <c r="K5" s="1135"/>
      <c r="L5" s="1133"/>
      <c r="M5" s="1136">
        <v>6</v>
      </c>
      <c r="N5" s="1137"/>
      <c r="O5" s="1137">
        <v>6</v>
      </c>
      <c r="P5" s="1137"/>
      <c r="Q5" s="1138"/>
      <c r="R5" s="1139">
        <v>4</v>
      </c>
      <c r="S5" s="1137">
        <v>2</v>
      </c>
      <c r="T5" s="1137"/>
      <c r="U5" s="1138"/>
      <c r="V5" s="1139">
        <v>5</v>
      </c>
      <c r="W5" s="1138">
        <v>1</v>
      </c>
      <c r="X5" s="1140"/>
      <c r="Y5" s="1135">
        <v>1</v>
      </c>
      <c r="Z5" s="1135">
        <v>1</v>
      </c>
      <c r="AA5" s="1135"/>
      <c r="AB5" s="1135"/>
      <c r="AC5" s="1141"/>
      <c r="AD5" s="1142">
        <v>30</v>
      </c>
      <c r="AE5" s="1133">
        <v>4</v>
      </c>
      <c r="AF5" s="1142">
        <v>10</v>
      </c>
      <c r="AG5" s="1136">
        <v>6</v>
      </c>
      <c r="AH5" s="1143">
        <v>1</v>
      </c>
      <c r="AI5" s="1144">
        <v>5</v>
      </c>
      <c r="AJ5" s="1145"/>
      <c r="AK5" s="1146"/>
      <c r="AL5" s="1141"/>
      <c r="AM5" s="1141"/>
      <c r="AN5" s="1141"/>
      <c r="AO5" s="1133"/>
      <c r="AP5" s="1147"/>
      <c r="AQ5" s="1148"/>
      <c r="AR5" s="1148"/>
      <c r="AS5" s="1148"/>
      <c r="AT5" s="1148"/>
      <c r="AU5" s="1148"/>
      <c r="AV5" s="1148"/>
      <c r="AW5" s="1148"/>
      <c r="AX5" s="1148"/>
      <c r="AY5" s="1149"/>
    </row>
    <row r="6" spans="1:51" ht="32.25" customHeight="1" thickBot="1" x14ac:dyDescent="0.35">
      <c r="A6" s="1723"/>
      <c r="B6" s="220" t="s">
        <v>368</v>
      </c>
      <c r="C6" s="221" t="s">
        <v>369</v>
      </c>
      <c r="D6" s="224" t="s">
        <v>86</v>
      </c>
      <c r="E6" s="1150"/>
      <c r="F6" s="1151">
        <v>100</v>
      </c>
      <c r="G6" s="1152"/>
      <c r="H6" s="1153">
        <v>6</v>
      </c>
      <c r="I6" s="1154"/>
      <c r="J6" s="1154"/>
      <c r="K6" s="1154"/>
      <c r="L6" s="1152"/>
      <c r="M6" s="1155">
        <v>23</v>
      </c>
      <c r="N6" s="1156"/>
      <c r="O6" s="1156">
        <v>23</v>
      </c>
      <c r="P6" s="1156"/>
      <c r="Q6" s="1157"/>
      <c r="R6" s="1158">
        <v>9</v>
      </c>
      <c r="S6" s="1156">
        <v>14</v>
      </c>
      <c r="T6" s="1156"/>
      <c r="U6" s="1157"/>
      <c r="V6" s="1158">
        <v>21</v>
      </c>
      <c r="W6" s="1157">
        <v>2</v>
      </c>
      <c r="X6" s="1159"/>
      <c r="Y6" s="1154">
        <v>4</v>
      </c>
      <c r="Z6" s="1154">
        <v>4</v>
      </c>
      <c r="AA6" s="1154"/>
      <c r="AB6" s="1154">
        <v>3</v>
      </c>
      <c r="AC6" s="1160"/>
      <c r="AD6" s="1161">
        <v>35</v>
      </c>
      <c r="AE6" s="1152">
        <v>7</v>
      </c>
      <c r="AF6" s="1162" t="s">
        <v>370</v>
      </c>
      <c r="AG6" s="1155">
        <v>23</v>
      </c>
      <c r="AH6" s="1163"/>
      <c r="AI6" s="1164"/>
      <c r="AJ6" s="1165"/>
      <c r="AK6" s="1166">
        <v>1</v>
      </c>
      <c r="AL6" s="1160">
        <v>3</v>
      </c>
      <c r="AM6" s="1160">
        <v>19</v>
      </c>
      <c r="AN6" s="1160"/>
      <c r="AO6" s="1152"/>
      <c r="AP6" s="1167">
        <v>1</v>
      </c>
      <c r="AQ6" s="1168"/>
      <c r="AR6" s="1168"/>
      <c r="AS6" s="1168"/>
      <c r="AT6" s="1168"/>
      <c r="AU6" s="1168">
        <v>1</v>
      </c>
      <c r="AV6" s="1168"/>
      <c r="AW6" s="1168"/>
      <c r="AX6" s="1168"/>
      <c r="AY6" s="1169"/>
    </row>
    <row r="7" spans="1:51" ht="32.25" customHeight="1" thickBot="1" x14ac:dyDescent="0.35">
      <c r="A7" s="1723"/>
      <c r="B7" s="220" t="s">
        <v>368</v>
      </c>
      <c r="C7" s="221" t="s">
        <v>369</v>
      </c>
      <c r="D7" s="227" t="s">
        <v>87</v>
      </c>
      <c r="E7" s="271"/>
      <c r="F7" s="272"/>
      <c r="G7" s="273"/>
      <c r="H7" s="272"/>
      <c r="I7" s="273"/>
      <c r="J7" s="273"/>
      <c r="K7" s="273"/>
      <c r="L7" s="273"/>
      <c r="M7" s="253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3"/>
      <c r="Y7" s="273"/>
      <c r="Z7" s="273"/>
      <c r="AA7" s="273"/>
      <c r="AB7" s="273"/>
      <c r="AC7" s="273"/>
      <c r="AD7" s="273"/>
      <c r="AE7" s="273"/>
      <c r="AF7" s="275"/>
      <c r="AG7" s="228"/>
      <c r="AH7" s="275"/>
      <c r="AI7" s="273"/>
      <c r="AJ7" s="273"/>
      <c r="AK7" s="273"/>
      <c r="AL7" s="273"/>
      <c r="AM7" s="273"/>
      <c r="AN7" s="273"/>
      <c r="AO7" s="273"/>
      <c r="AP7" s="229"/>
      <c r="AQ7" s="274"/>
      <c r="AR7" s="274"/>
      <c r="AS7" s="274"/>
      <c r="AT7" s="274"/>
      <c r="AU7" s="274"/>
      <c r="AV7" s="274"/>
      <c r="AW7" s="274"/>
      <c r="AX7" s="274"/>
      <c r="AY7" s="276"/>
    </row>
    <row r="8" spans="1:51" ht="32.25" customHeight="1" thickTop="1" thickBot="1" x14ac:dyDescent="0.35">
      <c r="A8" s="1811"/>
      <c r="B8" s="1229" t="s">
        <v>412</v>
      </c>
      <c r="C8" s="1230" t="s">
        <v>413</v>
      </c>
      <c r="D8" s="1231" t="s">
        <v>85</v>
      </c>
      <c r="E8" s="1170"/>
      <c r="F8" s="846">
        <v>28</v>
      </c>
      <c r="G8" s="136">
        <v>4</v>
      </c>
      <c r="H8" s="134">
        <v>0</v>
      </c>
      <c r="I8" s="135">
        <v>0</v>
      </c>
      <c r="J8" s="135">
        <v>0</v>
      </c>
      <c r="K8" s="135">
        <v>0</v>
      </c>
      <c r="L8" s="136">
        <v>0</v>
      </c>
      <c r="M8" s="137">
        <v>4</v>
      </c>
      <c r="N8" s="138"/>
      <c r="O8" s="138">
        <v>4</v>
      </c>
      <c r="P8" s="138"/>
      <c r="Q8" s="139"/>
      <c r="R8" s="140"/>
      <c r="S8" s="138"/>
      <c r="T8" s="138"/>
      <c r="U8" s="139">
        <v>4</v>
      </c>
      <c r="V8" s="140">
        <v>4</v>
      </c>
      <c r="W8" s="139">
        <v>0</v>
      </c>
      <c r="X8" s="492">
        <v>0</v>
      </c>
      <c r="Y8" s="393">
        <v>2</v>
      </c>
      <c r="Z8" s="393">
        <v>2</v>
      </c>
      <c r="AA8" s="393">
        <v>2</v>
      </c>
      <c r="AB8" s="393">
        <v>0</v>
      </c>
      <c r="AC8" s="493">
        <v>0</v>
      </c>
      <c r="AD8" s="141">
        <v>28</v>
      </c>
      <c r="AE8" s="142">
        <v>10</v>
      </c>
      <c r="AF8" s="141">
        <v>8</v>
      </c>
      <c r="AG8" s="396">
        <v>4</v>
      </c>
      <c r="AH8" s="141"/>
      <c r="AI8" s="393">
        <v>4</v>
      </c>
      <c r="AJ8" s="142"/>
      <c r="AK8" s="473"/>
      <c r="AL8" s="474"/>
      <c r="AM8" s="474"/>
      <c r="AN8" s="474"/>
      <c r="AO8" s="475"/>
      <c r="AP8" s="159">
        <f t="shared" ref="AP8:AP10" si="0">SUM(AQ8:AY8)</f>
        <v>0</v>
      </c>
      <c r="AQ8" s="160"/>
      <c r="AR8" s="160"/>
      <c r="AS8" s="160"/>
      <c r="AT8" s="160"/>
      <c r="AU8" s="160"/>
      <c r="AV8" s="160"/>
      <c r="AW8" s="160"/>
      <c r="AX8" s="160"/>
      <c r="AY8" s="161"/>
    </row>
    <row r="9" spans="1:51" ht="32.25" customHeight="1" thickBot="1" x14ac:dyDescent="0.35">
      <c r="A9" s="1811"/>
      <c r="B9" s="1229" t="s">
        <v>412</v>
      </c>
      <c r="C9" s="1232" t="s">
        <v>413</v>
      </c>
      <c r="D9" s="1233" t="s">
        <v>86</v>
      </c>
      <c r="E9" s="1171"/>
      <c r="F9" s="796">
        <v>20</v>
      </c>
      <c r="G9" s="145">
        <v>140</v>
      </c>
      <c r="H9" s="143">
        <v>10</v>
      </c>
      <c r="I9" s="144">
        <v>10</v>
      </c>
      <c r="J9" s="144">
        <v>0</v>
      </c>
      <c r="K9" s="144">
        <v>0</v>
      </c>
      <c r="L9" s="145">
        <v>0</v>
      </c>
      <c r="M9" s="146">
        <v>150</v>
      </c>
      <c r="N9" s="147"/>
      <c r="O9" s="147">
        <v>150</v>
      </c>
      <c r="P9" s="147"/>
      <c r="Q9" s="148"/>
      <c r="R9" s="169"/>
      <c r="S9" s="147"/>
      <c r="T9" s="147"/>
      <c r="U9" s="148">
        <v>150</v>
      </c>
      <c r="V9" s="169">
        <v>109</v>
      </c>
      <c r="W9" s="148">
        <v>41</v>
      </c>
      <c r="X9" s="494">
        <v>12</v>
      </c>
      <c r="Y9" s="144">
        <v>83</v>
      </c>
      <c r="Z9" s="144">
        <v>68</v>
      </c>
      <c r="AA9" s="144">
        <v>77</v>
      </c>
      <c r="AB9" s="144">
        <v>0</v>
      </c>
      <c r="AC9" s="478">
        <v>0</v>
      </c>
      <c r="AD9" s="149">
        <v>43</v>
      </c>
      <c r="AE9" s="145">
        <v>12</v>
      </c>
      <c r="AF9" s="149">
        <v>45</v>
      </c>
      <c r="AG9" s="476">
        <v>150</v>
      </c>
      <c r="AH9" s="473"/>
      <c r="AI9" s="168"/>
      <c r="AJ9" s="392"/>
      <c r="AK9" s="477"/>
      <c r="AL9" s="478">
        <v>150</v>
      </c>
      <c r="AM9" s="478"/>
      <c r="AN9" s="478"/>
      <c r="AO9" s="145"/>
      <c r="AP9" s="162">
        <v>5</v>
      </c>
      <c r="AQ9" s="163"/>
      <c r="AR9" s="163">
        <v>2</v>
      </c>
      <c r="AS9" s="163"/>
      <c r="AT9" s="163"/>
      <c r="AU9" s="163"/>
      <c r="AV9" s="163"/>
      <c r="AW9" s="163">
        <v>3</v>
      </c>
      <c r="AX9" s="163"/>
      <c r="AY9" s="164"/>
    </row>
    <row r="10" spans="1:51" ht="32.25" customHeight="1" thickBot="1" x14ac:dyDescent="0.35">
      <c r="A10" s="1812"/>
      <c r="B10" s="1229" t="s">
        <v>412</v>
      </c>
      <c r="C10" s="1234" t="str">
        <f>IF(C9=0,"",C9)</f>
        <v>44595394</v>
      </c>
      <c r="D10" s="1235" t="s">
        <v>87</v>
      </c>
      <c r="E10" s="1172"/>
      <c r="F10" s="850">
        <v>0</v>
      </c>
      <c r="G10" s="152">
        <v>0</v>
      </c>
      <c r="H10" s="150">
        <v>0</v>
      </c>
      <c r="I10" s="151">
        <v>0</v>
      </c>
      <c r="J10" s="151">
        <v>0</v>
      </c>
      <c r="K10" s="151">
        <v>0</v>
      </c>
      <c r="L10" s="152">
        <v>0</v>
      </c>
      <c r="M10" s="153">
        <v>0</v>
      </c>
      <c r="N10" s="154"/>
      <c r="O10" s="154">
        <v>0</v>
      </c>
      <c r="P10" s="154"/>
      <c r="Q10" s="155"/>
      <c r="R10" s="156"/>
      <c r="S10" s="154"/>
      <c r="T10" s="154"/>
      <c r="U10" s="155">
        <v>0</v>
      </c>
      <c r="V10" s="156">
        <v>0</v>
      </c>
      <c r="W10" s="155">
        <v>0</v>
      </c>
      <c r="X10" s="328">
        <v>0</v>
      </c>
      <c r="Y10" s="151">
        <v>0</v>
      </c>
      <c r="Z10" s="151">
        <v>0</v>
      </c>
      <c r="AA10" s="151"/>
      <c r="AB10" s="151">
        <v>0</v>
      </c>
      <c r="AC10" s="329">
        <v>0</v>
      </c>
      <c r="AD10" s="157">
        <v>0</v>
      </c>
      <c r="AE10" s="152">
        <v>0</v>
      </c>
      <c r="AF10" s="158">
        <v>0</v>
      </c>
      <c r="AG10" s="476">
        <v>0</v>
      </c>
      <c r="AH10" s="479"/>
      <c r="AI10" s="341"/>
      <c r="AJ10" s="342"/>
      <c r="AK10" s="343"/>
      <c r="AL10" s="329"/>
      <c r="AM10" s="329"/>
      <c r="AN10" s="329"/>
      <c r="AO10" s="152"/>
      <c r="AP10" s="165">
        <f t="shared" si="0"/>
        <v>0</v>
      </c>
      <c r="AQ10" s="166"/>
      <c r="AR10" s="166"/>
      <c r="AS10" s="166"/>
      <c r="AT10" s="166"/>
      <c r="AU10" s="166"/>
      <c r="AV10" s="166"/>
      <c r="AW10" s="166"/>
      <c r="AX10" s="166"/>
      <c r="AY10" s="167"/>
    </row>
    <row r="11" spans="1:51" ht="36.75" customHeight="1" thickBot="1" x14ac:dyDescent="0.35">
      <c r="A11" s="1806" t="s">
        <v>371</v>
      </c>
      <c r="B11" s="220" t="s">
        <v>372</v>
      </c>
      <c r="C11" s="230" t="s">
        <v>373</v>
      </c>
      <c r="D11" s="231" t="s">
        <v>85</v>
      </c>
      <c r="E11" s="1170"/>
      <c r="F11" s="846">
        <f>E11-M11</f>
        <v>-22</v>
      </c>
      <c r="G11" s="136">
        <v>21</v>
      </c>
      <c r="H11" s="134">
        <v>1</v>
      </c>
      <c r="I11" s="135"/>
      <c r="J11" s="135"/>
      <c r="K11" s="135"/>
      <c r="L11" s="136"/>
      <c r="M11" s="137">
        <v>22</v>
      </c>
      <c r="N11" s="138"/>
      <c r="O11" s="138">
        <v>22</v>
      </c>
      <c r="P11" s="138"/>
      <c r="Q11" s="139"/>
      <c r="R11" s="140"/>
      <c r="S11" s="138">
        <v>22</v>
      </c>
      <c r="T11" s="138"/>
      <c r="U11" s="139"/>
      <c r="V11" s="140">
        <v>18</v>
      </c>
      <c r="W11" s="139">
        <v>4</v>
      </c>
      <c r="X11" s="492"/>
      <c r="Y11" s="393"/>
      <c r="Z11" s="393"/>
      <c r="AA11" s="393">
        <v>7</v>
      </c>
      <c r="AB11" s="393">
        <v>5</v>
      </c>
      <c r="AC11" s="493">
        <v>1</v>
      </c>
      <c r="AD11" s="141">
        <v>44</v>
      </c>
      <c r="AE11" s="142">
        <v>18</v>
      </c>
      <c r="AF11" s="141">
        <v>10</v>
      </c>
      <c r="AG11" s="396">
        <v>22</v>
      </c>
      <c r="AH11" s="141"/>
      <c r="AI11" s="393">
        <v>22</v>
      </c>
      <c r="AJ11" s="142"/>
      <c r="AK11" s="473"/>
      <c r="AL11" s="474"/>
      <c r="AM11" s="474"/>
      <c r="AN11" s="474"/>
      <c r="AO11" s="475"/>
      <c r="AP11" s="159">
        <f t="shared" ref="AP11:AP13" si="1">SUM(AQ11:AY11)</f>
        <v>0</v>
      </c>
      <c r="AQ11" s="160"/>
      <c r="AR11" s="160"/>
      <c r="AS11" s="160"/>
      <c r="AT11" s="160"/>
      <c r="AU11" s="160"/>
      <c r="AV11" s="160"/>
      <c r="AW11" s="160"/>
      <c r="AX11" s="160"/>
      <c r="AY11" s="161"/>
    </row>
    <row r="12" spans="1:51" ht="36.75" customHeight="1" thickBot="1" x14ac:dyDescent="0.35">
      <c r="A12" s="1801"/>
      <c r="B12" s="220" t="s">
        <v>372</v>
      </c>
      <c r="C12" s="230" t="s">
        <v>373</v>
      </c>
      <c r="D12" s="233" t="s">
        <v>86</v>
      </c>
      <c r="E12" s="1171"/>
      <c r="F12" s="796">
        <f t="shared" ref="F12:F13" si="2">E12-M12</f>
        <v>-430</v>
      </c>
      <c r="G12" s="145">
        <v>395</v>
      </c>
      <c r="H12" s="143">
        <v>27</v>
      </c>
      <c r="I12" s="144"/>
      <c r="J12" s="144"/>
      <c r="K12" s="144"/>
      <c r="L12" s="145"/>
      <c r="M12" s="146">
        <v>430</v>
      </c>
      <c r="N12" s="147"/>
      <c r="O12" s="147">
        <v>430</v>
      </c>
      <c r="P12" s="147"/>
      <c r="Q12" s="148"/>
      <c r="R12" s="169"/>
      <c r="S12" s="147">
        <v>430</v>
      </c>
      <c r="T12" s="147"/>
      <c r="U12" s="148"/>
      <c r="V12" s="169">
        <v>383</v>
      </c>
      <c r="W12" s="148">
        <v>47</v>
      </c>
      <c r="X12" s="494"/>
      <c r="Y12" s="144">
        <v>4</v>
      </c>
      <c r="Z12" s="144">
        <v>4</v>
      </c>
      <c r="AA12" s="144">
        <v>59</v>
      </c>
      <c r="AB12" s="144">
        <v>70</v>
      </c>
      <c r="AC12" s="478">
        <v>11</v>
      </c>
      <c r="AD12" s="149">
        <v>40.1</v>
      </c>
      <c r="AE12" s="145">
        <v>19.7</v>
      </c>
      <c r="AF12" s="149">
        <v>112</v>
      </c>
      <c r="AG12" s="476">
        <v>430</v>
      </c>
      <c r="AH12" s="473"/>
      <c r="AI12" s="168"/>
      <c r="AJ12" s="392"/>
      <c r="AK12" s="477"/>
      <c r="AL12" s="478"/>
      <c r="AM12" s="478">
        <v>425</v>
      </c>
      <c r="AN12" s="478">
        <v>2</v>
      </c>
      <c r="AO12" s="145">
        <v>3</v>
      </c>
      <c r="AP12" s="162">
        <f>SUM(AQ12:AY12)</f>
        <v>0</v>
      </c>
      <c r="AQ12" s="163"/>
      <c r="AR12" s="163"/>
      <c r="AS12" s="163"/>
      <c r="AT12" s="163"/>
      <c r="AU12" s="163"/>
      <c r="AV12" s="163"/>
      <c r="AW12" s="163"/>
      <c r="AX12" s="163"/>
      <c r="AY12" s="164"/>
    </row>
    <row r="13" spans="1:51" ht="37.5" customHeight="1" thickBot="1" x14ac:dyDescent="0.35">
      <c r="A13" s="1726"/>
      <c r="B13" s="220" t="s">
        <v>372</v>
      </c>
      <c r="C13" s="230" t="s">
        <v>373</v>
      </c>
      <c r="D13" s="234" t="s">
        <v>87</v>
      </c>
      <c r="E13" s="1172"/>
      <c r="F13" s="850">
        <f t="shared" si="2"/>
        <v>0</v>
      </c>
      <c r="G13" s="152"/>
      <c r="H13" s="150">
        <f t="shared" ref="H13" si="3">SUM(I13:L13)</f>
        <v>0</v>
      </c>
      <c r="I13" s="151"/>
      <c r="J13" s="151"/>
      <c r="K13" s="151"/>
      <c r="L13" s="152"/>
      <c r="M13" s="153">
        <f t="shared" ref="M13" si="4">SUM(N13:Q13)</f>
        <v>0</v>
      </c>
      <c r="N13" s="154"/>
      <c r="O13" s="154"/>
      <c r="P13" s="154"/>
      <c r="Q13" s="155"/>
      <c r="R13" s="156"/>
      <c r="S13" s="154"/>
      <c r="T13" s="154"/>
      <c r="U13" s="155"/>
      <c r="V13" s="156"/>
      <c r="W13" s="155"/>
      <c r="X13" s="328"/>
      <c r="Y13" s="151"/>
      <c r="Z13" s="151"/>
      <c r="AA13" s="151"/>
      <c r="AB13" s="151"/>
      <c r="AC13" s="329"/>
      <c r="AD13" s="157"/>
      <c r="AE13" s="152"/>
      <c r="AF13" s="158"/>
      <c r="AG13" s="476">
        <f>SUM(AK13:AO13)</f>
        <v>0</v>
      </c>
      <c r="AH13" s="479"/>
      <c r="AI13" s="341"/>
      <c r="AJ13" s="342"/>
      <c r="AK13" s="343"/>
      <c r="AL13" s="329"/>
      <c r="AM13" s="329"/>
      <c r="AN13" s="329"/>
      <c r="AO13" s="152"/>
      <c r="AP13" s="165">
        <f t="shared" si="1"/>
        <v>0</v>
      </c>
      <c r="AQ13" s="166"/>
      <c r="AR13" s="166"/>
      <c r="AS13" s="166"/>
      <c r="AT13" s="166"/>
      <c r="AU13" s="166"/>
      <c r="AV13" s="166"/>
      <c r="AW13" s="166"/>
      <c r="AX13" s="166"/>
      <c r="AY13" s="167"/>
    </row>
    <row r="14" spans="1:51" ht="33" customHeight="1" thickTop="1" thickBot="1" x14ac:dyDescent="0.35">
      <c r="A14" s="1806" t="s">
        <v>374</v>
      </c>
      <c r="B14" s="220" t="s">
        <v>375</v>
      </c>
      <c r="C14" s="221" t="s">
        <v>376</v>
      </c>
      <c r="D14" s="236" t="s">
        <v>85</v>
      </c>
      <c r="E14" s="1236"/>
      <c r="F14" s="1237">
        <v>30</v>
      </c>
      <c r="G14" s="557"/>
      <c r="H14" s="1238">
        <v>1</v>
      </c>
      <c r="I14" s="556">
        <v>0</v>
      </c>
      <c r="J14" s="556">
        <v>0</v>
      </c>
      <c r="K14" s="556">
        <v>0</v>
      </c>
      <c r="L14" s="557">
        <v>0</v>
      </c>
      <c r="M14" s="1239">
        <v>25</v>
      </c>
      <c r="N14" s="930">
        <v>0</v>
      </c>
      <c r="O14" s="930">
        <v>25</v>
      </c>
      <c r="P14" s="930">
        <v>0</v>
      </c>
      <c r="Q14" s="1240">
        <v>0</v>
      </c>
      <c r="R14" s="1241">
        <v>0</v>
      </c>
      <c r="S14" s="930">
        <v>0</v>
      </c>
      <c r="T14" s="930">
        <v>0</v>
      </c>
      <c r="U14" s="1240">
        <v>25</v>
      </c>
      <c r="V14" s="1241">
        <v>20</v>
      </c>
      <c r="W14" s="1240">
        <v>5</v>
      </c>
      <c r="X14" s="558">
        <v>0</v>
      </c>
      <c r="Y14" s="556">
        <v>4</v>
      </c>
      <c r="Z14" s="556">
        <v>4</v>
      </c>
      <c r="AA14" s="556">
        <v>0</v>
      </c>
      <c r="AB14" s="556">
        <v>1</v>
      </c>
      <c r="AC14" s="559">
        <v>0</v>
      </c>
      <c r="AD14" s="560">
        <v>30</v>
      </c>
      <c r="AE14" s="557">
        <v>5</v>
      </c>
      <c r="AF14" s="560">
        <v>10</v>
      </c>
      <c r="AG14" s="1239">
        <v>25</v>
      </c>
      <c r="AH14" s="591">
        <v>5</v>
      </c>
      <c r="AI14" s="592">
        <v>20</v>
      </c>
      <c r="AJ14" s="593">
        <v>0</v>
      </c>
      <c r="AK14" s="594">
        <v>0</v>
      </c>
      <c r="AL14" s="559">
        <v>0</v>
      </c>
      <c r="AM14" s="559">
        <v>0</v>
      </c>
      <c r="AN14" s="559">
        <v>0</v>
      </c>
      <c r="AO14" s="557">
        <v>0</v>
      </c>
      <c r="AP14" s="1242">
        <v>1</v>
      </c>
      <c r="AQ14" s="934">
        <v>0</v>
      </c>
      <c r="AR14" s="934">
        <v>0</v>
      </c>
      <c r="AS14" s="934">
        <v>0</v>
      </c>
      <c r="AT14" s="934">
        <v>0</v>
      </c>
      <c r="AU14" s="934">
        <v>1</v>
      </c>
      <c r="AV14" s="934">
        <v>0</v>
      </c>
      <c r="AW14" s="934">
        <v>0</v>
      </c>
      <c r="AX14" s="934">
        <v>0</v>
      </c>
      <c r="AY14" s="1039">
        <v>0</v>
      </c>
    </row>
    <row r="15" spans="1:51" ht="33" customHeight="1" thickBot="1" x14ac:dyDescent="0.35">
      <c r="A15" s="1801"/>
      <c r="B15" s="220" t="s">
        <v>375</v>
      </c>
      <c r="C15" s="221" t="s">
        <v>376</v>
      </c>
      <c r="D15" s="239" t="s">
        <v>86</v>
      </c>
      <c r="E15" s="1243"/>
      <c r="F15" s="1244">
        <v>100</v>
      </c>
      <c r="G15" s="563"/>
      <c r="H15" s="1245">
        <v>3</v>
      </c>
      <c r="I15" s="562">
        <v>0</v>
      </c>
      <c r="J15" s="562">
        <v>0</v>
      </c>
      <c r="K15" s="562">
        <v>0</v>
      </c>
      <c r="L15" s="563">
        <v>0</v>
      </c>
      <c r="M15" s="1246">
        <v>60</v>
      </c>
      <c r="N15" s="1247">
        <v>0</v>
      </c>
      <c r="O15" s="1247">
        <v>60</v>
      </c>
      <c r="P15" s="1247">
        <v>0</v>
      </c>
      <c r="Q15" s="1248">
        <v>0</v>
      </c>
      <c r="R15" s="1249">
        <v>0</v>
      </c>
      <c r="S15" s="1247">
        <v>0</v>
      </c>
      <c r="T15" s="1247">
        <v>0</v>
      </c>
      <c r="U15" s="1248">
        <v>60</v>
      </c>
      <c r="V15" s="1249">
        <v>50</v>
      </c>
      <c r="W15" s="1248">
        <v>10</v>
      </c>
      <c r="X15" s="565">
        <v>0</v>
      </c>
      <c r="Y15" s="562">
        <v>11</v>
      </c>
      <c r="Z15" s="562">
        <v>11</v>
      </c>
      <c r="AA15" s="562">
        <v>0</v>
      </c>
      <c r="AB15" s="562">
        <v>8</v>
      </c>
      <c r="AC15" s="566">
        <v>1</v>
      </c>
      <c r="AD15" s="567">
        <v>34</v>
      </c>
      <c r="AE15" s="563">
        <v>8</v>
      </c>
      <c r="AF15" s="568">
        <v>100</v>
      </c>
      <c r="AG15" s="1246">
        <v>60</v>
      </c>
      <c r="AH15" s="595">
        <v>0</v>
      </c>
      <c r="AI15" s="596">
        <v>0</v>
      </c>
      <c r="AJ15" s="597">
        <v>0</v>
      </c>
      <c r="AK15" s="598">
        <v>0</v>
      </c>
      <c r="AL15" s="566">
        <v>0</v>
      </c>
      <c r="AM15" s="566">
        <v>58</v>
      </c>
      <c r="AN15" s="566">
        <v>2</v>
      </c>
      <c r="AO15" s="563">
        <v>0</v>
      </c>
      <c r="AP15" s="1250">
        <v>3</v>
      </c>
      <c r="AQ15" s="1037">
        <v>0</v>
      </c>
      <c r="AR15" s="1037">
        <v>0</v>
      </c>
      <c r="AS15" s="1037">
        <v>0</v>
      </c>
      <c r="AT15" s="1037">
        <v>0</v>
      </c>
      <c r="AU15" s="1037">
        <v>3</v>
      </c>
      <c r="AV15" s="1037">
        <v>0</v>
      </c>
      <c r="AW15" s="1037">
        <v>0</v>
      </c>
      <c r="AX15" s="1037">
        <v>0</v>
      </c>
      <c r="AY15" s="1038">
        <v>0</v>
      </c>
    </row>
    <row r="16" spans="1:51" ht="33" customHeight="1" thickBot="1" x14ac:dyDescent="0.35">
      <c r="A16" s="1726"/>
      <c r="B16" s="220" t="s">
        <v>375</v>
      </c>
      <c r="C16" s="221"/>
      <c r="D16" s="241" t="s">
        <v>87</v>
      </c>
      <c r="E16" s="279"/>
      <c r="F16" s="272"/>
      <c r="G16" s="273"/>
      <c r="H16" s="272"/>
      <c r="I16" s="273"/>
      <c r="J16" s="273"/>
      <c r="K16" s="273"/>
      <c r="L16" s="273"/>
      <c r="M16" s="253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3"/>
      <c r="Y16" s="273"/>
      <c r="Z16" s="273"/>
      <c r="AA16" s="273"/>
      <c r="AB16" s="273"/>
      <c r="AC16" s="273"/>
      <c r="AD16" s="273"/>
      <c r="AE16" s="273"/>
      <c r="AF16" s="275"/>
      <c r="AG16" s="228"/>
      <c r="AH16" s="275"/>
      <c r="AI16" s="273"/>
      <c r="AJ16" s="273"/>
      <c r="AK16" s="273"/>
      <c r="AL16" s="273"/>
      <c r="AM16" s="273"/>
      <c r="AN16" s="273"/>
      <c r="AO16" s="273"/>
      <c r="AP16" s="229"/>
      <c r="AQ16" s="274"/>
      <c r="AR16" s="274"/>
      <c r="AS16" s="274"/>
      <c r="AT16" s="274"/>
      <c r="AU16" s="274"/>
      <c r="AV16" s="274"/>
      <c r="AW16" s="274"/>
      <c r="AX16" s="274"/>
      <c r="AY16" s="276"/>
    </row>
    <row r="17" spans="1:51" ht="15.75" customHeight="1" thickTop="1" thickBot="1" x14ac:dyDescent="0.35">
      <c r="A17" s="1817" t="s">
        <v>377</v>
      </c>
      <c r="B17" s="220" t="s">
        <v>378</v>
      </c>
      <c r="C17" s="230" t="s">
        <v>379</v>
      </c>
      <c r="D17" s="242" t="s">
        <v>85</v>
      </c>
      <c r="E17" s="1173">
        <v>25</v>
      </c>
      <c r="F17" s="1174">
        <v>0</v>
      </c>
      <c r="G17" s="1175">
        <v>25</v>
      </c>
      <c r="H17" s="1176">
        <v>6</v>
      </c>
      <c r="I17" s="1177">
        <v>6</v>
      </c>
      <c r="J17" s="1177">
        <v>0</v>
      </c>
      <c r="K17" s="1177">
        <v>0</v>
      </c>
      <c r="L17" s="1175">
        <v>0</v>
      </c>
      <c r="M17" s="1178">
        <v>25</v>
      </c>
      <c r="N17" s="1179">
        <v>0</v>
      </c>
      <c r="O17" s="1179">
        <v>25</v>
      </c>
      <c r="P17" s="1179">
        <v>0</v>
      </c>
      <c r="Q17" s="1180">
        <v>0</v>
      </c>
      <c r="R17" s="1181">
        <v>0</v>
      </c>
      <c r="S17" s="1179">
        <v>0</v>
      </c>
      <c r="T17" s="1179">
        <v>25</v>
      </c>
      <c r="U17" s="1180">
        <v>0</v>
      </c>
      <c r="V17" s="1181">
        <v>24</v>
      </c>
      <c r="W17" s="1180">
        <v>1</v>
      </c>
      <c r="X17" s="1182">
        <v>0</v>
      </c>
      <c r="Y17" s="1183">
        <v>2</v>
      </c>
      <c r="Z17" s="1183">
        <v>0</v>
      </c>
      <c r="AA17" s="1183">
        <v>3</v>
      </c>
      <c r="AB17" s="1183">
        <v>12</v>
      </c>
      <c r="AC17" s="1184">
        <v>0</v>
      </c>
      <c r="AD17" s="1185">
        <v>38.64</v>
      </c>
      <c r="AE17" s="1186">
        <v>17</v>
      </c>
      <c r="AF17" s="1185">
        <v>15.2</v>
      </c>
      <c r="AG17" s="1187">
        <v>25</v>
      </c>
      <c r="AH17" s="1185">
        <v>0</v>
      </c>
      <c r="AI17" s="1183">
        <v>22</v>
      </c>
      <c r="AJ17" s="1184">
        <v>3</v>
      </c>
      <c r="AK17" s="1188"/>
      <c r="AL17" s="1184"/>
      <c r="AM17" s="1184"/>
      <c r="AN17" s="1184"/>
      <c r="AO17" s="1189"/>
      <c r="AP17" s="1187">
        <v>1</v>
      </c>
      <c r="AQ17" s="1190">
        <v>0</v>
      </c>
      <c r="AR17" s="1190">
        <v>0</v>
      </c>
      <c r="AS17" s="1190">
        <v>0</v>
      </c>
      <c r="AT17" s="1190">
        <v>0</v>
      </c>
      <c r="AU17" s="1190">
        <v>0</v>
      </c>
      <c r="AV17" s="1190">
        <v>0</v>
      </c>
      <c r="AW17" s="1190">
        <v>0</v>
      </c>
      <c r="AX17" s="1190">
        <v>0</v>
      </c>
      <c r="AY17" s="1191">
        <v>1</v>
      </c>
    </row>
    <row r="18" spans="1:51" ht="15.75" customHeight="1" thickBot="1" x14ac:dyDescent="0.35">
      <c r="A18" s="1801"/>
      <c r="B18" s="220" t="s">
        <v>378</v>
      </c>
      <c r="C18" s="230" t="s">
        <v>379</v>
      </c>
      <c r="D18" s="243" t="s">
        <v>86</v>
      </c>
      <c r="E18" s="1192">
        <v>0</v>
      </c>
      <c r="F18" s="1193">
        <v>0</v>
      </c>
      <c r="G18" s="1194">
        <v>153</v>
      </c>
      <c r="H18" s="1195">
        <v>18</v>
      </c>
      <c r="I18" s="1196">
        <v>18</v>
      </c>
      <c r="J18" s="1196">
        <v>0</v>
      </c>
      <c r="K18" s="1196">
        <v>0</v>
      </c>
      <c r="L18" s="1194">
        <v>0</v>
      </c>
      <c r="M18" s="1197">
        <v>153</v>
      </c>
      <c r="N18" s="1198">
        <v>0</v>
      </c>
      <c r="O18" s="1198">
        <v>153</v>
      </c>
      <c r="P18" s="1198">
        <v>0</v>
      </c>
      <c r="Q18" s="1199">
        <v>0</v>
      </c>
      <c r="R18" s="1200">
        <v>0</v>
      </c>
      <c r="S18" s="1198">
        <v>0</v>
      </c>
      <c r="T18" s="1198">
        <v>153</v>
      </c>
      <c r="U18" s="1199">
        <v>0</v>
      </c>
      <c r="V18" s="1200">
        <v>139</v>
      </c>
      <c r="W18" s="1199">
        <v>14</v>
      </c>
      <c r="X18" s="1201">
        <v>0</v>
      </c>
      <c r="Y18" s="1196">
        <v>12</v>
      </c>
      <c r="Z18" s="1196">
        <v>0</v>
      </c>
      <c r="AA18" s="1196">
        <v>13</v>
      </c>
      <c r="AB18" s="1196">
        <v>65</v>
      </c>
      <c r="AC18" s="1202">
        <v>4</v>
      </c>
      <c r="AD18" s="1203">
        <v>38.020000000000003</v>
      </c>
      <c r="AE18" s="1194">
        <v>18.5</v>
      </c>
      <c r="AF18" s="1203">
        <v>114.83</v>
      </c>
      <c r="AG18" s="1204">
        <v>153</v>
      </c>
      <c r="AH18" s="1188"/>
      <c r="AI18" s="1196"/>
      <c r="AJ18" s="1194"/>
      <c r="AK18" s="1205">
        <v>0</v>
      </c>
      <c r="AL18" s="1202">
        <v>0</v>
      </c>
      <c r="AM18" s="1202">
        <v>80</v>
      </c>
      <c r="AN18" s="1202">
        <v>72</v>
      </c>
      <c r="AO18" s="1194">
        <v>1</v>
      </c>
      <c r="AP18" s="1204">
        <v>8</v>
      </c>
      <c r="AQ18" s="1206">
        <v>0</v>
      </c>
      <c r="AR18" s="1206">
        <v>0</v>
      </c>
      <c r="AS18" s="1206">
        <v>0</v>
      </c>
      <c r="AT18" s="1206">
        <v>0</v>
      </c>
      <c r="AU18" s="1206">
        <v>3</v>
      </c>
      <c r="AV18" s="1206">
        <v>0</v>
      </c>
      <c r="AW18" s="1206">
        <v>1</v>
      </c>
      <c r="AX18" s="1206">
        <v>0</v>
      </c>
      <c r="AY18" s="1207">
        <v>4</v>
      </c>
    </row>
    <row r="19" spans="1:51" ht="15.75" customHeight="1" thickBot="1" x14ac:dyDescent="0.35">
      <c r="A19" s="1726"/>
      <c r="B19" s="220" t="s">
        <v>378</v>
      </c>
      <c r="C19" s="230" t="s">
        <v>379</v>
      </c>
      <c r="D19" s="234" t="s">
        <v>87</v>
      </c>
      <c r="E19" s="1208">
        <v>0</v>
      </c>
      <c r="F19" s="1209">
        <f>E19-M19</f>
        <v>0</v>
      </c>
      <c r="G19" s="1210">
        <v>0</v>
      </c>
      <c r="H19" s="1211">
        <f>SUM(I19:L19)</f>
        <v>0</v>
      </c>
      <c r="I19" s="1212">
        <v>0</v>
      </c>
      <c r="J19" s="1212">
        <v>0</v>
      </c>
      <c r="K19" s="1212">
        <v>0</v>
      </c>
      <c r="L19" s="1210">
        <v>0</v>
      </c>
      <c r="M19" s="1213">
        <f>SUM(N19:Q19)</f>
        <v>0</v>
      </c>
      <c r="N19" s="1214">
        <v>0</v>
      </c>
      <c r="O19" s="1214">
        <v>0</v>
      </c>
      <c r="P19" s="1214">
        <v>0</v>
      </c>
      <c r="Q19" s="1215">
        <v>0</v>
      </c>
      <c r="R19" s="1216">
        <v>0</v>
      </c>
      <c r="S19" s="1214">
        <v>0</v>
      </c>
      <c r="T19" s="1214">
        <v>0</v>
      </c>
      <c r="U19" s="1215">
        <v>0</v>
      </c>
      <c r="V19" s="1216">
        <v>0</v>
      </c>
      <c r="W19" s="1215">
        <v>0</v>
      </c>
      <c r="X19" s="1217">
        <v>0</v>
      </c>
      <c r="Y19" s="1212">
        <v>0</v>
      </c>
      <c r="Z19" s="1212">
        <v>0</v>
      </c>
      <c r="AA19" s="1212">
        <v>0</v>
      </c>
      <c r="AB19" s="1212">
        <v>0</v>
      </c>
      <c r="AC19" s="1218">
        <v>0</v>
      </c>
      <c r="AD19" s="1219">
        <v>0</v>
      </c>
      <c r="AE19" s="1210">
        <v>0</v>
      </c>
      <c r="AF19" s="1220">
        <v>0</v>
      </c>
      <c r="AG19" s="1204">
        <f>SUM(AK19:AO19)</f>
        <v>0</v>
      </c>
      <c r="AH19" s="1221"/>
      <c r="AI19" s="1212"/>
      <c r="AJ19" s="1210"/>
      <c r="AK19" s="1222">
        <v>0</v>
      </c>
      <c r="AL19" s="1218">
        <v>0</v>
      </c>
      <c r="AM19" s="1218">
        <v>0</v>
      </c>
      <c r="AN19" s="1218">
        <v>0</v>
      </c>
      <c r="AO19" s="1210">
        <v>0</v>
      </c>
      <c r="AP19" s="1223">
        <f>SUM(AQ19:AY19)</f>
        <v>0</v>
      </c>
      <c r="AQ19" s="1224">
        <v>0</v>
      </c>
      <c r="AR19" s="1224">
        <v>0</v>
      </c>
      <c r="AS19" s="1224">
        <v>0</v>
      </c>
      <c r="AT19" s="1224">
        <v>0</v>
      </c>
      <c r="AU19" s="1224">
        <v>0</v>
      </c>
      <c r="AV19" s="1224">
        <v>0</v>
      </c>
      <c r="AW19" s="1224">
        <v>0</v>
      </c>
      <c r="AX19" s="1224">
        <v>0</v>
      </c>
      <c r="AY19" s="1225">
        <v>0</v>
      </c>
    </row>
    <row r="20" spans="1:51" ht="15.75" customHeight="1" thickTop="1" thickBot="1" x14ac:dyDescent="0.35">
      <c r="A20" s="1817" t="s">
        <v>380</v>
      </c>
      <c r="B20" s="220" t="s">
        <v>381</v>
      </c>
      <c r="C20" s="221" t="s">
        <v>382</v>
      </c>
      <c r="D20" s="245" t="s">
        <v>85</v>
      </c>
      <c r="E20" s="280"/>
      <c r="F20" s="281"/>
      <c r="G20" s="282"/>
      <c r="H20" s="281"/>
      <c r="I20" s="282"/>
      <c r="J20" s="282"/>
      <c r="K20" s="282"/>
      <c r="L20" s="282"/>
      <c r="M20" s="223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82"/>
      <c r="Y20" s="282"/>
      <c r="Z20" s="282"/>
      <c r="AA20" s="282"/>
      <c r="AB20" s="282"/>
      <c r="AC20" s="282"/>
      <c r="AD20" s="282"/>
      <c r="AE20" s="282"/>
      <c r="AF20" s="283"/>
      <c r="AG20" s="246"/>
      <c r="AH20" s="283"/>
      <c r="AI20" s="282"/>
      <c r="AJ20" s="282"/>
      <c r="AK20" s="282"/>
      <c r="AL20" s="282"/>
      <c r="AM20" s="282"/>
      <c r="AN20" s="282"/>
      <c r="AO20" s="282"/>
      <c r="AP20" s="247"/>
      <c r="AQ20" s="269"/>
      <c r="AR20" s="269"/>
      <c r="AS20" s="269"/>
      <c r="AT20" s="269"/>
      <c r="AU20" s="269"/>
      <c r="AV20" s="269"/>
      <c r="AW20" s="269"/>
      <c r="AX20" s="269"/>
      <c r="AY20" s="284"/>
    </row>
    <row r="21" spans="1:51" ht="15.75" customHeight="1" thickBot="1" x14ac:dyDescent="0.35">
      <c r="A21" s="1723"/>
      <c r="B21" s="220" t="s">
        <v>381</v>
      </c>
      <c r="C21" s="221" t="s">
        <v>382</v>
      </c>
      <c r="D21" s="248" t="s">
        <v>86</v>
      </c>
      <c r="E21" s="285"/>
      <c r="F21" s="286"/>
      <c r="G21" s="287"/>
      <c r="H21" s="286"/>
      <c r="I21" s="287"/>
      <c r="J21" s="287"/>
      <c r="K21" s="287"/>
      <c r="L21" s="287"/>
      <c r="M21" s="225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87"/>
      <c r="Y21" s="287"/>
      <c r="Z21" s="287"/>
      <c r="AA21" s="287"/>
      <c r="AB21" s="287"/>
      <c r="AC21" s="287"/>
      <c r="AD21" s="287"/>
      <c r="AE21" s="287"/>
      <c r="AF21" s="287"/>
      <c r="AG21" s="249"/>
      <c r="AH21" s="287"/>
      <c r="AI21" s="287"/>
      <c r="AJ21" s="287"/>
      <c r="AK21" s="287"/>
      <c r="AL21" s="287"/>
      <c r="AM21" s="287"/>
      <c r="AN21" s="287"/>
      <c r="AO21" s="287"/>
      <c r="AP21" s="249"/>
      <c r="AQ21" s="270"/>
      <c r="AR21" s="270"/>
      <c r="AS21" s="270"/>
      <c r="AT21" s="270"/>
      <c r="AU21" s="270"/>
      <c r="AV21" s="270"/>
      <c r="AW21" s="270"/>
      <c r="AX21" s="270"/>
      <c r="AY21" s="288"/>
    </row>
    <row r="22" spans="1:51" ht="15.75" customHeight="1" thickBot="1" x14ac:dyDescent="0.35">
      <c r="A22" s="1723"/>
      <c r="B22" s="220" t="s">
        <v>381</v>
      </c>
      <c r="C22" s="221" t="s">
        <v>382</v>
      </c>
      <c r="D22" s="241" t="s">
        <v>87</v>
      </c>
      <c r="E22" s="279"/>
      <c r="F22" s="272"/>
      <c r="G22" s="275"/>
      <c r="H22" s="272"/>
      <c r="I22" s="275"/>
      <c r="J22" s="275"/>
      <c r="K22" s="275"/>
      <c r="L22" s="275"/>
      <c r="M22" s="253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5"/>
      <c r="Y22" s="275"/>
      <c r="Z22" s="275"/>
      <c r="AA22" s="275"/>
      <c r="AB22" s="275"/>
      <c r="AC22" s="275"/>
      <c r="AD22" s="275"/>
      <c r="AE22" s="275"/>
      <c r="AF22" s="275"/>
      <c r="AG22" s="228"/>
      <c r="AH22" s="275"/>
      <c r="AI22" s="275"/>
      <c r="AJ22" s="275"/>
      <c r="AK22" s="275"/>
      <c r="AL22" s="275"/>
      <c r="AM22" s="275"/>
      <c r="AN22" s="275"/>
      <c r="AO22" s="275"/>
      <c r="AP22" s="228"/>
      <c r="AQ22" s="274"/>
      <c r="AR22" s="274"/>
      <c r="AS22" s="274"/>
      <c r="AT22" s="274"/>
      <c r="AU22" s="274"/>
      <c r="AV22" s="274"/>
      <c r="AW22" s="274"/>
      <c r="AX22" s="274"/>
      <c r="AY22" s="276"/>
    </row>
    <row r="23" spans="1:51" ht="15.75" customHeight="1" thickTop="1" thickBot="1" x14ac:dyDescent="0.35">
      <c r="A23" s="1811"/>
      <c r="B23" s="1229" t="s">
        <v>658</v>
      </c>
      <c r="C23" s="1230" t="s">
        <v>659</v>
      </c>
      <c r="D23" s="1231" t="s">
        <v>85</v>
      </c>
      <c r="E23" s="1170"/>
      <c r="F23" s="846"/>
      <c r="G23" s="136">
        <v>2</v>
      </c>
      <c r="H23" s="134">
        <v>2</v>
      </c>
      <c r="I23" s="135">
        <v>2</v>
      </c>
      <c r="J23" s="135">
        <v>0</v>
      </c>
      <c r="K23" s="135">
        <v>0</v>
      </c>
      <c r="L23" s="136">
        <v>0</v>
      </c>
      <c r="M23" s="137">
        <v>2</v>
      </c>
      <c r="N23" s="138">
        <v>0</v>
      </c>
      <c r="O23" s="138">
        <v>2</v>
      </c>
      <c r="P23" s="138">
        <v>0</v>
      </c>
      <c r="Q23" s="139">
        <v>0</v>
      </c>
      <c r="R23" s="140">
        <v>2</v>
      </c>
      <c r="S23" s="138">
        <v>0</v>
      </c>
      <c r="T23" s="138">
        <v>0</v>
      </c>
      <c r="U23" s="139">
        <v>0</v>
      </c>
      <c r="V23" s="140">
        <v>1</v>
      </c>
      <c r="W23" s="139">
        <v>1</v>
      </c>
      <c r="X23" s="492">
        <v>0</v>
      </c>
      <c r="Y23" s="393">
        <v>0</v>
      </c>
      <c r="Z23" s="393">
        <v>0</v>
      </c>
      <c r="AA23" s="393">
        <v>0</v>
      </c>
      <c r="AB23" s="393">
        <v>2</v>
      </c>
      <c r="AC23" s="493">
        <v>0</v>
      </c>
      <c r="AD23" s="141">
        <v>35</v>
      </c>
      <c r="AE23" s="142">
        <v>8</v>
      </c>
      <c r="AF23" s="141">
        <v>8</v>
      </c>
      <c r="AG23" s="396">
        <v>1</v>
      </c>
      <c r="AH23" s="141">
        <v>2</v>
      </c>
      <c r="AI23" s="393">
        <v>0</v>
      </c>
      <c r="AJ23" s="142">
        <v>0</v>
      </c>
      <c r="AK23" s="473"/>
      <c r="AL23" s="474"/>
      <c r="AM23" s="474"/>
      <c r="AN23" s="474"/>
      <c r="AO23" s="475"/>
      <c r="AP23" s="159">
        <v>0</v>
      </c>
      <c r="AQ23" s="160">
        <v>0</v>
      </c>
      <c r="AR23" s="160">
        <v>0</v>
      </c>
      <c r="AS23" s="160">
        <v>0</v>
      </c>
      <c r="AT23" s="160">
        <v>0</v>
      </c>
      <c r="AU23" s="160">
        <v>0</v>
      </c>
      <c r="AV23" s="160">
        <v>0</v>
      </c>
      <c r="AW23" s="160">
        <v>0</v>
      </c>
      <c r="AX23" s="160">
        <v>0</v>
      </c>
      <c r="AY23" s="161">
        <v>0</v>
      </c>
    </row>
    <row r="24" spans="1:51" ht="15.75" customHeight="1" thickBot="1" x14ac:dyDescent="0.35">
      <c r="A24" s="1811"/>
      <c r="B24" s="1229" t="s">
        <v>658</v>
      </c>
      <c r="C24" s="1230" t="s">
        <v>659</v>
      </c>
      <c r="D24" s="1233" t="s">
        <v>86</v>
      </c>
      <c r="E24" s="1171"/>
      <c r="F24" s="796" t="s">
        <v>660</v>
      </c>
      <c r="G24" s="145">
        <v>19</v>
      </c>
      <c r="H24" s="143">
        <v>5</v>
      </c>
      <c r="I24" s="144">
        <v>10</v>
      </c>
      <c r="J24" s="144">
        <v>0</v>
      </c>
      <c r="K24" s="144">
        <v>0</v>
      </c>
      <c r="L24" s="145">
        <v>0</v>
      </c>
      <c r="M24" s="146">
        <v>18</v>
      </c>
      <c r="N24" s="147">
        <v>0</v>
      </c>
      <c r="O24" s="147">
        <v>18</v>
      </c>
      <c r="P24" s="147">
        <v>0</v>
      </c>
      <c r="Q24" s="148">
        <v>0</v>
      </c>
      <c r="R24" s="169">
        <v>5</v>
      </c>
      <c r="S24" s="147">
        <v>13</v>
      </c>
      <c r="T24" s="147">
        <v>0</v>
      </c>
      <c r="U24" s="148">
        <v>0</v>
      </c>
      <c r="V24" s="169">
        <v>12</v>
      </c>
      <c r="W24" s="148">
        <v>6</v>
      </c>
      <c r="X24" s="494">
        <v>0</v>
      </c>
      <c r="Y24" s="144">
        <v>2</v>
      </c>
      <c r="Z24" s="144">
        <v>0</v>
      </c>
      <c r="AA24" s="144">
        <v>0</v>
      </c>
      <c r="AB24" s="144">
        <v>1</v>
      </c>
      <c r="AC24" s="478">
        <v>0</v>
      </c>
      <c r="AD24" s="149">
        <v>40</v>
      </c>
      <c r="AE24" s="145">
        <v>10</v>
      </c>
      <c r="AF24" s="149">
        <v>100</v>
      </c>
      <c r="AG24" s="476">
        <v>13</v>
      </c>
      <c r="AH24" s="473"/>
      <c r="AI24" s="168"/>
      <c r="AJ24" s="392"/>
      <c r="AK24" s="477">
        <v>6</v>
      </c>
      <c r="AL24" s="478">
        <v>2</v>
      </c>
      <c r="AM24" s="478">
        <v>5</v>
      </c>
      <c r="AN24" s="478">
        <v>0</v>
      </c>
      <c r="AO24" s="342"/>
      <c r="AP24" s="162">
        <v>3</v>
      </c>
      <c r="AQ24" s="163">
        <v>0</v>
      </c>
      <c r="AR24" s="163">
        <v>0</v>
      </c>
      <c r="AS24" s="163">
        <v>0</v>
      </c>
      <c r="AT24" s="163">
        <v>3</v>
      </c>
      <c r="AU24" s="163">
        <v>0</v>
      </c>
      <c r="AV24" s="163">
        <v>0</v>
      </c>
      <c r="AW24" s="163">
        <v>0</v>
      </c>
      <c r="AX24" s="163">
        <v>0</v>
      </c>
      <c r="AY24" s="164">
        <v>0</v>
      </c>
    </row>
    <row r="25" spans="1:51" ht="15.75" customHeight="1" thickBot="1" x14ac:dyDescent="0.35">
      <c r="A25" s="1812"/>
      <c r="B25" s="1229" t="s">
        <v>658</v>
      </c>
      <c r="C25" s="1230" t="s">
        <v>659</v>
      </c>
      <c r="D25" s="1235" t="s">
        <v>87</v>
      </c>
      <c r="E25" s="1172"/>
      <c r="F25" s="850">
        <f>E25-M25</f>
        <v>0</v>
      </c>
      <c r="G25" s="152">
        <v>0</v>
      </c>
      <c r="H25" s="150">
        <f>SUM(I25:L25)</f>
        <v>0</v>
      </c>
      <c r="I25" s="151">
        <v>0</v>
      </c>
      <c r="J25" s="151">
        <v>0</v>
      </c>
      <c r="K25" s="151">
        <v>0</v>
      </c>
      <c r="L25" s="152">
        <v>0</v>
      </c>
      <c r="M25" s="153">
        <f>SUM(N25:Q25)</f>
        <v>0</v>
      </c>
      <c r="N25" s="154">
        <v>0</v>
      </c>
      <c r="O25" s="154">
        <v>0</v>
      </c>
      <c r="P25" s="154">
        <v>0</v>
      </c>
      <c r="Q25" s="155">
        <v>0</v>
      </c>
      <c r="R25" s="156">
        <v>0</v>
      </c>
      <c r="S25" s="154">
        <v>0</v>
      </c>
      <c r="T25" s="154">
        <v>0</v>
      </c>
      <c r="U25" s="155">
        <v>0</v>
      </c>
      <c r="V25" s="156">
        <v>0</v>
      </c>
      <c r="W25" s="155">
        <v>0</v>
      </c>
      <c r="X25" s="328">
        <v>0</v>
      </c>
      <c r="Y25" s="151">
        <v>0</v>
      </c>
      <c r="Z25" s="151">
        <v>0</v>
      </c>
      <c r="AA25" s="151">
        <v>0</v>
      </c>
      <c r="AB25" s="151">
        <v>0</v>
      </c>
      <c r="AC25" s="329">
        <v>0</v>
      </c>
      <c r="AD25" s="157">
        <v>0</v>
      </c>
      <c r="AE25" s="152">
        <v>0</v>
      </c>
      <c r="AF25" s="158">
        <v>0</v>
      </c>
      <c r="AG25" s="476">
        <f>SUM(AK25:AO25)</f>
        <v>0</v>
      </c>
      <c r="AH25" s="479"/>
      <c r="AI25" s="341"/>
      <c r="AJ25" s="342"/>
      <c r="AK25" s="342"/>
      <c r="AL25" s="342"/>
      <c r="AM25" s="342"/>
      <c r="AN25" s="342"/>
      <c r="AO25" s="342"/>
      <c r="AP25" s="165">
        <f>SUM(AQ25:AY25)</f>
        <v>0</v>
      </c>
      <c r="AQ25" s="166">
        <v>0</v>
      </c>
      <c r="AR25" s="166">
        <v>0</v>
      </c>
      <c r="AS25" s="166">
        <v>0</v>
      </c>
      <c r="AT25" s="166">
        <v>0</v>
      </c>
      <c r="AU25" s="166">
        <v>0</v>
      </c>
      <c r="AV25" s="166">
        <v>0</v>
      </c>
      <c r="AW25" s="166">
        <v>0</v>
      </c>
      <c r="AX25" s="166">
        <v>0</v>
      </c>
      <c r="AY25" s="167">
        <v>0</v>
      </c>
    </row>
    <row r="26" spans="1:51" ht="15.75" customHeight="1" thickBot="1" x14ac:dyDescent="0.35">
      <c r="A26" s="1818" t="s">
        <v>383</v>
      </c>
      <c r="B26" s="220"/>
      <c r="C26" s="230"/>
      <c r="D26" s="242" t="s">
        <v>85</v>
      </c>
      <c r="E26" s="289"/>
      <c r="F26" s="290"/>
      <c r="G26" s="291"/>
      <c r="H26" s="290"/>
      <c r="I26" s="291"/>
      <c r="J26" s="291"/>
      <c r="K26" s="291"/>
      <c r="L26" s="291"/>
      <c r="M26" s="232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91"/>
      <c r="Y26" s="291"/>
      <c r="Z26" s="291"/>
      <c r="AA26" s="291"/>
      <c r="AB26" s="291"/>
      <c r="AC26" s="291"/>
      <c r="AD26" s="291"/>
      <c r="AE26" s="291"/>
      <c r="AF26" s="292"/>
      <c r="AG26" s="250"/>
      <c r="AH26" s="292"/>
      <c r="AI26" s="291"/>
      <c r="AJ26" s="291"/>
      <c r="AK26" s="291"/>
      <c r="AL26" s="291"/>
      <c r="AM26" s="291"/>
      <c r="AN26" s="291"/>
      <c r="AO26" s="291"/>
      <c r="AP26" s="251"/>
      <c r="AQ26" s="277"/>
      <c r="AR26" s="277"/>
      <c r="AS26" s="277"/>
      <c r="AT26" s="277"/>
      <c r="AU26" s="277"/>
      <c r="AV26" s="277"/>
      <c r="AW26" s="277"/>
      <c r="AX26" s="277"/>
      <c r="AY26" s="277"/>
    </row>
    <row r="27" spans="1:51" ht="15.75" customHeight="1" x14ac:dyDescent="0.3">
      <c r="A27" s="1801"/>
      <c r="B27" s="220"/>
      <c r="C27" s="230"/>
      <c r="D27" s="243" t="s">
        <v>86</v>
      </c>
      <c r="E27" s="285"/>
      <c r="F27" s="286"/>
      <c r="G27" s="287"/>
      <c r="H27" s="286"/>
      <c r="I27" s="287"/>
      <c r="J27" s="287"/>
      <c r="K27" s="287"/>
      <c r="L27" s="287"/>
      <c r="M27" s="225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87"/>
      <c r="Y27" s="287"/>
      <c r="Z27" s="287"/>
      <c r="AA27" s="287"/>
      <c r="AB27" s="287"/>
      <c r="AC27" s="287"/>
      <c r="AD27" s="287"/>
      <c r="AE27" s="287"/>
      <c r="AF27" s="287"/>
      <c r="AG27" s="249"/>
      <c r="AH27" s="287"/>
      <c r="AI27" s="287"/>
      <c r="AJ27" s="287"/>
      <c r="AK27" s="287"/>
      <c r="AL27" s="287"/>
      <c r="AM27" s="287"/>
      <c r="AN27" s="287"/>
      <c r="AO27" s="287"/>
      <c r="AP27" s="249"/>
      <c r="AQ27" s="270"/>
      <c r="AR27" s="270"/>
      <c r="AS27" s="270"/>
      <c r="AT27" s="270"/>
      <c r="AU27" s="270"/>
      <c r="AV27" s="270"/>
      <c r="AW27" s="270"/>
      <c r="AX27" s="270"/>
      <c r="AY27" s="270"/>
    </row>
    <row r="28" spans="1:51" ht="15.75" customHeight="1" thickBot="1" x14ac:dyDescent="0.35">
      <c r="A28" s="1726"/>
      <c r="B28" s="220"/>
      <c r="C28" s="230"/>
      <c r="D28" s="234" t="s">
        <v>87</v>
      </c>
      <c r="E28" s="293"/>
      <c r="F28" s="294"/>
      <c r="G28" s="295"/>
      <c r="H28" s="294"/>
      <c r="I28" s="295"/>
      <c r="J28" s="295"/>
      <c r="K28" s="295"/>
      <c r="L28" s="295"/>
      <c r="M28" s="235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95"/>
      <c r="Y28" s="295"/>
      <c r="Z28" s="295"/>
      <c r="AA28" s="295"/>
      <c r="AB28" s="295"/>
      <c r="AC28" s="295"/>
      <c r="AD28" s="295"/>
      <c r="AE28" s="295"/>
      <c r="AF28" s="295"/>
      <c r="AG28" s="252"/>
      <c r="AH28" s="295"/>
      <c r="AI28" s="295"/>
      <c r="AJ28" s="295"/>
      <c r="AK28" s="295"/>
      <c r="AL28" s="295"/>
      <c r="AM28" s="295"/>
      <c r="AN28" s="295"/>
      <c r="AO28" s="295"/>
      <c r="AP28" s="252"/>
      <c r="AQ28" s="278"/>
      <c r="AR28" s="278"/>
      <c r="AS28" s="278"/>
      <c r="AT28" s="278"/>
      <c r="AU28" s="278"/>
      <c r="AV28" s="278"/>
      <c r="AW28" s="278"/>
      <c r="AX28" s="278"/>
      <c r="AY28" s="278"/>
    </row>
    <row r="29" spans="1:51" ht="15.75" customHeight="1" thickTop="1" thickBot="1" x14ac:dyDescent="0.35">
      <c r="A29" s="1817" t="s">
        <v>384</v>
      </c>
      <c r="B29" s="266" t="s">
        <v>651</v>
      </c>
      <c r="C29" s="221" t="s">
        <v>385</v>
      </c>
      <c r="D29" s="245" t="s">
        <v>85</v>
      </c>
      <c r="E29" s="1170"/>
      <c r="F29" s="846">
        <f>E29-M29</f>
        <v>-12</v>
      </c>
      <c r="G29" s="136">
        <v>13</v>
      </c>
      <c r="H29" s="134">
        <f>SUM(I29:L29)</f>
        <v>1</v>
      </c>
      <c r="I29" s="135">
        <v>1</v>
      </c>
      <c r="J29" s="135"/>
      <c r="K29" s="135"/>
      <c r="L29" s="136"/>
      <c r="M29" s="137">
        <v>12</v>
      </c>
      <c r="N29" s="138"/>
      <c r="O29" s="138">
        <v>12</v>
      </c>
      <c r="P29" s="138"/>
      <c r="Q29" s="139"/>
      <c r="R29" s="140">
        <v>1</v>
      </c>
      <c r="S29" s="138">
        <v>11</v>
      </c>
      <c r="T29" s="138"/>
      <c r="U29" s="139"/>
      <c r="V29" s="140">
        <v>10</v>
      </c>
      <c r="W29" s="139">
        <v>2</v>
      </c>
      <c r="X29" s="492"/>
      <c r="Y29" s="393"/>
      <c r="Z29" s="393"/>
      <c r="AA29" s="393">
        <v>2</v>
      </c>
      <c r="AB29" s="393">
        <v>5</v>
      </c>
      <c r="AC29" s="493"/>
      <c r="AD29" s="141">
        <v>35</v>
      </c>
      <c r="AE29" s="142">
        <v>13</v>
      </c>
      <c r="AF29" s="141" t="s">
        <v>656</v>
      </c>
      <c r="AG29" s="396">
        <v>12</v>
      </c>
      <c r="AH29" s="141">
        <v>10</v>
      </c>
      <c r="AI29" s="393">
        <v>2</v>
      </c>
      <c r="AJ29" s="142"/>
      <c r="AK29" s="473"/>
      <c r="AL29" s="474"/>
      <c r="AM29" s="474"/>
      <c r="AN29" s="474"/>
      <c r="AO29" s="475"/>
      <c r="AP29" s="159">
        <v>1</v>
      </c>
      <c r="AQ29" s="160"/>
      <c r="AR29" s="160"/>
      <c r="AS29" s="160"/>
      <c r="AT29" s="160"/>
      <c r="AU29" s="160"/>
      <c r="AV29" s="160"/>
      <c r="AW29" s="160"/>
      <c r="AX29" s="160"/>
      <c r="AY29" s="161">
        <v>1</v>
      </c>
    </row>
    <row r="30" spans="1:51" ht="15.75" customHeight="1" thickBot="1" x14ac:dyDescent="0.35">
      <c r="A30" s="1801"/>
      <c r="B30" s="266" t="s">
        <v>651</v>
      </c>
      <c r="C30" s="221" t="s">
        <v>386</v>
      </c>
      <c r="D30" s="248" t="s">
        <v>86</v>
      </c>
      <c r="E30" s="1171"/>
      <c r="F30" s="796">
        <f t="shared" ref="F30:F31" si="5">E30-M30</f>
        <v>-72</v>
      </c>
      <c r="G30" s="145">
        <v>72</v>
      </c>
      <c r="H30" s="143">
        <v>2</v>
      </c>
      <c r="I30" s="144">
        <v>2</v>
      </c>
      <c r="J30" s="144"/>
      <c r="K30" s="144"/>
      <c r="L30" s="145"/>
      <c r="M30" s="146">
        <v>72</v>
      </c>
      <c r="N30" s="147"/>
      <c r="O30" s="147">
        <v>72</v>
      </c>
      <c r="P30" s="147"/>
      <c r="Q30" s="148"/>
      <c r="R30" s="169">
        <v>2</v>
      </c>
      <c r="S30" s="147">
        <v>70</v>
      </c>
      <c r="T30" s="147"/>
      <c r="U30" s="148"/>
      <c r="V30" s="169">
        <v>64</v>
      </c>
      <c r="W30" s="148">
        <v>8</v>
      </c>
      <c r="X30" s="494"/>
      <c r="Y30" s="144">
        <v>5</v>
      </c>
      <c r="Z30" s="144">
        <v>5</v>
      </c>
      <c r="AA30" s="144">
        <v>4</v>
      </c>
      <c r="AB30" s="144">
        <v>25</v>
      </c>
      <c r="AC30" s="478"/>
      <c r="AD30" s="149">
        <v>36</v>
      </c>
      <c r="AE30" s="145">
        <v>17</v>
      </c>
      <c r="AF30" s="149" t="s">
        <v>657</v>
      </c>
      <c r="AG30" s="476">
        <v>72</v>
      </c>
      <c r="AH30" s="473"/>
      <c r="AI30" s="168"/>
      <c r="AJ30" s="392"/>
      <c r="AK30" s="477">
        <v>2</v>
      </c>
      <c r="AL30" s="478">
        <v>42</v>
      </c>
      <c r="AM30" s="478">
        <v>20</v>
      </c>
      <c r="AN30" s="478">
        <v>8</v>
      </c>
      <c r="AO30" s="145"/>
      <c r="AP30" s="162">
        <v>5</v>
      </c>
      <c r="AQ30" s="163"/>
      <c r="AR30" s="163"/>
      <c r="AS30" s="163"/>
      <c r="AT30" s="163"/>
      <c r="AU30" s="163"/>
      <c r="AV30" s="163"/>
      <c r="AW30" s="163"/>
      <c r="AX30" s="163"/>
      <c r="AY30" s="164">
        <v>5</v>
      </c>
    </row>
    <row r="31" spans="1:51" ht="15.75" customHeight="1" thickBot="1" x14ac:dyDescent="0.35">
      <c r="A31" s="1726"/>
      <c r="B31" s="266" t="s">
        <v>651</v>
      </c>
      <c r="C31" s="221" t="s">
        <v>387</v>
      </c>
      <c r="D31" s="241" t="s">
        <v>87</v>
      </c>
      <c r="E31" s="1172"/>
      <c r="F31" s="850">
        <f t="shared" si="5"/>
        <v>0</v>
      </c>
      <c r="G31" s="152"/>
      <c r="H31" s="150">
        <f t="shared" ref="H31" si="6">SUM(I31:L31)</f>
        <v>0</v>
      </c>
      <c r="I31" s="151"/>
      <c r="J31" s="151"/>
      <c r="K31" s="151"/>
      <c r="L31" s="152"/>
      <c r="M31" s="153">
        <f t="shared" ref="M31" si="7">SUM(N31:Q31)</f>
        <v>0</v>
      </c>
      <c r="N31" s="154"/>
      <c r="O31" s="154"/>
      <c r="P31" s="154"/>
      <c r="Q31" s="155"/>
      <c r="R31" s="156"/>
      <c r="S31" s="154"/>
      <c r="T31" s="154"/>
      <c r="U31" s="155"/>
      <c r="V31" s="156"/>
      <c r="W31" s="155"/>
      <c r="X31" s="328"/>
      <c r="Y31" s="151"/>
      <c r="Z31" s="151"/>
      <c r="AA31" s="151"/>
      <c r="AB31" s="151"/>
      <c r="AC31" s="329"/>
      <c r="AD31" s="157"/>
      <c r="AE31" s="152"/>
      <c r="AF31" s="158"/>
      <c r="AG31" s="476">
        <f>SUM(AK31:AO31)</f>
        <v>0</v>
      </c>
      <c r="AH31" s="479"/>
      <c r="AI31" s="341"/>
      <c r="AJ31" s="342"/>
      <c r="AK31" s="343"/>
      <c r="AL31" s="329"/>
      <c r="AM31" s="329"/>
      <c r="AN31" s="329"/>
      <c r="AO31" s="152"/>
      <c r="AP31" s="165">
        <f t="shared" ref="AP31" si="8">SUM(AQ31:AY31)</f>
        <v>0</v>
      </c>
      <c r="AQ31" s="166"/>
      <c r="AR31" s="166"/>
      <c r="AS31" s="166"/>
      <c r="AT31" s="166"/>
      <c r="AU31" s="166"/>
      <c r="AV31" s="166"/>
      <c r="AW31" s="166"/>
      <c r="AX31" s="166"/>
      <c r="AY31" s="167"/>
    </row>
    <row r="32" spans="1:51" ht="15.75" customHeight="1" thickTop="1" thickBot="1" x14ac:dyDescent="0.35">
      <c r="A32" s="1806" t="s">
        <v>388</v>
      </c>
      <c r="B32" s="220" t="s">
        <v>389</v>
      </c>
      <c r="C32" s="230">
        <v>43686223</v>
      </c>
      <c r="D32" s="242" t="s">
        <v>85</v>
      </c>
      <c r="E32" s="1236"/>
      <c r="F32" s="1237">
        <v>30</v>
      </c>
      <c r="G32" s="557"/>
      <c r="H32" s="1238">
        <v>0</v>
      </c>
      <c r="I32" s="556">
        <v>0</v>
      </c>
      <c r="J32" s="556">
        <v>0</v>
      </c>
      <c r="K32" s="556">
        <v>0</v>
      </c>
      <c r="L32" s="557">
        <v>0</v>
      </c>
      <c r="M32" s="1239">
        <v>42</v>
      </c>
      <c r="N32" s="930">
        <v>0</v>
      </c>
      <c r="O32" s="930">
        <v>42</v>
      </c>
      <c r="P32" s="930">
        <v>0</v>
      </c>
      <c r="Q32" s="1240">
        <v>0</v>
      </c>
      <c r="R32" s="1241">
        <v>5</v>
      </c>
      <c r="S32" s="930">
        <v>14</v>
      </c>
      <c r="T32" s="930">
        <v>0</v>
      </c>
      <c r="U32" s="1240">
        <v>23</v>
      </c>
      <c r="V32" s="1241">
        <v>30</v>
      </c>
      <c r="W32" s="1240">
        <v>12</v>
      </c>
      <c r="X32" s="558">
        <v>0</v>
      </c>
      <c r="Y32" s="556">
        <v>10</v>
      </c>
      <c r="Z32" s="556">
        <v>10</v>
      </c>
      <c r="AA32" s="556">
        <v>3</v>
      </c>
      <c r="AB32" s="556">
        <v>2</v>
      </c>
      <c r="AC32" s="559">
        <v>0</v>
      </c>
      <c r="AD32" s="560">
        <v>33</v>
      </c>
      <c r="AE32" s="557">
        <v>6</v>
      </c>
      <c r="AF32" s="560">
        <v>8</v>
      </c>
      <c r="AG32" s="1239">
        <v>42</v>
      </c>
      <c r="AH32" s="591">
        <v>6</v>
      </c>
      <c r="AI32" s="592">
        <v>35</v>
      </c>
      <c r="AJ32" s="593">
        <v>1</v>
      </c>
      <c r="AK32" s="594"/>
      <c r="AL32" s="559"/>
      <c r="AM32" s="559"/>
      <c r="AN32" s="559"/>
      <c r="AO32" s="557"/>
      <c r="AP32" s="1242">
        <v>2</v>
      </c>
      <c r="AQ32" s="934">
        <v>0</v>
      </c>
      <c r="AR32" s="934">
        <v>1</v>
      </c>
      <c r="AS32" s="934">
        <v>0</v>
      </c>
      <c r="AT32" s="934">
        <v>0</v>
      </c>
      <c r="AU32" s="934">
        <v>1</v>
      </c>
      <c r="AV32" s="934">
        <v>0</v>
      </c>
      <c r="AW32" s="934">
        <v>0</v>
      </c>
      <c r="AX32" s="934">
        <v>0</v>
      </c>
      <c r="AY32" s="1039">
        <v>0</v>
      </c>
    </row>
    <row r="33" spans="1:51" ht="15.75" customHeight="1" thickBot="1" x14ac:dyDescent="0.35">
      <c r="A33" s="1801"/>
      <c r="B33" s="220" t="s">
        <v>389</v>
      </c>
      <c r="C33" s="230">
        <v>43686223</v>
      </c>
      <c r="D33" s="243" t="s">
        <v>86</v>
      </c>
      <c r="E33" s="1243"/>
      <c r="F33" s="1244">
        <v>100</v>
      </c>
      <c r="G33" s="563"/>
      <c r="H33" s="1245">
        <v>2</v>
      </c>
      <c r="I33" s="562">
        <v>0</v>
      </c>
      <c r="J33" s="562">
        <v>0</v>
      </c>
      <c r="K33" s="562">
        <v>0</v>
      </c>
      <c r="L33" s="563">
        <v>0</v>
      </c>
      <c r="M33" s="1246">
        <v>104</v>
      </c>
      <c r="N33" s="1247">
        <v>0</v>
      </c>
      <c r="O33" s="1247">
        <v>104</v>
      </c>
      <c r="P33" s="1247">
        <v>0</v>
      </c>
      <c r="Q33" s="1248">
        <v>0</v>
      </c>
      <c r="R33" s="1249">
        <v>5</v>
      </c>
      <c r="S33" s="1247">
        <v>0</v>
      </c>
      <c r="T33" s="1247">
        <v>0</v>
      </c>
      <c r="U33" s="1248">
        <v>99</v>
      </c>
      <c r="V33" s="1249">
        <v>90</v>
      </c>
      <c r="W33" s="1248">
        <v>14</v>
      </c>
      <c r="X33" s="565">
        <v>0</v>
      </c>
      <c r="Y33" s="562">
        <v>26</v>
      </c>
      <c r="Z33" s="562">
        <v>25</v>
      </c>
      <c r="AA33" s="562">
        <v>1</v>
      </c>
      <c r="AB33" s="562">
        <v>22</v>
      </c>
      <c r="AC33" s="566">
        <v>1</v>
      </c>
      <c r="AD33" s="567">
        <v>37</v>
      </c>
      <c r="AE33" s="563">
        <v>11</v>
      </c>
      <c r="AF33" s="568">
        <v>100</v>
      </c>
      <c r="AG33" s="1246">
        <v>104</v>
      </c>
      <c r="AH33" s="595"/>
      <c r="AI33" s="596"/>
      <c r="AJ33" s="597"/>
      <c r="AK33" s="598"/>
      <c r="AL33" s="566">
        <v>5</v>
      </c>
      <c r="AM33" s="566">
        <v>97</v>
      </c>
      <c r="AN33" s="566">
        <v>2</v>
      </c>
      <c r="AO33" s="563"/>
      <c r="AP33" s="1250">
        <v>8</v>
      </c>
      <c r="AQ33" s="1037">
        <v>0</v>
      </c>
      <c r="AR33" s="1037">
        <v>0</v>
      </c>
      <c r="AS33" s="1037">
        <v>1</v>
      </c>
      <c r="AT33" s="1037">
        <v>1</v>
      </c>
      <c r="AU33" s="1037">
        <v>6</v>
      </c>
      <c r="AV33" s="1037">
        <v>0</v>
      </c>
      <c r="AW33" s="1037">
        <v>0</v>
      </c>
      <c r="AX33" s="1037">
        <v>0</v>
      </c>
      <c r="AY33" s="1038">
        <v>0</v>
      </c>
    </row>
    <row r="34" spans="1:51" ht="15.75" customHeight="1" thickBot="1" x14ac:dyDescent="0.35">
      <c r="A34" s="1726"/>
      <c r="B34" s="220" t="s">
        <v>389</v>
      </c>
      <c r="C34" s="230">
        <v>43686223</v>
      </c>
      <c r="D34" s="234" t="s">
        <v>87</v>
      </c>
      <c r="E34" s="293"/>
      <c r="F34" s="294"/>
      <c r="G34" s="295"/>
      <c r="H34" s="294"/>
      <c r="I34" s="295"/>
      <c r="J34" s="295"/>
      <c r="K34" s="295"/>
      <c r="L34" s="295"/>
      <c r="M34" s="235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95"/>
      <c r="Y34" s="295"/>
      <c r="Z34" s="295"/>
      <c r="AA34" s="295"/>
      <c r="AB34" s="295"/>
      <c r="AC34" s="295"/>
      <c r="AD34" s="295"/>
      <c r="AE34" s="295"/>
      <c r="AF34" s="295"/>
      <c r="AG34" s="252"/>
      <c r="AH34" s="295"/>
      <c r="AI34" s="295"/>
      <c r="AJ34" s="295"/>
      <c r="AK34" s="295"/>
      <c r="AL34" s="295"/>
      <c r="AM34" s="295"/>
      <c r="AN34" s="295"/>
      <c r="AO34" s="295"/>
      <c r="AP34" s="252"/>
      <c r="AQ34" s="278"/>
      <c r="AR34" s="278"/>
      <c r="AS34" s="278"/>
      <c r="AT34" s="278"/>
      <c r="AU34" s="278"/>
      <c r="AV34" s="278"/>
      <c r="AW34" s="278"/>
      <c r="AX34" s="278"/>
      <c r="AY34" s="278"/>
    </row>
    <row r="35" spans="1:51" ht="15.75" customHeight="1" thickTop="1" thickBot="1" x14ac:dyDescent="0.35">
      <c r="A35" s="1819" t="s">
        <v>390</v>
      </c>
      <c r="B35" s="220" t="s">
        <v>391</v>
      </c>
      <c r="C35" s="221" t="s">
        <v>392</v>
      </c>
      <c r="D35" s="245" t="s">
        <v>85</v>
      </c>
      <c r="E35" s="280"/>
      <c r="F35" s="281"/>
      <c r="G35" s="282"/>
      <c r="H35" s="281"/>
      <c r="I35" s="282"/>
      <c r="J35" s="282"/>
      <c r="K35" s="282"/>
      <c r="L35" s="282"/>
      <c r="M35" s="223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82"/>
      <c r="Y35" s="282"/>
      <c r="Z35" s="282"/>
      <c r="AA35" s="282"/>
      <c r="AB35" s="282"/>
      <c r="AC35" s="282"/>
      <c r="AD35" s="282"/>
      <c r="AE35" s="282"/>
      <c r="AF35" s="283"/>
      <c r="AG35" s="246"/>
      <c r="AH35" s="283"/>
      <c r="AI35" s="282"/>
      <c r="AJ35" s="282"/>
      <c r="AK35" s="282"/>
      <c r="AL35" s="282"/>
      <c r="AM35" s="282"/>
      <c r="AN35" s="282"/>
      <c r="AO35" s="282"/>
      <c r="AP35" s="247"/>
      <c r="AQ35" s="269"/>
      <c r="AR35" s="269"/>
      <c r="AS35" s="269"/>
      <c r="AT35" s="269"/>
      <c r="AU35" s="269"/>
      <c r="AV35" s="269"/>
      <c r="AW35" s="269"/>
      <c r="AX35" s="269"/>
      <c r="AY35" s="284"/>
    </row>
    <row r="36" spans="1:51" ht="15.75" customHeight="1" thickTop="1" thickBot="1" x14ac:dyDescent="0.35">
      <c r="A36" s="1801"/>
      <c r="B36" s="220" t="s">
        <v>391</v>
      </c>
      <c r="C36" s="221" t="s">
        <v>392</v>
      </c>
      <c r="D36" s="245" t="s">
        <v>85</v>
      </c>
      <c r="E36" s="285"/>
      <c r="F36" s="286"/>
      <c r="G36" s="287"/>
      <c r="H36" s="286"/>
      <c r="I36" s="287"/>
      <c r="J36" s="287"/>
      <c r="K36" s="287"/>
      <c r="L36" s="287"/>
      <c r="M36" s="225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87"/>
      <c r="Y36" s="287"/>
      <c r="Z36" s="287"/>
      <c r="AA36" s="287"/>
      <c r="AB36" s="287"/>
      <c r="AC36" s="287"/>
      <c r="AD36" s="287"/>
      <c r="AE36" s="287"/>
      <c r="AF36" s="287"/>
      <c r="AG36" s="249"/>
      <c r="AH36" s="287"/>
      <c r="AI36" s="287"/>
      <c r="AJ36" s="287"/>
      <c r="AK36" s="287"/>
      <c r="AL36" s="287"/>
      <c r="AM36" s="287"/>
      <c r="AN36" s="287"/>
      <c r="AO36" s="287"/>
      <c r="AP36" s="249"/>
      <c r="AQ36" s="270"/>
      <c r="AR36" s="270"/>
      <c r="AS36" s="270"/>
      <c r="AT36" s="270"/>
      <c r="AU36" s="270"/>
      <c r="AV36" s="270"/>
      <c r="AW36" s="270"/>
      <c r="AX36" s="270"/>
      <c r="AY36" s="288"/>
    </row>
    <row r="37" spans="1:51" ht="15.75" customHeight="1" thickTop="1" thickBot="1" x14ac:dyDescent="0.35">
      <c r="A37" s="1726"/>
      <c r="B37" s="220" t="s">
        <v>391</v>
      </c>
      <c r="C37" s="221" t="s">
        <v>392</v>
      </c>
      <c r="D37" s="245" t="s">
        <v>85</v>
      </c>
      <c r="E37" s="279"/>
      <c r="F37" s="272"/>
      <c r="G37" s="275"/>
      <c r="H37" s="272"/>
      <c r="I37" s="275"/>
      <c r="J37" s="275"/>
      <c r="K37" s="275"/>
      <c r="L37" s="275"/>
      <c r="M37" s="253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5"/>
      <c r="Y37" s="275"/>
      <c r="Z37" s="275"/>
      <c r="AA37" s="275"/>
      <c r="AB37" s="275"/>
      <c r="AC37" s="275"/>
      <c r="AD37" s="275"/>
      <c r="AE37" s="275"/>
      <c r="AF37" s="275"/>
      <c r="AG37" s="228"/>
      <c r="AH37" s="275"/>
      <c r="AI37" s="275"/>
      <c r="AJ37" s="275"/>
      <c r="AK37" s="275"/>
      <c r="AL37" s="275"/>
      <c r="AM37" s="275"/>
      <c r="AN37" s="275"/>
      <c r="AO37" s="275"/>
      <c r="AP37" s="228"/>
      <c r="AQ37" s="274"/>
      <c r="AR37" s="274"/>
      <c r="AS37" s="274"/>
      <c r="AT37" s="274"/>
      <c r="AU37" s="274"/>
      <c r="AV37" s="274"/>
      <c r="AW37" s="274"/>
      <c r="AX37" s="274"/>
      <c r="AY37" s="276"/>
    </row>
    <row r="38" spans="1:51" ht="33" customHeight="1" thickTop="1" thickBot="1" x14ac:dyDescent="0.35">
      <c r="A38" s="1806" t="s">
        <v>393</v>
      </c>
      <c r="B38" s="220" t="s">
        <v>394</v>
      </c>
      <c r="C38" s="221" t="s">
        <v>395</v>
      </c>
      <c r="D38" s="245" t="s">
        <v>85</v>
      </c>
      <c r="E38" s="1170"/>
      <c r="F38" s="846">
        <f>E38-M38</f>
        <v>-22</v>
      </c>
      <c r="G38" s="136">
        <v>27</v>
      </c>
      <c r="H38" s="134">
        <f>SUM(I38:L38)</f>
        <v>3</v>
      </c>
      <c r="I38" s="135">
        <v>3</v>
      </c>
      <c r="J38" s="135">
        <v>0</v>
      </c>
      <c r="K38" s="135">
        <v>0</v>
      </c>
      <c r="L38" s="136">
        <v>0</v>
      </c>
      <c r="M38" s="137">
        <f t="shared" ref="M38:M40" si="9">SUM(N38:Q38)</f>
        <v>22</v>
      </c>
      <c r="N38" s="138">
        <v>0</v>
      </c>
      <c r="O38" s="138">
        <v>22</v>
      </c>
      <c r="P38" s="138">
        <v>0</v>
      </c>
      <c r="Q38" s="139">
        <v>0</v>
      </c>
      <c r="R38" s="140">
        <v>0</v>
      </c>
      <c r="S38" s="138">
        <v>22</v>
      </c>
      <c r="T38" s="138">
        <v>0</v>
      </c>
      <c r="U38" s="139">
        <v>0</v>
      </c>
      <c r="V38" s="140">
        <v>21</v>
      </c>
      <c r="W38" s="139">
        <v>1</v>
      </c>
      <c r="X38" s="492">
        <v>0</v>
      </c>
      <c r="Y38" s="393">
        <v>1</v>
      </c>
      <c r="Z38" s="393">
        <v>0</v>
      </c>
      <c r="AA38" s="393">
        <v>0</v>
      </c>
      <c r="AB38" s="393">
        <v>2</v>
      </c>
      <c r="AC38" s="493">
        <v>0</v>
      </c>
      <c r="AD38" s="141">
        <v>35</v>
      </c>
      <c r="AE38" s="142">
        <v>12</v>
      </c>
      <c r="AF38" s="141">
        <v>12</v>
      </c>
      <c r="AG38" s="396">
        <v>22</v>
      </c>
      <c r="AH38" s="141">
        <v>0</v>
      </c>
      <c r="AI38" s="393">
        <v>18</v>
      </c>
      <c r="AJ38" s="142">
        <v>4</v>
      </c>
      <c r="AK38" s="473"/>
      <c r="AL38" s="474"/>
      <c r="AM38" s="474"/>
      <c r="AN38" s="1299"/>
      <c r="AO38" s="475"/>
      <c r="AP38" s="159">
        <v>2</v>
      </c>
      <c r="AQ38" s="160">
        <v>0</v>
      </c>
      <c r="AR38" s="160">
        <v>0</v>
      </c>
      <c r="AS38" s="160">
        <v>0</v>
      </c>
      <c r="AT38" s="160">
        <v>5</v>
      </c>
      <c r="AU38" s="160">
        <v>0</v>
      </c>
      <c r="AV38" s="160">
        <v>0</v>
      </c>
      <c r="AW38" s="160">
        <v>0</v>
      </c>
      <c r="AX38" s="160">
        <v>0</v>
      </c>
      <c r="AY38" s="161">
        <v>0</v>
      </c>
    </row>
    <row r="39" spans="1:51" ht="28.5" customHeight="1" thickTop="1" thickBot="1" x14ac:dyDescent="0.35">
      <c r="A39" s="1801"/>
      <c r="B39" s="220" t="s">
        <v>394</v>
      </c>
      <c r="C39" s="221" t="s">
        <v>395</v>
      </c>
      <c r="D39" s="245" t="s">
        <v>85</v>
      </c>
      <c r="E39" s="1171"/>
      <c r="F39" s="796">
        <f t="shared" ref="F39:F40" si="10">E39-M39</f>
        <v>-627</v>
      </c>
      <c r="G39" s="145">
        <v>665</v>
      </c>
      <c r="H39" s="143">
        <f t="shared" ref="H39:H40" si="11">SUM(I39:L39)</f>
        <v>56</v>
      </c>
      <c r="I39" s="144">
        <v>56</v>
      </c>
      <c r="J39" s="144">
        <v>0</v>
      </c>
      <c r="K39" s="144">
        <v>0</v>
      </c>
      <c r="L39" s="145">
        <v>0</v>
      </c>
      <c r="M39" s="146">
        <f>IF(AND(SUM(N39:Q39)=SUM(V39:W39),SUM(R39:U39)=SUM(V39:W39)),SUM(N39:Q39),"ПЕРЕВІРТЕ ПРАВІЛЬНІСТЬ ВВЕДЕНИХ ДАНИХ")</f>
        <v>627</v>
      </c>
      <c r="N39" s="147">
        <v>0</v>
      </c>
      <c r="O39" s="147">
        <v>627</v>
      </c>
      <c r="P39" s="147">
        <v>0</v>
      </c>
      <c r="Q39" s="148">
        <v>0</v>
      </c>
      <c r="R39" s="169">
        <v>0</v>
      </c>
      <c r="S39" s="147">
        <v>627</v>
      </c>
      <c r="T39" s="147">
        <v>0</v>
      </c>
      <c r="U39" s="148">
        <v>0</v>
      </c>
      <c r="V39" s="169">
        <v>572</v>
      </c>
      <c r="W39" s="148">
        <v>55</v>
      </c>
      <c r="X39" s="494">
        <v>0</v>
      </c>
      <c r="Y39" s="144">
        <v>79</v>
      </c>
      <c r="Z39" s="144">
        <v>0</v>
      </c>
      <c r="AA39" s="144">
        <v>0</v>
      </c>
      <c r="AB39" s="144">
        <v>90</v>
      </c>
      <c r="AC39" s="478">
        <v>0</v>
      </c>
      <c r="AD39" s="149">
        <v>38</v>
      </c>
      <c r="AE39" s="145">
        <v>15</v>
      </c>
      <c r="AF39" s="149">
        <v>100</v>
      </c>
      <c r="AG39" s="476">
        <v>601</v>
      </c>
      <c r="AH39" s="473"/>
      <c r="AI39" s="168"/>
      <c r="AJ39" s="392"/>
      <c r="AK39" s="477">
        <v>12</v>
      </c>
      <c r="AL39" s="478">
        <v>40</v>
      </c>
      <c r="AM39" s="478">
        <v>487</v>
      </c>
      <c r="AN39" s="478">
        <v>62</v>
      </c>
      <c r="AO39" s="342"/>
      <c r="AP39" s="162">
        <v>37</v>
      </c>
      <c r="AQ39" s="163">
        <v>0</v>
      </c>
      <c r="AR39" s="163">
        <v>0</v>
      </c>
      <c r="AS39" s="163">
        <v>0</v>
      </c>
      <c r="AT39" s="163">
        <v>36</v>
      </c>
      <c r="AU39" s="163">
        <v>0</v>
      </c>
      <c r="AV39" s="163">
        <v>0</v>
      </c>
      <c r="AW39" s="163">
        <v>0</v>
      </c>
      <c r="AX39" s="163">
        <v>2</v>
      </c>
      <c r="AY39" s="164">
        <v>0</v>
      </c>
    </row>
    <row r="40" spans="1:51" ht="26.25" customHeight="1" thickTop="1" thickBot="1" x14ac:dyDescent="0.35">
      <c r="A40" s="1801"/>
      <c r="B40" s="220" t="s">
        <v>394</v>
      </c>
      <c r="C40" s="221" t="s">
        <v>396</v>
      </c>
      <c r="D40" s="245" t="s">
        <v>85</v>
      </c>
      <c r="E40" s="1172"/>
      <c r="F40" s="850">
        <f t="shared" si="10"/>
        <v>0</v>
      </c>
      <c r="G40" s="152">
        <v>0</v>
      </c>
      <c r="H40" s="150">
        <f t="shared" si="11"/>
        <v>0</v>
      </c>
      <c r="I40" s="151">
        <v>0</v>
      </c>
      <c r="J40" s="151">
        <v>0</v>
      </c>
      <c r="K40" s="151">
        <v>0</v>
      </c>
      <c r="L40" s="152">
        <v>0</v>
      </c>
      <c r="M40" s="153">
        <f t="shared" si="9"/>
        <v>0</v>
      </c>
      <c r="N40" s="154">
        <v>0</v>
      </c>
      <c r="O40" s="154">
        <v>0</v>
      </c>
      <c r="P40" s="154">
        <v>0</v>
      </c>
      <c r="Q40" s="155">
        <v>0</v>
      </c>
      <c r="R40" s="156">
        <v>0</v>
      </c>
      <c r="S40" s="154">
        <v>0</v>
      </c>
      <c r="T40" s="154">
        <v>0</v>
      </c>
      <c r="U40" s="155">
        <v>0</v>
      </c>
      <c r="V40" s="156">
        <v>0</v>
      </c>
      <c r="W40" s="155">
        <v>0</v>
      </c>
      <c r="X40" s="328">
        <v>0</v>
      </c>
      <c r="Y40" s="151">
        <v>0</v>
      </c>
      <c r="Z40" s="151">
        <v>0</v>
      </c>
      <c r="AA40" s="151">
        <v>0</v>
      </c>
      <c r="AB40" s="151">
        <v>0</v>
      </c>
      <c r="AC40" s="329">
        <v>0</v>
      </c>
      <c r="AD40" s="157">
        <v>0</v>
      </c>
      <c r="AE40" s="152">
        <v>0</v>
      </c>
      <c r="AF40" s="158">
        <v>0</v>
      </c>
      <c r="AG40" s="476">
        <f>SUM(AK40:AO40)</f>
        <v>0</v>
      </c>
      <c r="AH40" s="479"/>
      <c r="AI40" s="341"/>
      <c r="AJ40" s="342"/>
      <c r="AK40" s="342"/>
      <c r="AL40" s="342"/>
      <c r="AM40" s="342"/>
      <c r="AN40" s="342"/>
      <c r="AO40" s="342"/>
      <c r="AP40" s="165">
        <f t="shared" ref="AP40" si="12">SUM(AQ40:AY40)</f>
        <v>0</v>
      </c>
      <c r="AQ40" s="166">
        <v>0</v>
      </c>
      <c r="AR40" s="166">
        <v>0</v>
      </c>
      <c r="AS40" s="166">
        <v>0</v>
      </c>
      <c r="AT40" s="166">
        <v>0</v>
      </c>
      <c r="AU40" s="166">
        <v>0</v>
      </c>
      <c r="AV40" s="166">
        <v>0</v>
      </c>
      <c r="AW40" s="166">
        <v>0</v>
      </c>
      <c r="AX40" s="166">
        <v>0</v>
      </c>
      <c r="AY40" s="167">
        <v>0</v>
      </c>
    </row>
    <row r="41" spans="1:51" ht="30.75" customHeight="1" thickTop="1" thickBot="1" x14ac:dyDescent="0.35">
      <c r="A41" s="1801"/>
      <c r="B41" s="220" t="s">
        <v>397</v>
      </c>
      <c r="C41" s="230" t="s">
        <v>398</v>
      </c>
      <c r="D41" s="245" t="s">
        <v>85</v>
      </c>
      <c r="E41" s="1170"/>
      <c r="F41" s="846">
        <f>E41-M41</f>
        <v>-31</v>
      </c>
      <c r="G41" s="136">
        <v>36</v>
      </c>
      <c r="H41" s="134">
        <f>SUM(I41:L41)</f>
        <v>3</v>
      </c>
      <c r="I41" s="135">
        <v>3</v>
      </c>
      <c r="J41" s="135">
        <v>0</v>
      </c>
      <c r="K41" s="135">
        <v>0</v>
      </c>
      <c r="L41" s="136">
        <v>0</v>
      </c>
      <c r="M41" s="137">
        <f t="shared" ref="M41:M43" si="13">SUM(N41:Q41)</f>
        <v>31</v>
      </c>
      <c r="N41" s="138">
        <v>0</v>
      </c>
      <c r="O41" s="138">
        <v>31</v>
      </c>
      <c r="P41" s="138">
        <v>0</v>
      </c>
      <c r="Q41" s="139">
        <v>0</v>
      </c>
      <c r="R41" s="140">
        <v>0</v>
      </c>
      <c r="S41" s="138">
        <v>31</v>
      </c>
      <c r="T41" s="138">
        <v>0</v>
      </c>
      <c r="U41" s="139">
        <v>0</v>
      </c>
      <c r="V41" s="140">
        <v>30</v>
      </c>
      <c r="W41" s="139">
        <v>1</v>
      </c>
      <c r="X41" s="492">
        <v>0</v>
      </c>
      <c r="Y41" s="393">
        <v>1</v>
      </c>
      <c r="Z41" s="393">
        <v>0</v>
      </c>
      <c r="AA41" s="393">
        <v>0</v>
      </c>
      <c r="AB41" s="393">
        <v>7</v>
      </c>
      <c r="AC41" s="493">
        <v>0</v>
      </c>
      <c r="AD41" s="141">
        <v>35</v>
      </c>
      <c r="AE41" s="142">
        <v>12</v>
      </c>
      <c r="AF41" s="141">
        <v>12</v>
      </c>
      <c r="AG41" s="396">
        <v>31</v>
      </c>
      <c r="AH41" s="141">
        <v>3</v>
      </c>
      <c r="AI41" s="393">
        <v>24</v>
      </c>
      <c r="AJ41" s="142">
        <v>4</v>
      </c>
      <c r="AK41" s="473"/>
      <c r="AL41" s="474"/>
      <c r="AM41" s="474"/>
      <c r="AN41" s="474"/>
      <c r="AO41" s="475"/>
      <c r="AP41" s="159">
        <f t="shared" ref="AP41:AP43" si="14">SUM(AQ41:AY41)</f>
        <v>5</v>
      </c>
      <c r="AQ41" s="160">
        <v>0</v>
      </c>
      <c r="AR41" s="160">
        <v>0</v>
      </c>
      <c r="AS41" s="160">
        <v>0</v>
      </c>
      <c r="AT41" s="160">
        <v>5</v>
      </c>
      <c r="AU41" s="160">
        <v>0</v>
      </c>
      <c r="AV41" s="160">
        <v>0</v>
      </c>
      <c r="AW41" s="160">
        <v>0</v>
      </c>
      <c r="AX41" s="160">
        <v>0</v>
      </c>
      <c r="AY41" s="161">
        <v>0</v>
      </c>
    </row>
    <row r="42" spans="1:51" ht="30" customHeight="1" thickTop="1" thickBot="1" x14ac:dyDescent="0.35">
      <c r="A42" s="1801"/>
      <c r="B42" s="220" t="s">
        <v>397</v>
      </c>
      <c r="C42" s="230" t="s">
        <v>398</v>
      </c>
      <c r="D42" s="245" t="s">
        <v>85</v>
      </c>
      <c r="E42" s="1171"/>
      <c r="F42" s="796">
        <f t="shared" ref="F42:F43" si="15">E42-M42</f>
        <v>-698</v>
      </c>
      <c r="G42" s="145">
        <v>758</v>
      </c>
      <c r="H42" s="143">
        <f t="shared" ref="H42:H43" si="16">SUM(I42:L42)</f>
        <v>71</v>
      </c>
      <c r="I42" s="144">
        <v>71</v>
      </c>
      <c r="J42" s="144">
        <v>0</v>
      </c>
      <c r="K42" s="144">
        <v>0</v>
      </c>
      <c r="L42" s="145">
        <v>0</v>
      </c>
      <c r="M42" s="146">
        <f>IF(AND(SUM(N42:Q42)=SUM(V42:W42),SUM(R42:U42)=SUM(V42:W42)),SUM(N42:Q42),"ПЕРЕВІРТЕ ПРАВІЛЬНІСТЬ ВВЕДЕНИХ ДАНИХ")</f>
        <v>698</v>
      </c>
      <c r="N42" s="147">
        <v>0</v>
      </c>
      <c r="O42" s="147">
        <v>698</v>
      </c>
      <c r="P42" s="147">
        <v>0</v>
      </c>
      <c r="Q42" s="148">
        <v>0</v>
      </c>
      <c r="R42" s="169">
        <v>0</v>
      </c>
      <c r="S42" s="147">
        <v>698</v>
      </c>
      <c r="T42" s="147">
        <v>0</v>
      </c>
      <c r="U42" s="148">
        <v>0</v>
      </c>
      <c r="V42" s="169">
        <v>636</v>
      </c>
      <c r="W42" s="148">
        <v>62</v>
      </c>
      <c r="X42" s="494">
        <v>0</v>
      </c>
      <c r="Y42" s="144">
        <v>78</v>
      </c>
      <c r="Z42" s="144">
        <v>0</v>
      </c>
      <c r="AA42" s="144">
        <v>0</v>
      </c>
      <c r="AB42" s="144">
        <v>157</v>
      </c>
      <c r="AC42" s="478">
        <v>0</v>
      </c>
      <c r="AD42" s="149">
        <v>38</v>
      </c>
      <c r="AE42" s="145">
        <v>15</v>
      </c>
      <c r="AF42" s="149">
        <v>100</v>
      </c>
      <c r="AG42" s="476">
        <v>668</v>
      </c>
      <c r="AH42" s="473"/>
      <c r="AI42" s="168"/>
      <c r="AJ42" s="392"/>
      <c r="AK42" s="477">
        <v>20</v>
      </c>
      <c r="AL42" s="478">
        <v>79</v>
      </c>
      <c r="AM42" s="478">
        <v>462</v>
      </c>
      <c r="AN42" s="478">
        <v>107</v>
      </c>
      <c r="AO42" s="342"/>
      <c r="AP42" s="162">
        <f>SUM(AQ42:AY42)</f>
        <v>60</v>
      </c>
      <c r="AQ42" s="163">
        <v>0</v>
      </c>
      <c r="AR42" s="163">
        <v>0</v>
      </c>
      <c r="AS42" s="163">
        <v>0</v>
      </c>
      <c r="AT42" s="163">
        <v>57</v>
      </c>
      <c r="AU42" s="163">
        <v>0</v>
      </c>
      <c r="AV42" s="163">
        <v>0</v>
      </c>
      <c r="AW42" s="163">
        <v>0</v>
      </c>
      <c r="AX42" s="163">
        <v>3</v>
      </c>
      <c r="AY42" s="164">
        <v>0</v>
      </c>
    </row>
    <row r="43" spans="1:51" ht="29.25" customHeight="1" thickTop="1" thickBot="1" x14ac:dyDescent="0.35">
      <c r="A43" s="1726"/>
      <c r="B43" s="220" t="s">
        <v>397</v>
      </c>
      <c r="C43" s="230" t="s">
        <v>398</v>
      </c>
      <c r="D43" s="245" t="s">
        <v>85</v>
      </c>
      <c r="E43" s="1172"/>
      <c r="F43" s="850">
        <f t="shared" si="15"/>
        <v>0</v>
      </c>
      <c r="G43" s="152">
        <v>0</v>
      </c>
      <c r="H43" s="150">
        <f t="shared" si="16"/>
        <v>0</v>
      </c>
      <c r="I43" s="151">
        <v>0</v>
      </c>
      <c r="J43" s="151">
        <v>0</v>
      </c>
      <c r="K43" s="151">
        <v>0</v>
      </c>
      <c r="L43" s="152">
        <v>0</v>
      </c>
      <c r="M43" s="153">
        <f t="shared" si="13"/>
        <v>0</v>
      </c>
      <c r="N43" s="154">
        <v>0</v>
      </c>
      <c r="O43" s="154">
        <v>0</v>
      </c>
      <c r="P43" s="154">
        <v>0</v>
      </c>
      <c r="Q43" s="155">
        <v>0</v>
      </c>
      <c r="R43" s="156">
        <v>0</v>
      </c>
      <c r="S43" s="154">
        <v>0</v>
      </c>
      <c r="T43" s="154">
        <v>0</v>
      </c>
      <c r="U43" s="155">
        <v>0</v>
      </c>
      <c r="V43" s="156">
        <v>0</v>
      </c>
      <c r="W43" s="155">
        <v>0</v>
      </c>
      <c r="X43" s="328">
        <v>0</v>
      </c>
      <c r="Y43" s="151">
        <v>0</v>
      </c>
      <c r="Z43" s="151">
        <v>0</v>
      </c>
      <c r="AA43" s="151">
        <v>0</v>
      </c>
      <c r="AB43" s="151">
        <v>0</v>
      </c>
      <c r="AC43" s="329">
        <v>0</v>
      </c>
      <c r="AD43" s="157">
        <v>0</v>
      </c>
      <c r="AE43" s="152">
        <v>0</v>
      </c>
      <c r="AF43" s="158">
        <v>0</v>
      </c>
      <c r="AG43" s="476">
        <f>SUM(AK43:AO43)</f>
        <v>0</v>
      </c>
      <c r="AH43" s="479"/>
      <c r="AI43" s="341"/>
      <c r="AJ43" s="342"/>
      <c r="AK43" s="342"/>
      <c r="AL43" s="342"/>
      <c r="AM43" s="342"/>
      <c r="AN43" s="342"/>
      <c r="AO43" s="342"/>
      <c r="AP43" s="165">
        <f t="shared" si="14"/>
        <v>0</v>
      </c>
      <c r="AQ43" s="166">
        <v>0</v>
      </c>
      <c r="AR43" s="166">
        <v>0</v>
      </c>
      <c r="AS43" s="166">
        <v>0</v>
      </c>
      <c r="AT43" s="166">
        <v>0</v>
      </c>
      <c r="AU43" s="166">
        <v>0</v>
      </c>
      <c r="AV43" s="166">
        <v>0</v>
      </c>
      <c r="AW43" s="166">
        <v>0</v>
      </c>
      <c r="AX43" s="166">
        <v>0</v>
      </c>
      <c r="AY43" s="167">
        <v>0</v>
      </c>
    </row>
    <row r="44" spans="1:51" ht="29.25" customHeight="1" thickTop="1" thickBot="1" x14ac:dyDescent="0.35">
      <c r="A44" s="1807" t="s">
        <v>399</v>
      </c>
      <c r="B44" s="220" t="s">
        <v>655</v>
      </c>
      <c r="C44" s="221"/>
      <c r="D44" s="245" t="s">
        <v>85</v>
      </c>
      <c r="E44" s="1226"/>
      <c r="F44" s="796"/>
      <c r="G44" s="144"/>
      <c r="H44" s="796"/>
      <c r="I44" s="144"/>
      <c r="J44" s="144"/>
      <c r="K44" s="144"/>
      <c r="L44" s="144"/>
      <c r="M44" s="797">
        <v>31</v>
      </c>
      <c r="N44" s="147"/>
      <c r="O44" s="147">
        <v>31</v>
      </c>
      <c r="P44" s="147"/>
      <c r="Q44" s="147"/>
      <c r="R44" s="147"/>
      <c r="S44" s="147"/>
      <c r="T44" s="147"/>
      <c r="U44" s="147">
        <v>31</v>
      </c>
      <c r="V44" s="147">
        <v>29</v>
      </c>
      <c r="W44" s="147">
        <v>2</v>
      </c>
      <c r="X44" s="144"/>
      <c r="Y44" s="144">
        <v>2</v>
      </c>
      <c r="Z44" s="144">
        <v>2</v>
      </c>
      <c r="AA44" s="144">
        <v>1</v>
      </c>
      <c r="AB44" s="144">
        <v>9</v>
      </c>
      <c r="AC44" s="144">
        <v>1</v>
      </c>
      <c r="AD44" s="144">
        <v>38.9</v>
      </c>
      <c r="AE44" s="144">
        <v>20.6</v>
      </c>
      <c r="AF44" s="144">
        <v>10</v>
      </c>
      <c r="AG44" s="880">
        <v>31</v>
      </c>
      <c r="AH44" s="144"/>
      <c r="AI44" s="144">
        <v>31</v>
      </c>
      <c r="AJ44" s="144"/>
      <c r="AK44" s="168"/>
      <c r="AL44" s="168"/>
      <c r="AM44" s="168"/>
      <c r="AN44" s="168"/>
      <c r="AO44" s="168"/>
      <c r="AP44" s="872">
        <f t="shared" ref="AP44" si="17">SUM(AQ44:AY44)</f>
        <v>0</v>
      </c>
      <c r="AQ44" s="163"/>
      <c r="AR44" s="163"/>
      <c r="AS44" s="163"/>
      <c r="AT44" s="163"/>
      <c r="AU44" s="163"/>
      <c r="AV44" s="163"/>
      <c r="AW44" s="163"/>
      <c r="AX44" s="163"/>
      <c r="AY44" s="163"/>
    </row>
    <row r="45" spans="1:51" ht="29.25" customHeight="1" thickTop="1" thickBot="1" x14ac:dyDescent="0.35">
      <c r="A45" s="1808"/>
      <c r="B45" s="220" t="s">
        <v>655</v>
      </c>
      <c r="C45" s="221"/>
      <c r="D45" s="245" t="s">
        <v>85</v>
      </c>
      <c r="E45" s="1226"/>
      <c r="F45" s="796"/>
      <c r="G45" s="144">
        <v>96</v>
      </c>
      <c r="H45" s="796"/>
      <c r="I45" s="144">
        <v>96</v>
      </c>
      <c r="J45" s="144"/>
      <c r="K45" s="144"/>
      <c r="L45" s="144"/>
      <c r="M45" s="797">
        <v>246</v>
      </c>
      <c r="N45" s="147"/>
      <c r="O45" s="147">
        <v>246</v>
      </c>
      <c r="P45" s="147"/>
      <c r="Q45" s="147"/>
      <c r="R45" s="147"/>
      <c r="S45" s="147"/>
      <c r="T45" s="147">
        <v>96</v>
      </c>
      <c r="U45" s="147">
        <v>150</v>
      </c>
      <c r="V45" s="147">
        <v>226</v>
      </c>
      <c r="W45" s="147">
        <v>20</v>
      </c>
      <c r="X45" s="144"/>
      <c r="Y45" s="144">
        <v>39</v>
      </c>
      <c r="Z45" s="144">
        <v>39</v>
      </c>
      <c r="AA45" s="144">
        <v>14</v>
      </c>
      <c r="AB45" s="144">
        <v>128</v>
      </c>
      <c r="AC45" s="144">
        <v>17</v>
      </c>
      <c r="AD45" s="144">
        <v>39.799999999999997</v>
      </c>
      <c r="AE45" s="144">
        <v>22</v>
      </c>
      <c r="AF45" s="144">
        <v>100</v>
      </c>
      <c r="AG45" s="880">
        <v>246</v>
      </c>
      <c r="AH45" s="168"/>
      <c r="AI45" s="168"/>
      <c r="AJ45" s="168"/>
      <c r="AK45" s="144">
        <v>244</v>
      </c>
      <c r="AL45" s="144">
        <v>244</v>
      </c>
      <c r="AM45" s="144">
        <v>2</v>
      </c>
      <c r="AN45" s="144"/>
      <c r="AO45" s="144"/>
      <c r="AP45" s="872"/>
      <c r="AQ45" s="163"/>
      <c r="AR45" s="163"/>
      <c r="AS45" s="163"/>
      <c r="AT45" s="163"/>
      <c r="AU45" s="163"/>
      <c r="AV45" s="163"/>
      <c r="AW45" s="163"/>
      <c r="AX45" s="163"/>
      <c r="AY45" s="163"/>
    </row>
    <row r="46" spans="1:51" ht="29.25" customHeight="1" thickTop="1" thickBot="1" x14ac:dyDescent="0.35">
      <c r="A46" s="1808"/>
      <c r="B46" s="220" t="s">
        <v>655</v>
      </c>
      <c r="C46" s="221"/>
      <c r="D46" s="245" t="s">
        <v>85</v>
      </c>
      <c r="E46" s="1226"/>
      <c r="F46" s="796"/>
      <c r="G46" s="298"/>
      <c r="H46" s="796"/>
      <c r="I46" s="298"/>
      <c r="J46" s="298"/>
      <c r="K46" s="298"/>
      <c r="L46" s="298"/>
      <c r="M46" s="79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298"/>
      <c r="Y46" s="298"/>
      <c r="Z46" s="298"/>
      <c r="AA46" s="298"/>
      <c r="AB46" s="298"/>
      <c r="AC46" s="298"/>
      <c r="AD46" s="298"/>
      <c r="AE46" s="298"/>
      <c r="AF46" s="144"/>
      <c r="AG46" s="880"/>
      <c r="AH46" s="168"/>
      <c r="AI46" s="297"/>
      <c r="AJ46" s="297"/>
      <c r="AK46" s="298"/>
      <c r="AL46" s="298"/>
      <c r="AM46" s="298"/>
      <c r="AN46" s="298"/>
      <c r="AO46" s="298"/>
      <c r="AP46" s="1227">
        <v>4</v>
      </c>
      <c r="AQ46" s="163"/>
      <c r="AR46" s="163"/>
      <c r="AS46" s="163"/>
      <c r="AT46" s="163"/>
      <c r="AU46" s="1228">
        <v>4</v>
      </c>
      <c r="AV46" s="163"/>
      <c r="AW46" s="163"/>
      <c r="AX46" s="163"/>
      <c r="AY46" s="163"/>
    </row>
    <row r="47" spans="1:51" ht="26.4" customHeight="1" thickTop="1" thickBot="1" x14ac:dyDescent="0.35">
      <c r="A47" s="1808"/>
      <c r="B47" s="260" t="s">
        <v>400</v>
      </c>
      <c r="C47" s="221" t="s">
        <v>401</v>
      </c>
      <c r="D47" s="245" t="s">
        <v>85</v>
      </c>
      <c r="E47" s="1170">
        <v>0</v>
      </c>
      <c r="F47" s="846">
        <f>E47-M47</f>
        <v>-54</v>
      </c>
      <c r="G47" s="136">
        <v>0</v>
      </c>
      <c r="H47" s="134">
        <v>0</v>
      </c>
      <c r="I47" s="135">
        <v>25</v>
      </c>
      <c r="J47" s="135">
        <v>0</v>
      </c>
      <c r="K47" s="135">
        <v>0</v>
      </c>
      <c r="L47" s="136">
        <v>0</v>
      </c>
      <c r="M47" s="137">
        <f t="shared" ref="M47:M49" si="18">SUM(N47:Q47)</f>
        <v>54</v>
      </c>
      <c r="N47" s="138">
        <v>0</v>
      </c>
      <c r="O47" s="138">
        <v>54</v>
      </c>
      <c r="P47" s="138">
        <v>0</v>
      </c>
      <c r="Q47" s="139">
        <v>0</v>
      </c>
      <c r="R47" s="140">
        <v>0</v>
      </c>
      <c r="S47" s="138">
        <v>0</v>
      </c>
      <c r="T47" s="138">
        <v>50</v>
      </c>
      <c r="U47" s="139">
        <v>4</v>
      </c>
      <c r="V47" s="140">
        <v>52</v>
      </c>
      <c r="W47" s="139">
        <v>2</v>
      </c>
      <c r="X47" s="492">
        <v>0</v>
      </c>
      <c r="Y47" s="393">
        <v>0</v>
      </c>
      <c r="Z47" s="393">
        <v>0</v>
      </c>
      <c r="AA47" s="393">
        <v>0</v>
      </c>
      <c r="AB47" s="393">
        <v>0</v>
      </c>
      <c r="AC47" s="493">
        <v>0</v>
      </c>
      <c r="AD47" s="141">
        <v>36</v>
      </c>
      <c r="AE47" s="142">
        <v>15</v>
      </c>
      <c r="AF47" s="141">
        <v>10</v>
      </c>
      <c r="AG47" s="396">
        <f>SUM(AH47:AJ47)</f>
        <v>54</v>
      </c>
      <c r="AH47" s="141">
        <v>7</v>
      </c>
      <c r="AI47" s="393">
        <v>47</v>
      </c>
      <c r="AJ47" s="142">
        <v>0</v>
      </c>
      <c r="AK47" s="473"/>
      <c r="AL47" s="474"/>
      <c r="AM47" s="474"/>
      <c r="AN47" s="474"/>
      <c r="AO47" s="475"/>
      <c r="AP47" s="159">
        <f t="shared" ref="AP47:AP49" si="19">SUM(AQ47:AY47)</f>
        <v>10</v>
      </c>
      <c r="AQ47" s="160">
        <v>0</v>
      </c>
      <c r="AR47" s="160">
        <v>0</v>
      </c>
      <c r="AS47" s="160">
        <v>0</v>
      </c>
      <c r="AT47" s="160">
        <v>0</v>
      </c>
      <c r="AU47" s="160">
        <v>8</v>
      </c>
      <c r="AV47" s="160">
        <v>0</v>
      </c>
      <c r="AW47" s="160">
        <v>0</v>
      </c>
      <c r="AX47" s="160">
        <v>0</v>
      </c>
      <c r="AY47" s="161">
        <v>2</v>
      </c>
    </row>
    <row r="48" spans="1:51" ht="26.4" customHeight="1" thickTop="1" thickBot="1" x14ac:dyDescent="0.35">
      <c r="A48" s="1808"/>
      <c r="B48" s="260" t="s">
        <v>400</v>
      </c>
      <c r="C48" s="221" t="s">
        <v>401</v>
      </c>
      <c r="D48" s="245" t="s">
        <v>85</v>
      </c>
      <c r="E48" s="1171">
        <v>0</v>
      </c>
      <c r="F48" s="796">
        <f t="shared" ref="F48:F49" si="20">E48-M48</f>
        <v>-502</v>
      </c>
      <c r="G48" s="145">
        <v>0</v>
      </c>
      <c r="H48" s="143">
        <f t="shared" ref="H48:H49" si="21">SUM(I48:L48)</f>
        <v>68</v>
      </c>
      <c r="I48" s="144">
        <v>68</v>
      </c>
      <c r="J48" s="144">
        <v>0</v>
      </c>
      <c r="K48" s="144">
        <v>0</v>
      </c>
      <c r="L48" s="145">
        <v>0</v>
      </c>
      <c r="M48" s="146">
        <f>IF(AND(SUM(N48:Q48)=SUM(V48:W48),SUM(R48:U48)=SUM(V48:W48)),SUM(N48:Q48),"ПЕРЕВІРТЕ ПРАВІЛЬНІСТЬ ВВЕДЕНИХ ДАНИХ")</f>
        <v>502</v>
      </c>
      <c r="N48" s="147">
        <v>0</v>
      </c>
      <c r="O48" s="147">
        <v>502</v>
      </c>
      <c r="P48" s="147">
        <v>0</v>
      </c>
      <c r="Q48" s="148">
        <v>0</v>
      </c>
      <c r="R48" s="169">
        <v>0</v>
      </c>
      <c r="S48" s="147">
        <v>0</v>
      </c>
      <c r="T48" s="147">
        <v>502</v>
      </c>
      <c r="U48" s="148">
        <v>0</v>
      </c>
      <c r="V48" s="169">
        <v>443</v>
      </c>
      <c r="W48" s="148">
        <v>59</v>
      </c>
      <c r="X48" s="494">
        <v>0</v>
      </c>
      <c r="Y48" s="144">
        <v>0</v>
      </c>
      <c r="Z48" s="144">
        <v>0</v>
      </c>
      <c r="AA48" s="144">
        <v>0</v>
      </c>
      <c r="AB48" s="144">
        <v>0</v>
      </c>
      <c r="AC48" s="478">
        <v>0</v>
      </c>
      <c r="AD48" s="149">
        <v>38</v>
      </c>
      <c r="AE48" s="145">
        <v>18</v>
      </c>
      <c r="AF48" s="149">
        <v>97</v>
      </c>
      <c r="AG48" s="476">
        <v>502</v>
      </c>
      <c r="AH48" s="473"/>
      <c r="AI48" s="168"/>
      <c r="AJ48" s="392"/>
      <c r="AK48" s="477">
        <v>36</v>
      </c>
      <c r="AL48" s="478">
        <v>0</v>
      </c>
      <c r="AM48" s="478">
        <v>453</v>
      </c>
      <c r="AN48" s="478">
        <v>10</v>
      </c>
      <c r="AO48" s="145">
        <v>3</v>
      </c>
      <c r="AP48" s="162">
        <f>SUM(AQ48:AY48)</f>
        <v>29</v>
      </c>
      <c r="AQ48" s="163">
        <v>0</v>
      </c>
      <c r="AR48" s="163">
        <v>0</v>
      </c>
      <c r="AS48" s="163">
        <v>0</v>
      </c>
      <c r="AT48" s="163">
        <v>0</v>
      </c>
      <c r="AU48" s="163">
        <v>27</v>
      </c>
      <c r="AV48" s="163">
        <v>0</v>
      </c>
      <c r="AW48" s="163">
        <v>0</v>
      </c>
      <c r="AX48" s="163">
        <v>0</v>
      </c>
      <c r="AY48" s="164">
        <v>2</v>
      </c>
    </row>
    <row r="49" spans="1:51" ht="25.2" customHeight="1" thickTop="1" thickBot="1" x14ac:dyDescent="0.35">
      <c r="A49" s="1808"/>
      <c r="B49" s="260" t="s">
        <v>400</v>
      </c>
      <c r="C49" s="221" t="s">
        <v>401</v>
      </c>
      <c r="D49" s="245" t="s">
        <v>85</v>
      </c>
      <c r="E49" s="1172"/>
      <c r="F49" s="850">
        <f t="shared" si="20"/>
        <v>0</v>
      </c>
      <c r="G49" s="152"/>
      <c r="H49" s="150">
        <f t="shared" si="21"/>
        <v>0</v>
      </c>
      <c r="I49" s="151"/>
      <c r="J49" s="151"/>
      <c r="K49" s="151"/>
      <c r="L49" s="152"/>
      <c r="M49" s="153">
        <f t="shared" si="18"/>
        <v>0</v>
      </c>
      <c r="N49" s="154"/>
      <c r="O49" s="154"/>
      <c r="P49" s="154"/>
      <c r="Q49" s="155"/>
      <c r="R49" s="156"/>
      <c r="S49" s="154"/>
      <c r="T49" s="154"/>
      <c r="U49" s="155"/>
      <c r="V49" s="156"/>
      <c r="W49" s="155"/>
      <c r="X49" s="328"/>
      <c r="Y49" s="151"/>
      <c r="Z49" s="151"/>
      <c r="AA49" s="151"/>
      <c r="AB49" s="151"/>
      <c r="AC49" s="329"/>
      <c r="AD49" s="157"/>
      <c r="AE49" s="152"/>
      <c r="AF49" s="158"/>
      <c r="AG49" s="476">
        <f>SUM(AK49:AO49)</f>
        <v>0</v>
      </c>
      <c r="AH49" s="479"/>
      <c r="AI49" s="341"/>
      <c r="AJ49" s="342"/>
      <c r="AK49" s="343"/>
      <c r="AL49" s="329"/>
      <c r="AM49" s="329"/>
      <c r="AN49" s="329"/>
      <c r="AO49" s="152"/>
      <c r="AP49" s="165">
        <f t="shared" si="19"/>
        <v>0</v>
      </c>
      <c r="AQ49" s="166"/>
      <c r="AR49" s="166"/>
      <c r="AS49" s="166"/>
      <c r="AT49" s="166"/>
      <c r="AU49" s="166"/>
      <c r="AV49" s="166"/>
      <c r="AW49" s="166"/>
      <c r="AX49" s="166"/>
      <c r="AY49" s="167"/>
    </row>
    <row r="50" spans="1:51" ht="15.75" customHeight="1" thickTop="1" thickBot="1" x14ac:dyDescent="0.35">
      <c r="A50" s="1808"/>
      <c r="B50" s="256" t="s">
        <v>402</v>
      </c>
      <c r="C50" s="230">
        <v>41623926</v>
      </c>
      <c r="D50" s="245" t="s">
        <v>85</v>
      </c>
      <c r="E50" s="289"/>
      <c r="F50" s="290"/>
      <c r="G50" s="292"/>
      <c r="H50" s="290"/>
      <c r="I50" s="292"/>
      <c r="J50" s="292"/>
      <c r="K50" s="292"/>
      <c r="L50" s="292"/>
      <c r="M50" s="232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92"/>
      <c r="Y50" s="292"/>
      <c r="Z50" s="292"/>
      <c r="AA50" s="292"/>
      <c r="AB50" s="292"/>
      <c r="AC50" s="292"/>
      <c r="AD50" s="292"/>
      <c r="AE50" s="292"/>
      <c r="AF50" s="292"/>
      <c r="AG50" s="250"/>
      <c r="AH50" s="292"/>
      <c r="AI50" s="292"/>
      <c r="AJ50" s="292"/>
      <c r="AK50" s="292"/>
      <c r="AL50" s="292"/>
      <c r="AM50" s="292"/>
      <c r="AN50" s="292"/>
      <c r="AO50" s="292"/>
      <c r="AP50" s="250"/>
      <c r="AQ50" s="277"/>
      <c r="AR50" s="277"/>
      <c r="AS50" s="277"/>
      <c r="AT50" s="277"/>
      <c r="AU50" s="277"/>
      <c r="AV50" s="277"/>
      <c r="AW50" s="277"/>
      <c r="AX50" s="277"/>
      <c r="AY50" s="277"/>
    </row>
    <row r="51" spans="1:51" ht="15.75" customHeight="1" thickTop="1" thickBot="1" x14ac:dyDescent="0.35">
      <c r="A51" s="1808"/>
      <c r="B51" s="220" t="s">
        <v>402</v>
      </c>
      <c r="C51" s="230">
        <v>41623926</v>
      </c>
      <c r="D51" s="245" t="s">
        <v>85</v>
      </c>
      <c r="E51" s="285"/>
      <c r="F51" s="286"/>
      <c r="G51" s="287"/>
      <c r="H51" s="286"/>
      <c r="I51" s="287"/>
      <c r="J51" s="287"/>
      <c r="K51" s="287"/>
      <c r="L51" s="287"/>
      <c r="M51" s="225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87"/>
      <c r="Y51" s="287"/>
      <c r="Z51" s="287"/>
      <c r="AA51" s="287"/>
      <c r="AB51" s="287"/>
      <c r="AC51" s="287"/>
      <c r="AD51" s="287"/>
      <c r="AE51" s="287"/>
      <c r="AF51" s="287"/>
      <c r="AG51" s="249"/>
      <c r="AH51" s="287"/>
      <c r="AI51" s="287"/>
      <c r="AJ51" s="287"/>
      <c r="AK51" s="287"/>
      <c r="AL51" s="287"/>
      <c r="AM51" s="287"/>
      <c r="AN51" s="287"/>
      <c r="AO51" s="287"/>
      <c r="AP51" s="249"/>
      <c r="AQ51" s="270"/>
      <c r="AR51" s="270"/>
      <c r="AS51" s="270"/>
      <c r="AT51" s="270"/>
      <c r="AU51" s="270"/>
      <c r="AV51" s="270"/>
      <c r="AW51" s="270"/>
      <c r="AX51" s="270"/>
      <c r="AY51" s="270"/>
    </row>
    <row r="52" spans="1:51" ht="15.75" customHeight="1" thickTop="1" thickBot="1" x14ac:dyDescent="0.35">
      <c r="A52" s="1808"/>
      <c r="B52" s="220" t="s">
        <v>402</v>
      </c>
      <c r="C52" s="230">
        <v>41623926</v>
      </c>
      <c r="D52" s="245" t="s">
        <v>85</v>
      </c>
      <c r="E52" s="293"/>
      <c r="F52" s="294"/>
      <c r="G52" s="296"/>
      <c r="H52" s="294"/>
      <c r="I52" s="296"/>
      <c r="J52" s="296"/>
      <c r="K52" s="296"/>
      <c r="L52" s="296"/>
      <c r="M52" s="235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96"/>
      <c r="Y52" s="296"/>
      <c r="Z52" s="296"/>
      <c r="AA52" s="296"/>
      <c r="AB52" s="296"/>
      <c r="AC52" s="296"/>
      <c r="AD52" s="296"/>
      <c r="AE52" s="296"/>
      <c r="AF52" s="295"/>
      <c r="AG52" s="252"/>
      <c r="AH52" s="295"/>
      <c r="AI52" s="296"/>
      <c r="AJ52" s="296"/>
      <c r="AK52" s="296"/>
      <c r="AL52" s="296"/>
      <c r="AM52" s="296"/>
      <c r="AN52" s="296"/>
      <c r="AO52" s="296"/>
      <c r="AP52" s="257"/>
      <c r="AQ52" s="278"/>
      <c r="AR52" s="278"/>
      <c r="AS52" s="278"/>
      <c r="AT52" s="278"/>
      <c r="AU52" s="278"/>
      <c r="AV52" s="278"/>
      <c r="AW52" s="278"/>
      <c r="AX52" s="278"/>
      <c r="AY52" s="278"/>
    </row>
    <row r="53" spans="1:51" ht="15.75" customHeight="1" thickTop="1" thickBot="1" x14ac:dyDescent="0.35">
      <c r="A53" s="1808"/>
      <c r="B53" s="220" t="s">
        <v>403</v>
      </c>
      <c r="C53" s="221" t="s">
        <v>404</v>
      </c>
      <c r="D53" s="245" t="s">
        <v>85</v>
      </c>
      <c r="E53" s="1272"/>
      <c r="F53" s="1273"/>
      <c r="G53" s="1253"/>
      <c r="H53" s="1251">
        <v>1</v>
      </c>
      <c r="I53" s="1252">
        <v>0</v>
      </c>
      <c r="J53" s="1252">
        <v>0</v>
      </c>
      <c r="K53" s="1252">
        <v>0</v>
      </c>
      <c r="L53" s="1253">
        <v>0</v>
      </c>
      <c r="M53" s="137">
        <v>48</v>
      </c>
      <c r="N53" s="138">
        <v>0</v>
      </c>
      <c r="O53" s="138">
        <v>48</v>
      </c>
      <c r="P53" s="138">
        <v>0</v>
      </c>
      <c r="Q53" s="139">
        <v>0</v>
      </c>
      <c r="R53" s="140"/>
      <c r="S53" s="138">
        <v>40</v>
      </c>
      <c r="T53" s="138">
        <v>0</v>
      </c>
      <c r="U53" s="139">
        <v>8</v>
      </c>
      <c r="V53" s="140">
        <v>40</v>
      </c>
      <c r="W53" s="139">
        <v>8</v>
      </c>
      <c r="X53" s="1254">
        <v>0</v>
      </c>
      <c r="Y53" s="1255">
        <v>3</v>
      </c>
      <c r="Z53" s="1255">
        <v>4</v>
      </c>
      <c r="AA53" s="1255">
        <v>0</v>
      </c>
      <c r="AB53" s="1255">
        <v>12</v>
      </c>
      <c r="AC53" s="1256">
        <v>0</v>
      </c>
      <c r="AD53" s="1257">
        <v>30</v>
      </c>
      <c r="AE53" s="1258">
        <v>9</v>
      </c>
      <c r="AF53" s="1257">
        <v>10</v>
      </c>
      <c r="AG53" s="1274">
        <v>48</v>
      </c>
      <c r="AH53" s="1257">
        <v>2</v>
      </c>
      <c r="AI53" s="1255">
        <v>45</v>
      </c>
      <c r="AJ53" s="1258">
        <v>1</v>
      </c>
      <c r="AK53" s="1275"/>
      <c r="AL53" s="1276"/>
      <c r="AM53" s="1276"/>
      <c r="AN53" s="1276"/>
      <c r="AO53" s="1277"/>
      <c r="AP53" s="1278">
        <v>0</v>
      </c>
      <c r="AQ53" s="1279">
        <v>0</v>
      </c>
      <c r="AR53" s="1279">
        <v>0</v>
      </c>
      <c r="AS53" s="1279">
        <v>0</v>
      </c>
      <c r="AT53" s="1279">
        <v>0</v>
      </c>
      <c r="AU53" s="1279">
        <v>0</v>
      </c>
      <c r="AV53" s="1279">
        <v>0</v>
      </c>
      <c r="AW53" s="1279">
        <v>0</v>
      </c>
      <c r="AX53" s="1279">
        <v>0</v>
      </c>
      <c r="AY53" s="1280">
        <v>0</v>
      </c>
    </row>
    <row r="54" spans="1:51" ht="15.75" customHeight="1" thickTop="1" thickBot="1" x14ac:dyDescent="0.35">
      <c r="A54" s="1808"/>
      <c r="B54" s="220" t="s">
        <v>403</v>
      </c>
      <c r="C54" s="221" t="s">
        <v>404</v>
      </c>
      <c r="D54" s="245" t="s">
        <v>85</v>
      </c>
      <c r="E54" s="1281"/>
      <c r="F54" s="1282"/>
      <c r="G54" s="1261"/>
      <c r="H54" s="1259">
        <v>7</v>
      </c>
      <c r="I54" s="1260">
        <v>0</v>
      </c>
      <c r="J54" s="1260">
        <v>0</v>
      </c>
      <c r="K54" s="1260">
        <v>0</v>
      </c>
      <c r="L54" s="1261">
        <v>0</v>
      </c>
      <c r="M54" s="146">
        <v>297</v>
      </c>
      <c r="N54" s="147">
        <v>0</v>
      </c>
      <c r="O54" s="147">
        <v>297</v>
      </c>
      <c r="P54" s="147">
        <v>0</v>
      </c>
      <c r="Q54" s="148">
        <v>0</v>
      </c>
      <c r="R54" s="169">
        <v>0</v>
      </c>
      <c r="S54" s="147">
        <v>250</v>
      </c>
      <c r="T54" s="147"/>
      <c r="U54" s="148">
        <v>47</v>
      </c>
      <c r="V54" s="169">
        <v>250</v>
      </c>
      <c r="W54" s="148">
        <v>47</v>
      </c>
      <c r="X54" s="1262">
        <v>0</v>
      </c>
      <c r="Y54" s="1260">
        <v>141</v>
      </c>
      <c r="Z54" s="1260">
        <v>141</v>
      </c>
      <c r="AA54" s="1260">
        <v>0</v>
      </c>
      <c r="AB54" s="1260">
        <v>210</v>
      </c>
      <c r="AC54" s="1263">
        <v>0</v>
      </c>
      <c r="AD54" s="1264">
        <v>34</v>
      </c>
      <c r="AE54" s="1261">
        <v>13</v>
      </c>
      <c r="AF54" s="1264">
        <v>100</v>
      </c>
      <c r="AG54" s="1283">
        <v>297</v>
      </c>
      <c r="AH54" s="1275"/>
      <c r="AI54" s="1284"/>
      <c r="AJ54" s="1285"/>
      <c r="AK54" s="1286">
        <v>3</v>
      </c>
      <c r="AL54" s="1263">
        <v>4</v>
      </c>
      <c r="AM54" s="1263">
        <v>285</v>
      </c>
      <c r="AN54" s="1263">
        <v>5</v>
      </c>
      <c r="AO54" s="1261">
        <v>0</v>
      </c>
      <c r="AP54" s="1287">
        <v>2</v>
      </c>
      <c r="AQ54" s="1288">
        <v>0</v>
      </c>
      <c r="AR54" s="1288">
        <v>0</v>
      </c>
      <c r="AS54" s="1288">
        <v>1</v>
      </c>
      <c r="AT54" s="1288">
        <v>0</v>
      </c>
      <c r="AU54" s="1288">
        <v>0</v>
      </c>
      <c r="AV54" s="1288">
        <v>0</v>
      </c>
      <c r="AW54" s="1288">
        <v>1</v>
      </c>
      <c r="AX54" s="1288">
        <v>0</v>
      </c>
      <c r="AY54" s="1289">
        <v>0</v>
      </c>
    </row>
    <row r="55" spans="1:51" ht="15.75" customHeight="1" thickTop="1" thickBot="1" x14ac:dyDescent="0.35">
      <c r="A55" s="1808"/>
      <c r="B55" s="220" t="s">
        <v>403</v>
      </c>
      <c r="C55" s="221" t="s">
        <v>404</v>
      </c>
      <c r="D55" s="245" t="s">
        <v>85</v>
      </c>
      <c r="E55" s="1290"/>
      <c r="F55" s="1291">
        <f t="shared" ref="F55" si="22">E55-M55</f>
        <v>0</v>
      </c>
      <c r="G55" s="1267"/>
      <c r="H55" s="1265">
        <f t="shared" ref="H55" si="23">SUM(I55:L55)</f>
        <v>0</v>
      </c>
      <c r="I55" s="1266"/>
      <c r="J55" s="1266"/>
      <c r="K55" s="1266"/>
      <c r="L55" s="1267"/>
      <c r="M55" s="153">
        <f t="shared" ref="M55" si="24">SUM(N55:Q55)</f>
        <v>0</v>
      </c>
      <c r="N55" s="154">
        <v>0</v>
      </c>
      <c r="O55" s="154">
        <v>0</v>
      </c>
      <c r="P55" s="154">
        <v>0</v>
      </c>
      <c r="Q55" s="155">
        <v>0</v>
      </c>
      <c r="R55" s="156">
        <v>0</v>
      </c>
      <c r="S55" s="154">
        <v>0</v>
      </c>
      <c r="T55" s="154">
        <v>0</v>
      </c>
      <c r="U55" s="155">
        <v>0</v>
      </c>
      <c r="V55" s="156">
        <v>0</v>
      </c>
      <c r="W55" s="155">
        <v>0</v>
      </c>
      <c r="X55" s="1268">
        <v>0</v>
      </c>
      <c r="Y55" s="1266">
        <v>0</v>
      </c>
      <c r="Z55" s="1266">
        <v>0</v>
      </c>
      <c r="AA55" s="1266">
        <v>0</v>
      </c>
      <c r="AB55" s="1266">
        <v>0</v>
      </c>
      <c r="AC55" s="1269">
        <v>0</v>
      </c>
      <c r="AD55" s="1270">
        <v>0</v>
      </c>
      <c r="AE55" s="1267">
        <v>0</v>
      </c>
      <c r="AF55" s="1271">
        <v>0</v>
      </c>
      <c r="AG55" s="1283">
        <f>SUM(AK55:AO55)</f>
        <v>0</v>
      </c>
      <c r="AH55" s="1292"/>
      <c r="AI55" s="1293"/>
      <c r="AJ55" s="1294"/>
      <c r="AK55" s="1295">
        <v>0</v>
      </c>
      <c r="AL55" s="1269">
        <v>0</v>
      </c>
      <c r="AM55" s="1269">
        <v>0</v>
      </c>
      <c r="AN55" s="1269">
        <v>0</v>
      </c>
      <c r="AO55" s="1267">
        <v>0</v>
      </c>
      <c r="AP55" s="1296">
        <f t="shared" ref="AP55" si="25">SUM(AQ55:AY55)</f>
        <v>0</v>
      </c>
      <c r="AQ55" s="1297">
        <v>0</v>
      </c>
      <c r="AR55" s="1297">
        <v>0</v>
      </c>
      <c r="AS55" s="1297">
        <v>0</v>
      </c>
      <c r="AT55" s="1297">
        <v>0</v>
      </c>
      <c r="AU55" s="1297">
        <v>0</v>
      </c>
      <c r="AV55" s="1297">
        <v>0</v>
      </c>
      <c r="AW55" s="1297">
        <v>0</v>
      </c>
      <c r="AX55" s="1297">
        <v>0</v>
      </c>
      <c r="AY55" s="1298">
        <v>0</v>
      </c>
    </row>
    <row r="56" spans="1:51" ht="15.75" customHeight="1" thickTop="1" thickBot="1" x14ac:dyDescent="0.35">
      <c r="A56" s="1808"/>
      <c r="B56" s="220" t="s">
        <v>405</v>
      </c>
      <c r="C56" s="230" t="s">
        <v>406</v>
      </c>
      <c r="D56" s="245" t="s">
        <v>85</v>
      </c>
      <c r="E56" s="1272"/>
      <c r="F56" s="1273"/>
      <c r="G56" s="1253"/>
      <c r="H56" s="1251">
        <v>5</v>
      </c>
      <c r="I56" s="1252">
        <v>5</v>
      </c>
      <c r="J56" s="1252">
        <v>0</v>
      </c>
      <c r="K56" s="1252">
        <v>0</v>
      </c>
      <c r="L56" s="1253">
        <v>0</v>
      </c>
      <c r="M56" s="137">
        <v>69</v>
      </c>
      <c r="N56" s="138">
        <v>0</v>
      </c>
      <c r="O56" s="138">
        <v>69</v>
      </c>
      <c r="P56" s="138">
        <v>0</v>
      </c>
      <c r="Q56" s="139">
        <v>0</v>
      </c>
      <c r="R56" s="140">
        <v>5</v>
      </c>
      <c r="S56" s="138">
        <v>43</v>
      </c>
      <c r="T56" s="138">
        <v>0</v>
      </c>
      <c r="U56" s="139">
        <v>21</v>
      </c>
      <c r="V56" s="140">
        <v>53</v>
      </c>
      <c r="W56" s="139">
        <v>16</v>
      </c>
      <c r="X56" s="1254">
        <v>0</v>
      </c>
      <c r="Y56" s="1255">
        <v>19</v>
      </c>
      <c r="Z56" s="1255">
        <v>19</v>
      </c>
      <c r="AA56" s="1255">
        <v>0</v>
      </c>
      <c r="AB56" s="1255">
        <v>29</v>
      </c>
      <c r="AC56" s="1256">
        <v>0</v>
      </c>
      <c r="AD56" s="1257">
        <v>30</v>
      </c>
      <c r="AE56" s="1258">
        <v>12</v>
      </c>
      <c r="AF56" s="1257">
        <v>10</v>
      </c>
      <c r="AG56" s="1274">
        <v>69</v>
      </c>
      <c r="AH56" s="1257">
        <v>8</v>
      </c>
      <c r="AI56" s="1255">
        <v>63</v>
      </c>
      <c r="AJ56" s="1258">
        <v>0</v>
      </c>
      <c r="AK56" s="1275"/>
      <c r="AL56" s="1276"/>
      <c r="AM56" s="1276"/>
      <c r="AN56" s="1276"/>
      <c r="AO56" s="1277"/>
      <c r="AP56" s="1278">
        <v>2</v>
      </c>
      <c r="AQ56" s="1279">
        <v>0</v>
      </c>
      <c r="AR56" s="1279">
        <v>0</v>
      </c>
      <c r="AS56" s="1279">
        <v>0</v>
      </c>
      <c r="AT56" s="1279">
        <v>0</v>
      </c>
      <c r="AU56" s="1279">
        <v>2</v>
      </c>
      <c r="AV56" s="1279">
        <v>0</v>
      </c>
      <c r="AW56" s="1279">
        <v>0</v>
      </c>
      <c r="AX56" s="1279">
        <v>0</v>
      </c>
      <c r="AY56" s="1280">
        <v>0</v>
      </c>
    </row>
    <row r="57" spans="1:51" ht="15.75" customHeight="1" thickTop="1" thickBot="1" x14ac:dyDescent="0.35">
      <c r="A57" s="1808"/>
      <c r="B57" s="220" t="s">
        <v>405</v>
      </c>
      <c r="C57" s="230" t="s">
        <v>406</v>
      </c>
      <c r="D57" s="245" t="s">
        <v>85</v>
      </c>
      <c r="E57" s="1281"/>
      <c r="F57" s="1282"/>
      <c r="G57" s="1261"/>
      <c r="H57" s="1259">
        <v>16</v>
      </c>
      <c r="I57" s="1260">
        <v>16</v>
      </c>
      <c r="J57" s="1260">
        <v>0</v>
      </c>
      <c r="K57" s="1260">
        <v>0</v>
      </c>
      <c r="L57" s="1261">
        <v>0</v>
      </c>
      <c r="M57" s="146">
        <v>285</v>
      </c>
      <c r="N57" s="147">
        <v>0</v>
      </c>
      <c r="O57" s="147">
        <v>285</v>
      </c>
      <c r="P57" s="147">
        <v>0</v>
      </c>
      <c r="Q57" s="148">
        <v>0</v>
      </c>
      <c r="R57" s="169">
        <v>16</v>
      </c>
      <c r="S57" s="147">
        <v>125</v>
      </c>
      <c r="T57" s="147">
        <v>0</v>
      </c>
      <c r="U57" s="148">
        <v>144</v>
      </c>
      <c r="V57" s="169">
        <v>244</v>
      </c>
      <c r="W57" s="148">
        <v>41</v>
      </c>
      <c r="X57" s="1262">
        <v>0</v>
      </c>
      <c r="Y57" s="1260">
        <v>194</v>
      </c>
      <c r="Z57" s="1260">
        <v>194</v>
      </c>
      <c r="AA57" s="1260">
        <v>0</v>
      </c>
      <c r="AB57" s="1260">
        <v>215</v>
      </c>
      <c r="AC57" s="1263">
        <v>16</v>
      </c>
      <c r="AD57" s="1264">
        <v>33</v>
      </c>
      <c r="AE57" s="1261">
        <v>12</v>
      </c>
      <c r="AF57" s="1264">
        <v>100</v>
      </c>
      <c r="AG57" s="1283">
        <v>285</v>
      </c>
      <c r="AH57" s="1275"/>
      <c r="AI57" s="1284"/>
      <c r="AJ57" s="1285"/>
      <c r="AK57" s="1286">
        <v>6</v>
      </c>
      <c r="AL57" s="1263">
        <v>0</v>
      </c>
      <c r="AM57" s="1263">
        <v>199</v>
      </c>
      <c r="AN57" s="1263">
        <v>80</v>
      </c>
      <c r="AO57" s="1261">
        <v>0</v>
      </c>
      <c r="AP57" s="1287">
        <v>5</v>
      </c>
      <c r="AQ57" s="1288">
        <v>0</v>
      </c>
      <c r="AR57" s="1288">
        <v>0</v>
      </c>
      <c r="AS57" s="1288">
        <v>0</v>
      </c>
      <c r="AT57" s="1288">
        <v>0</v>
      </c>
      <c r="AU57" s="1288">
        <v>5</v>
      </c>
      <c r="AV57" s="1288">
        <v>0</v>
      </c>
      <c r="AW57" s="1288">
        <v>0</v>
      </c>
      <c r="AX57" s="1288">
        <v>0</v>
      </c>
      <c r="AY57" s="1289">
        <v>0</v>
      </c>
    </row>
    <row r="58" spans="1:51" ht="15.75" customHeight="1" thickTop="1" thickBot="1" x14ac:dyDescent="0.35">
      <c r="A58" s="1808"/>
      <c r="B58" s="220" t="s">
        <v>405</v>
      </c>
      <c r="C58" s="230" t="s">
        <v>406</v>
      </c>
      <c r="D58" s="245" t="s">
        <v>85</v>
      </c>
      <c r="E58" s="1290"/>
      <c r="F58" s="1291"/>
      <c r="G58" s="1267"/>
      <c r="H58" s="1265">
        <f t="shared" ref="H58" si="26">SUM(I58:L58)</f>
        <v>0</v>
      </c>
      <c r="I58" s="1266">
        <v>0</v>
      </c>
      <c r="J58" s="1266">
        <v>0</v>
      </c>
      <c r="K58" s="1266">
        <v>0</v>
      </c>
      <c r="L58" s="1267">
        <v>0</v>
      </c>
      <c r="M58" s="153">
        <f t="shared" ref="M58" si="27">SUM(N58:Q58)</f>
        <v>0</v>
      </c>
      <c r="N58" s="154">
        <v>0</v>
      </c>
      <c r="O58" s="154">
        <v>0</v>
      </c>
      <c r="P58" s="154">
        <v>0</v>
      </c>
      <c r="Q58" s="155">
        <v>0</v>
      </c>
      <c r="R58" s="156">
        <v>0</v>
      </c>
      <c r="S58" s="154">
        <v>0</v>
      </c>
      <c r="T58" s="154">
        <v>0</v>
      </c>
      <c r="U58" s="155">
        <v>0</v>
      </c>
      <c r="V58" s="156">
        <v>0</v>
      </c>
      <c r="W58" s="155">
        <v>0</v>
      </c>
      <c r="X58" s="1268">
        <v>0</v>
      </c>
      <c r="Y58" s="1266">
        <v>0</v>
      </c>
      <c r="Z58" s="1266">
        <v>0</v>
      </c>
      <c r="AA58" s="1266">
        <v>0</v>
      </c>
      <c r="AB58" s="1266">
        <v>0</v>
      </c>
      <c r="AC58" s="1269">
        <v>0</v>
      </c>
      <c r="AD58" s="1270">
        <v>0</v>
      </c>
      <c r="AE58" s="1267">
        <v>0</v>
      </c>
      <c r="AF58" s="1271">
        <v>0</v>
      </c>
      <c r="AG58" s="1283">
        <f>SUM(AK58:AO58)</f>
        <v>0</v>
      </c>
      <c r="AH58" s="1292"/>
      <c r="AI58" s="1293"/>
      <c r="AJ58" s="1294"/>
      <c r="AK58" s="1295">
        <v>0</v>
      </c>
      <c r="AL58" s="1269">
        <v>0</v>
      </c>
      <c r="AM58" s="1269">
        <v>0</v>
      </c>
      <c r="AN58" s="1269">
        <v>0</v>
      </c>
      <c r="AO58" s="1267">
        <v>0</v>
      </c>
      <c r="AP58" s="1296">
        <f t="shared" ref="AP58" si="28">SUM(AQ58:AY58)</f>
        <v>0</v>
      </c>
      <c r="AQ58" s="1297">
        <v>0</v>
      </c>
      <c r="AR58" s="1297">
        <v>0</v>
      </c>
      <c r="AS58" s="1297">
        <v>0</v>
      </c>
      <c r="AT58" s="1297">
        <v>0</v>
      </c>
      <c r="AU58" s="1297">
        <v>0</v>
      </c>
      <c r="AV58" s="1297">
        <v>0</v>
      </c>
      <c r="AW58" s="1297">
        <v>0</v>
      </c>
      <c r="AX58" s="1297">
        <v>0</v>
      </c>
      <c r="AY58" s="1298">
        <v>0</v>
      </c>
    </row>
    <row r="59" spans="1:51" ht="15.75" customHeight="1" thickTop="1" thickBot="1" x14ac:dyDescent="0.35">
      <c r="A59" s="1808"/>
      <c r="B59" s="266" t="s">
        <v>407</v>
      </c>
      <c r="C59" s="221">
        <v>44198874</v>
      </c>
      <c r="D59" s="245" t="s">
        <v>85</v>
      </c>
      <c r="E59" s="1170"/>
      <c r="F59" s="846"/>
      <c r="G59" s="136">
        <v>59</v>
      </c>
      <c r="H59" s="1300"/>
      <c r="I59" s="135"/>
      <c r="J59" s="135"/>
      <c r="K59" s="135"/>
      <c r="L59" s="136"/>
      <c r="M59" s="137">
        <v>59</v>
      </c>
      <c r="N59" s="138"/>
      <c r="O59" s="138">
        <v>59</v>
      </c>
      <c r="P59" s="138"/>
      <c r="Q59" s="139"/>
      <c r="R59" s="140"/>
      <c r="S59" s="138"/>
      <c r="T59" s="138"/>
      <c r="U59" s="139">
        <v>59</v>
      </c>
      <c r="V59" s="140">
        <v>58</v>
      </c>
      <c r="W59" s="139">
        <v>1</v>
      </c>
      <c r="X59" s="492"/>
      <c r="Y59" s="393">
        <v>3</v>
      </c>
      <c r="Z59" s="393">
        <v>3</v>
      </c>
      <c r="AA59" s="393">
        <v>6</v>
      </c>
      <c r="AB59" s="393">
        <v>9</v>
      </c>
      <c r="AC59" s="493"/>
      <c r="AD59" s="141">
        <v>39</v>
      </c>
      <c r="AE59" s="142">
        <v>17</v>
      </c>
      <c r="AF59" s="852">
        <v>10</v>
      </c>
      <c r="AG59" s="396"/>
      <c r="AH59" s="852">
        <v>3</v>
      </c>
      <c r="AI59" s="849">
        <v>56</v>
      </c>
      <c r="AJ59" s="1301"/>
      <c r="AK59" s="1302"/>
      <c r="AL59" s="1303"/>
      <c r="AM59" s="1303"/>
      <c r="AN59" s="1303"/>
      <c r="AO59" s="1304"/>
      <c r="AP59" s="159"/>
      <c r="AQ59" s="160"/>
      <c r="AR59" s="160"/>
      <c r="AS59" s="160"/>
      <c r="AT59" s="160"/>
      <c r="AU59" s="160"/>
      <c r="AV59" s="160"/>
      <c r="AW59" s="160"/>
      <c r="AX59" s="160"/>
      <c r="AY59" s="161"/>
    </row>
    <row r="60" spans="1:51" ht="15.75" customHeight="1" thickTop="1" thickBot="1" x14ac:dyDescent="0.35">
      <c r="A60" s="1808"/>
      <c r="B60" s="266" t="s">
        <v>407</v>
      </c>
      <c r="C60" s="221">
        <v>44198874</v>
      </c>
      <c r="D60" s="245" t="s">
        <v>85</v>
      </c>
      <c r="E60" s="1171"/>
      <c r="F60" s="796"/>
      <c r="G60" s="145">
        <v>243</v>
      </c>
      <c r="H60" s="1019">
        <v>10</v>
      </c>
      <c r="I60" s="144">
        <v>10</v>
      </c>
      <c r="J60" s="144"/>
      <c r="K60" s="144"/>
      <c r="L60" s="145"/>
      <c r="M60" s="146">
        <v>243</v>
      </c>
      <c r="N60" s="147"/>
      <c r="O60" s="147">
        <v>243</v>
      </c>
      <c r="P60" s="147"/>
      <c r="Q60" s="148"/>
      <c r="R60" s="169"/>
      <c r="S60" s="147"/>
      <c r="T60" s="147"/>
      <c r="U60" s="148">
        <v>243</v>
      </c>
      <c r="V60" s="169">
        <v>223</v>
      </c>
      <c r="W60" s="148">
        <v>20</v>
      </c>
      <c r="X60" s="494"/>
      <c r="Y60" s="144">
        <v>24</v>
      </c>
      <c r="Z60" s="144">
        <v>24</v>
      </c>
      <c r="AA60" s="144">
        <v>26</v>
      </c>
      <c r="AB60" s="144">
        <v>117</v>
      </c>
      <c r="AC60" s="478"/>
      <c r="AD60" s="149">
        <v>40</v>
      </c>
      <c r="AE60" s="145">
        <v>19</v>
      </c>
      <c r="AF60" s="853">
        <v>90</v>
      </c>
      <c r="AG60" s="476"/>
      <c r="AH60" s="1302"/>
      <c r="AI60" s="1305"/>
      <c r="AJ60" s="1306"/>
      <c r="AK60" s="1307">
        <v>2</v>
      </c>
      <c r="AL60" s="1308"/>
      <c r="AM60" s="1308">
        <v>241</v>
      </c>
      <c r="AN60" s="1308"/>
      <c r="AO60" s="1309"/>
      <c r="AP60" s="162"/>
      <c r="AQ60" s="163"/>
      <c r="AR60" s="163">
        <v>1</v>
      </c>
      <c r="AS60" s="163"/>
      <c r="AT60" s="163"/>
      <c r="AU60" s="163">
        <v>2</v>
      </c>
      <c r="AV60" s="163"/>
      <c r="AW60" s="163"/>
      <c r="AX60" s="163"/>
      <c r="AY60" s="164"/>
    </row>
    <row r="61" spans="1:51" ht="15.75" customHeight="1" thickTop="1" thickBot="1" x14ac:dyDescent="0.35">
      <c r="A61" s="1808"/>
      <c r="B61" s="220" t="s">
        <v>408</v>
      </c>
      <c r="C61" s="230" t="s">
        <v>409</v>
      </c>
      <c r="D61" s="245" t="s">
        <v>85</v>
      </c>
      <c r="E61" s="1170">
        <v>0</v>
      </c>
      <c r="F61" s="846">
        <f>E61-M61</f>
        <v>-46</v>
      </c>
      <c r="G61" s="136">
        <v>0</v>
      </c>
      <c r="H61" s="134">
        <v>0</v>
      </c>
      <c r="I61" s="135">
        <v>5</v>
      </c>
      <c r="J61" s="135">
        <v>0</v>
      </c>
      <c r="K61" s="135">
        <v>0</v>
      </c>
      <c r="L61" s="136">
        <v>0</v>
      </c>
      <c r="M61" s="137">
        <f t="shared" ref="M61:M66" si="29">SUM(N61:Q61)</f>
        <v>46</v>
      </c>
      <c r="N61" s="138">
        <v>0</v>
      </c>
      <c r="O61" s="138">
        <v>46</v>
      </c>
      <c r="P61" s="138">
        <v>0</v>
      </c>
      <c r="Q61" s="139">
        <v>0</v>
      </c>
      <c r="R61" s="140">
        <v>2</v>
      </c>
      <c r="S61" s="138">
        <v>0</v>
      </c>
      <c r="T61" s="138">
        <v>34</v>
      </c>
      <c r="U61" s="139">
        <v>10</v>
      </c>
      <c r="V61" s="140">
        <v>44</v>
      </c>
      <c r="W61" s="139">
        <v>2</v>
      </c>
      <c r="X61" s="492">
        <v>0</v>
      </c>
      <c r="Y61" s="393">
        <v>0</v>
      </c>
      <c r="Z61" s="393">
        <v>0</v>
      </c>
      <c r="AA61" s="393">
        <v>0</v>
      </c>
      <c r="AB61" s="393">
        <v>0</v>
      </c>
      <c r="AC61" s="493">
        <v>0</v>
      </c>
      <c r="AD61" s="141">
        <v>38</v>
      </c>
      <c r="AE61" s="142">
        <v>19</v>
      </c>
      <c r="AF61" s="141">
        <v>11</v>
      </c>
      <c r="AG61" s="396">
        <f>SUM(AH61:AJ61)</f>
        <v>46</v>
      </c>
      <c r="AH61" s="141">
        <v>1</v>
      </c>
      <c r="AI61" s="393">
        <v>45</v>
      </c>
      <c r="AJ61" s="142">
        <v>0</v>
      </c>
      <c r="AK61" s="473"/>
      <c r="AL61" s="474"/>
      <c r="AM61" s="474"/>
      <c r="AN61" s="474"/>
      <c r="AO61" s="475"/>
      <c r="AP61" s="159">
        <f t="shared" ref="AP61:AP66" si="30">SUM(AQ61:AY61)</f>
        <v>4</v>
      </c>
      <c r="AQ61" s="160">
        <v>0</v>
      </c>
      <c r="AR61" s="160">
        <v>0</v>
      </c>
      <c r="AS61" s="160">
        <v>0</v>
      </c>
      <c r="AT61" s="160">
        <v>0</v>
      </c>
      <c r="AU61" s="160">
        <v>4</v>
      </c>
      <c r="AV61" s="160">
        <v>0</v>
      </c>
      <c r="AW61" s="160">
        <v>0</v>
      </c>
      <c r="AX61" s="160">
        <v>0</v>
      </c>
      <c r="AY61" s="161">
        <v>0</v>
      </c>
    </row>
    <row r="62" spans="1:51" ht="15.75" customHeight="1" thickTop="1" thickBot="1" x14ac:dyDescent="0.35">
      <c r="A62" s="1808"/>
      <c r="B62" s="220" t="s">
        <v>408</v>
      </c>
      <c r="C62" s="230" t="s">
        <v>409</v>
      </c>
      <c r="D62" s="245" t="s">
        <v>85</v>
      </c>
      <c r="E62" s="1171">
        <v>0</v>
      </c>
      <c r="F62" s="796">
        <f t="shared" ref="F62:F63" si="31">E62-M62</f>
        <v>-582</v>
      </c>
      <c r="G62" s="145">
        <v>0</v>
      </c>
      <c r="H62" s="143">
        <f t="shared" ref="H62:H63" si="32">SUM(I62:L62)</f>
        <v>36</v>
      </c>
      <c r="I62" s="144">
        <v>36</v>
      </c>
      <c r="J62" s="144">
        <v>0</v>
      </c>
      <c r="K62" s="144">
        <v>0</v>
      </c>
      <c r="L62" s="145">
        <v>0</v>
      </c>
      <c r="M62" s="146">
        <f>IF(AND(SUM(N62:Q62)=SUM(V62:W62),SUM(R62:U62)=SUM(V62:W62)),SUM(N62:Q62),"ПЕРЕВІРТЕ ПРАВІЛЬНІСТЬ ВВЕДЕНИХ ДАНИХ")</f>
        <v>582</v>
      </c>
      <c r="N62" s="147">
        <v>0</v>
      </c>
      <c r="O62" s="147">
        <v>582</v>
      </c>
      <c r="P62" s="147">
        <v>0</v>
      </c>
      <c r="Q62" s="148">
        <v>0</v>
      </c>
      <c r="R62" s="169">
        <v>5</v>
      </c>
      <c r="S62" s="147">
        <v>0</v>
      </c>
      <c r="T62" s="147">
        <v>568</v>
      </c>
      <c r="U62" s="148">
        <v>9</v>
      </c>
      <c r="V62" s="169">
        <v>526</v>
      </c>
      <c r="W62" s="148">
        <v>56</v>
      </c>
      <c r="X62" s="494">
        <v>0</v>
      </c>
      <c r="Y62" s="144">
        <v>0</v>
      </c>
      <c r="Z62" s="144">
        <v>0</v>
      </c>
      <c r="AA62" s="144">
        <v>0</v>
      </c>
      <c r="AB62" s="144">
        <v>0</v>
      </c>
      <c r="AC62" s="478">
        <v>0</v>
      </c>
      <c r="AD62" s="149">
        <v>38</v>
      </c>
      <c r="AE62" s="145">
        <v>19</v>
      </c>
      <c r="AF62" s="149">
        <v>99</v>
      </c>
      <c r="AG62" s="476">
        <v>582</v>
      </c>
      <c r="AH62" s="473"/>
      <c r="AI62" s="168"/>
      <c r="AJ62" s="392"/>
      <c r="AK62" s="477">
        <v>26</v>
      </c>
      <c r="AL62" s="478">
        <v>0</v>
      </c>
      <c r="AM62" s="478">
        <v>528</v>
      </c>
      <c r="AN62" s="478">
        <v>28</v>
      </c>
      <c r="AO62" s="145">
        <v>0</v>
      </c>
      <c r="AP62" s="162">
        <f>SUM(AQ62:AY62)</f>
        <v>26</v>
      </c>
      <c r="AQ62" s="163">
        <v>0</v>
      </c>
      <c r="AR62" s="163">
        <v>0</v>
      </c>
      <c r="AS62" s="163">
        <v>0</v>
      </c>
      <c r="AT62" s="163">
        <v>0</v>
      </c>
      <c r="AU62" s="163">
        <v>26</v>
      </c>
      <c r="AV62" s="163">
        <v>0</v>
      </c>
      <c r="AW62" s="163">
        <v>0</v>
      </c>
      <c r="AX62" s="163">
        <v>0</v>
      </c>
      <c r="AY62" s="164">
        <v>0</v>
      </c>
    </row>
    <row r="63" spans="1:51" ht="15.75" customHeight="1" thickTop="1" thickBot="1" x14ac:dyDescent="0.35">
      <c r="A63" s="1808"/>
      <c r="B63" s="260" t="s">
        <v>408</v>
      </c>
      <c r="C63" s="261" t="s">
        <v>409</v>
      </c>
      <c r="D63" s="245" t="s">
        <v>85</v>
      </c>
      <c r="E63" s="1172"/>
      <c r="F63" s="850">
        <f t="shared" si="31"/>
        <v>0</v>
      </c>
      <c r="G63" s="152"/>
      <c r="H63" s="150">
        <f t="shared" si="32"/>
        <v>0</v>
      </c>
      <c r="I63" s="151"/>
      <c r="J63" s="151"/>
      <c r="K63" s="151"/>
      <c r="L63" s="152"/>
      <c r="M63" s="153">
        <f t="shared" si="29"/>
        <v>0</v>
      </c>
      <c r="N63" s="154"/>
      <c r="O63" s="154"/>
      <c r="P63" s="154"/>
      <c r="Q63" s="155"/>
      <c r="R63" s="156"/>
      <c r="S63" s="154"/>
      <c r="T63" s="154"/>
      <c r="U63" s="155"/>
      <c r="V63" s="156"/>
      <c r="W63" s="155"/>
      <c r="X63" s="328"/>
      <c r="Y63" s="151"/>
      <c r="Z63" s="151"/>
      <c r="AA63" s="151"/>
      <c r="AB63" s="151"/>
      <c r="AC63" s="329"/>
      <c r="AD63" s="157"/>
      <c r="AE63" s="152"/>
      <c r="AF63" s="158"/>
      <c r="AG63" s="476">
        <f>SUM(AK63:AO63)</f>
        <v>0</v>
      </c>
      <c r="AH63" s="479"/>
      <c r="AI63" s="341"/>
      <c r="AJ63" s="342"/>
      <c r="AK63" s="343"/>
      <c r="AL63" s="329"/>
      <c r="AM63" s="329"/>
      <c r="AN63" s="329"/>
      <c r="AO63" s="152"/>
      <c r="AP63" s="165">
        <f t="shared" si="30"/>
        <v>0</v>
      </c>
      <c r="AQ63" s="166"/>
      <c r="AR63" s="166"/>
      <c r="AS63" s="166"/>
      <c r="AT63" s="166"/>
      <c r="AU63" s="166"/>
      <c r="AV63" s="166"/>
      <c r="AW63" s="166"/>
      <c r="AX63" s="166"/>
      <c r="AY63" s="167"/>
    </row>
    <row r="64" spans="1:51" ht="15.75" customHeight="1" thickTop="1" thickBot="1" x14ac:dyDescent="0.35">
      <c r="A64" s="1808"/>
      <c r="B64" s="262" t="s">
        <v>410</v>
      </c>
      <c r="C64" s="267" t="s">
        <v>411</v>
      </c>
      <c r="D64" s="245" t="s">
        <v>85</v>
      </c>
      <c r="E64" s="1170">
        <v>0</v>
      </c>
      <c r="F64" s="846">
        <f>E64-M64</f>
        <v>-54</v>
      </c>
      <c r="G64" s="136">
        <v>0</v>
      </c>
      <c r="H64" s="134">
        <f>SUM(I64:L64)</f>
        <v>14</v>
      </c>
      <c r="I64" s="135">
        <v>14</v>
      </c>
      <c r="J64" s="135">
        <v>0</v>
      </c>
      <c r="K64" s="135">
        <v>0</v>
      </c>
      <c r="L64" s="136">
        <v>0</v>
      </c>
      <c r="M64" s="137">
        <f t="shared" si="29"/>
        <v>54</v>
      </c>
      <c r="N64" s="138">
        <v>0</v>
      </c>
      <c r="O64" s="138">
        <v>54</v>
      </c>
      <c r="P64" s="138">
        <v>0</v>
      </c>
      <c r="Q64" s="139">
        <v>0</v>
      </c>
      <c r="R64" s="140">
        <v>0</v>
      </c>
      <c r="S64" s="138">
        <v>0</v>
      </c>
      <c r="T64" s="138">
        <v>50</v>
      </c>
      <c r="U64" s="139">
        <v>4</v>
      </c>
      <c r="V64" s="140">
        <v>50</v>
      </c>
      <c r="W64" s="139">
        <v>4</v>
      </c>
      <c r="X64" s="492">
        <v>0</v>
      </c>
      <c r="Y64" s="393">
        <v>0</v>
      </c>
      <c r="Z64" s="393">
        <v>0</v>
      </c>
      <c r="AA64" s="393">
        <v>0</v>
      </c>
      <c r="AB64" s="393">
        <v>0</v>
      </c>
      <c r="AC64" s="493">
        <v>0</v>
      </c>
      <c r="AD64" s="141">
        <v>38</v>
      </c>
      <c r="AE64" s="142">
        <v>17</v>
      </c>
      <c r="AF64" s="141">
        <v>12</v>
      </c>
      <c r="AG64" s="396">
        <f>SUM(AH64:AJ64)</f>
        <v>54</v>
      </c>
      <c r="AH64" s="141">
        <v>2</v>
      </c>
      <c r="AI64" s="393">
        <v>52</v>
      </c>
      <c r="AJ64" s="142">
        <v>0</v>
      </c>
      <c r="AK64" s="473"/>
      <c r="AL64" s="474"/>
      <c r="AM64" s="474"/>
      <c r="AN64" s="474"/>
      <c r="AO64" s="475"/>
      <c r="AP64" s="159">
        <f t="shared" si="30"/>
        <v>13</v>
      </c>
      <c r="AQ64" s="160">
        <v>0</v>
      </c>
      <c r="AR64" s="160">
        <v>0</v>
      </c>
      <c r="AS64" s="160">
        <v>0</v>
      </c>
      <c r="AT64" s="160">
        <v>0</v>
      </c>
      <c r="AU64" s="160">
        <v>12</v>
      </c>
      <c r="AV64" s="160">
        <v>0</v>
      </c>
      <c r="AW64" s="160">
        <v>0</v>
      </c>
      <c r="AX64" s="160">
        <v>0</v>
      </c>
      <c r="AY64" s="161">
        <v>1</v>
      </c>
    </row>
    <row r="65" spans="1:51" ht="15.75" customHeight="1" thickTop="1" thickBot="1" x14ac:dyDescent="0.35">
      <c r="A65" s="1808"/>
      <c r="B65" s="262" t="s">
        <v>410</v>
      </c>
      <c r="C65" s="268" t="s">
        <v>411</v>
      </c>
      <c r="D65" s="245" t="s">
        <v>85</v>
      </c>
      <c r="E65" s="1171">
        <v>0</v>
      </c>
      <c r="F65" s="796">
        <f t="shared" ref="F65:F66" si="33">E65-M65</f>
        <v>-490</v>
      </c>
      <c r="G65" s="145">
        <v>0</v>
      </c>
      <c r="H65" s="143">
        <f t="shared" ref="H65:H66" si="34">SUM(I65:L65)</f>
        <v>104</v>
      </c>
      <c r="I65" s="144">
        <v>104</v>
      </c>
      <c r="J65" s="144">
        <v>0</v>
      </c>
      <c r="K65" s="144">
        <v>0</v>
      </c>
      <c r="L65" s="145">
        <v>0</v>
      </c>
      <c r="M65" s="146">
        <f>IF(AND(SUM(N65:Q65)=SUM(V65:W65),SUM(R65:U65)=SUM(V65:W65)),SUM(N65:Q65),"ПЕРЕВІРТЕ ПРАВІЛЬНІСТЬ ВВЕДЕНИХ ДАНИХ")</f>
        <v>490</v>
      </c>
      <c r="N65" s="147">
        <v>0</v>
      </c>
      <c r="O65" s="147">
        <v>490</v>
      </c>
      <c r="P65" s="147">
        <v>0</v>
      </c>
      <c r="Q65" s="148">
        <v>0</v>
      </c>
      <c r="R65" s="169">
        <v>0</v>
      </c>
      <c r="S65" s="147">
        <v>0</v>
      </c>
      <c r="T65" s="147">
        <v>485</v>
      </c>
      <c r="U65" s="148">
        <v>5</v>
      </c>
      <c r="V65" s="169">
        <v>434</v>
      </c>
      <c r="W65" s="148">
        <v>56</v>
      </c>
      <c r="X65" s="494">
        <v>0</v>
      </c>
      <c r="Y65" s="144">
        <v>0</v>
      </c>
      <c r="Z65" s="144">
        <v>0</v>
      </c>
      <c r="AA65" s="144">
        <v>0</v>
      </c>
      <c r="AB65" s="144">
        <v>0</v>
      </c>
      <c r="AC65" s="478">
        <v>0</v>
      </c>
      <c r="AD65" s="149">
        <v>38</v>
      </c>
      <c r="AE65" s="145">
        <v>18</v>
      </c>
      <c r="AF65" s="149">
        <v>101</v>
      </c>
      <c r="AG65" s="476">
        <v>488</v>
      </c>
      <c r="AH65" s="473"/>
      <c r="AI65" s="168"/>
      <c r="AJ65" s="392"/>
      <c r="AK65" s="477">
        <v>23</v>
      </c>
      <c r="AL65" s="478">
        <v>0</v>
      </c>
      <c r="AM65" s="478">
        <v>425</v>
      </c>
      <c r="AN65" s="478">
        <v>34</v>
      </c>
      <c r="AO65" s="145">
        <v>8</v>
      </c>
      <c r="AP65" s="162">
        <f>SUM(AQ65:AY65)</f>
        <v>28</v>
      </c>
      <c r="AQ65" s="163">
        <v>0</v>
      </c>
      <c r="AR65" s="163">
        <v>0</v>
      </c>
      <c r="AS65" s="163">
        <v>0</v>
      </c>
      <c r="AT65" s="163">
        <v>0</v>
      </c>
      <c r="AU65" s="163">
        <v>20</v>
      </c>
      <c r="AV65" s="163">
        <v>0</v>
      </c>
      <c r="AW65" s="163">
        <v>0</v>
      </c>
      <c r="AX65" s="163">
        <v>0</v>
      </c>
      <c r="AY65" s="164">
        <v>8</v>
      </c>
    </row>
    <row r="66" spans="1:51" ht="15.75" customHeight="1" thickTop="1" thickBot="1" x14ac:dyDescent="0.35">
      <c r="A66" s="1808"/>
      <c r="B66" s="262" t="s">
        <v>410</v>
      </c>
      <c r="C66" s="268" t="s">
        <v>411</v>
      </c>
      <c r="D66" s="245" t="s">
        <v>85</v>
      </c>
      <c r="E66" s="1172"/>
      <c r="F66" s="850">
        <f t="shared" si="33"/>
        <v>0</v>
      </c>
      <c r="G66" s="152"/>
      <c r="H66" s="150">
        <f t="shared" si="34"/>
        <v>0</v>
      </c>
      <c r="I66" s="151"/>
      <c r="J66" s="151"/>
      <c r="K66" s="151"/>
      <c r="L66" s="152"/>
      <c r="M66" s="153">
        <f t="shared" si="29"/>
        <v>0</v>
      </c>
      <c r="N66" s="154"/>
      <c r="O66" s="154"/>
      <c r="P66" s="154"/>
      <c r="Q66" s="155"/>
      <c r="R66" s="156"/>
      <c r="S66" s="154"/>
      <c r="T66" s="154"/>
      <c r="U66" s="155"/>
      <c r="V66" s="156"/>
      <c r="W66" s="155"/>
      <c r="X66" s="328"/>
      <c r="Y66" s="151"/>
      <c r="Z66" s="151"/>
      <c r="AA66" s="151"/>
      <c r="AB66" s="151"/>
      <c r="AC66" s="329"/>
      <c r="AD66" s="157"/>
      <c r="AE66" s="152"/>
      <c r="AF66" s="158"/>
      <c r="AG66" s="476">
        <f>SUM(AK66:AO66)</f>
        <v>0</v>
      </c>
      <c r="AH66" s="479"/>
      <c r="AI66" s="341"/>
      <c r="AJ66" s="342"/>
      <c r="AK66" s="343"/>
      <c r="AL66" s="329"/>
      <c r="AM66" s="329"/>
      <c r="AN66" s="329"/>
      <c r="AO66" s="152"/>
      <c r="AP66" s="165">
        <f t="shared" si="30"/>
        <v>0</v>
      </c>
      <c r="AQ66" s="166"/>
      <c r="AR66" s="166"/>
      <c r="AS66" s="166"/>
      <c r="AT66" s="166"/>
      <c r="AU66" s="166"/>
      <c r="AV66" s="166"/>
      <c r="AW66" s="166"/>
      <c r="AX66" s="166"/>
      <c r="AY66" s="167"/>
    </row>
    <row r="67" spans="1:51" ht="15.75" customHeight="1" thickTop="1" thickBot="1" x14ac:dyDescent="0.35">
      <c r="A67" s="1808"/>
      <c r="B67" s="262" t="s">
        <v>412</v>
      </c>
      <c r="C67" s="263" t="s">
        <v>413</v>
      </c>
      <c r="D67" s="245" t="s">
        <v>85</v>
      </c>
      <c r="E67" s="237"/>
      <c r="F67" s="258"/>
      <c r="G67" s="269"/>
      <c r="H67" s="258"/>
      <c r="I67" s="269"/>
      <c r="J67" s="269"/>
      <c r="K67" s="269"/>
      <c r="L67" s="269"/>
      <c r="M67" s="258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69"/>
      <c r="Y67" s="269"/>
      <c r="Z67" s="269"/>
      <c r="AA67" s="269"/>
      <c r="AB67" s="269"/>
      <c r="AC67" s="269"/>
      <c r="AD67" s="269"/>
      <c r="AE67" s="269"/>
      <c r="AF67" s="269"/>
      <c r="AG67" s="223"/>
      <c r="AH67" s="269"/>
      <c r="AI67" s="269"/>
      <c r="AJ67" s="269"/>
      <c r="AK67" s="269"/>
      <c r="AL67" s="269"/>
      <c r="AM67" s="269"/>
      <c r="AN67" s="269"/>
      <c r="AO67" s="269"/>
      <c r="AP67" s="223"/>
      <c r="AQ67" s="237"/>
      <c r="AR67" s="237"/>
      <c r="AS67" s="237"/>
      <c r="AT67" s="237"/>
      <c r="AU67" s="237"/>
      <c r="AV67" s="237"/>
      <c r="AW67" s="237"/>
      <c r="AX67" s="237"/>
      <c r="AY67" s="238"/>
    </row>
    <row r="68" spans="1:51" ht="15.75" customHeight="1" thickTop="1" thickBot="1" x14ac:dyDescent="0.35">
      <c r="A68" s="1808"/>
      <c r="B68" s="262" t="s">
        <v>412</v>
      </c>
      <c r="C68" s="264" t="s">
        <v>413</v>
      </c>
      <c r="D68" s="245" t="s">
        <v>85</v>
      </c>
      <c r="E68" s="226"/>
      <c r="F68" s="244"/>
      <c r="G68" s="270"/>
      <c r="H68" s="244"/>
      <c r="I68" s="270"/>
      <c r="J68" s="270"/>
      <c r="K68" s="270"/>
      <c r="L68" s="270"/>
      <c r="M68" s="244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70"/>
      <c r="Y68" s="270"/>
      <c r="Z68" s="270"/>
      <c r="AA68" s="270"/>
      <c r="AB68" s="270"/>
      <c r="AC68" s="270"/>
      <c r="AD68" s="270"/>
      <c r="AE68" s="270"/>
      <c r="AF68" s="270"/>
      <c r="AG68" s="225"/>
      <c r="AH68" s="270"/>
      <c r="AI68" s="270"/>
      <c r="AJ68" s="270"/>
      <c r="AK68" s="270"/>
      <c r="AL68" s="270"/>
      <c r="AM68" s="270"/>
      <c r="AN68" s="270"/>
      <c r="AO68" s="270"/>
      <c r="AP68" s="225"/>
      <c r="AQ68" s="226"/>
      <c r="AR68" s="226"/>
      <c r="AS68" s="226"/>
      <c r="AT68" s="226"/>
      <c r="AU68" s="226"/>
      <c r="AV68" s="226"/>
      <c r="AW68" s="226"/>
      <c r="AX68" s="226"/>
      <c r="AY68" s="240"/>
    </row>
    <row r="69" spans="1:51" ht="15.75" customHeight="1" thickTop="1" thickBot="1" x14ac:dyDescent="0.35">
      <c r="A69" s="1809"/>
      <c r="B69" s="262" t="s">
        <v>412</v>
      </c>
      <c r="C69" s="265" t="s">
        <v>413</v>
      </c>
      <c r="D69" s="245" t="s">
        <v>85</v>
      </c>
      <c r="E69" s="254"/>
      <c r="F69" s="259"/>
      <c r="G69" s="274"/>
      <c r="H69" s="259"/>
      <c r="I69" s="274"/>
      <c r="J69" s="274"/>
      <c r="K69" s="274"/>
      <c r="L69" s="274"/>
      <c r="M69" s="259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74"/>
      <c r="Y69" s="274"/>
      <c r="Z69" s="274"/>
      <c r="AA69" s="274"/>
      <c r="AB69" s="274"/>
      <c r="AC69" s="274"/>
      <c r="AD69" s="274"/>
      <c r="AE69" s="274"/>
      <c r="AF69" s="274"/>
      <c r="AG69" s="253"/>
      <c r="AH69" s="274"/>
      <c r="AI69" s="274"/>
      <c r="AJ69" s="274"/>
      <c r="AK69" s="274"/>
      <c r="AL69" s="274"/>
      <c r="AM69" s="274"/>
      <c r="AN69" s="274"/>
      <c r="AO69" s="274"/>
      <c r="AP69" s="253"/>
      <c r="AQ69" s="254"/>
      <c r="AR69" s="254"/>
      <c r="AS69" s="254"/>
      <c r="AT69" s="254"/>
      <c r="AU69" s="254"/>
      <c r="AV69" s="254"/>
      <c r="AW69" s="254"/>
      <c r="AX69" s="254"/>
      <c r="AY69" s="255"/>
    </row>
    <row r="70" spans="1:51" ht="15.75" customHeight="1" x14ac:dyDescent="0.3">
      <c r="A70" s="65"/>
      <c r="B70" s="113"/>
      <c r="C70" s="114"/>
      <c r="D70" s="115"/>
      <c r="E70" s="115"/>
      <c r="F70" s="115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7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65"/>
      <c r="AR70" s="65"/>
      <c r="AS70" s="65"/>
      <c r="AT70" s="65"/>
      <c r="AU70" s="65"/>
      <c r="AV70" s="65"/>
      <c r="AW70" s="65"/>
      <c r="AX70" s="65"/>
      <c r="AY70" s="65"/>
    </row>
    <row r="71" spans="1:51" ht="15.75" customHeight="1" x14ac:dyDescent="0.3">
      <c r="A71" s="65"/>
      <c r="B71" s="113"/>
      <c r="C71" s="114"/>
      <c r="D71" s="115"/>
      <c r="E71" s="115"/>
      <c r="F71" s="115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7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65"/>
      <c r="AR71" s="65"/>
      <c r="AS71" s="65"/>
      <c r="AT71" s="65"/>
      <c r="AU71" s="65"/>
      <c r="AV71" s="65"/>
      <c r="AW71" s="65"/>
      <c r="AX71" s="65"/>
      <c r="AY71" s="65"/>
    </row>
    <row r="72" spans="1:51" ht="15.75" customHeight="1" x14ac:dyDescent="0.3">
      <c r="A72" s="65"/>
      <c r="B72" s="113"/>
      <c r="C72" s="114"/>
      <c r="D72" s="115"/>
      <c r="E72" s="115"/>
      <c r="F72" s="115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7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65"/>
      <c r="AR72" s="65"/>
      <c r="AS72" s="65"/>
      <c r="AT72" s="65"/>
      <c r="AU72" s="65"/>
      <c r="AV72" s="65"/>
      <c r="AW72" s="65"/>
      <c r="AX72" s="65"/>
      <c r="AY72" s="65"/>
    </row>
    <row r="73" spans="1:51" ht="15.75" customHeight="1" x14ac:dyDescent="0.3">
      <c r="A73" s="65"/>
      <c r="B73" s="113"/>
      <c r="C73" s="114"/>
      <c r="D73" s="115"/>
      <c r="E73" s="115"/>
      <c r="F73" s="115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7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65"/>
      <c r="AR73" s="65"/>
      <c r="AS73" s="65"/>
      <c r="AT73" s="65"/>
      <c r="AU73" s="65"/>
      <c r="AV73" s="65"/>
      <c r="AW73" s="65"/>
      <c r="AX73" s="65"/>
      <c r="AY73" s="65"/>
    </row>
    <row r="74" spans="1:51" ht="15.75" customHeight="1" x14ac:dyDescent="0.3">
      <c r="A74" s="65"/>
      <c r="B74" s="113"/>
      <c r="C74" s="114"/>
      <c r="D74" s="115"/>
      <c r="E74" s="115"/>
      <c r="F74" s="115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7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65"/>
      <c r="AR74" s="65"/>
      <c r="AS74" s="65"/>
      <c r="AT74" s="65"/>
      <c r="AU74" s="65"/>
      <c r="AV74" s="65"/>
      <c r="AW74" s="65"/>
      <c r="AX74" s="65"/>
      <c r="AY74" s="65"/>
    </row>
    <row r="75" spans="1:51" ht="15.75" customHeight="1" x14ac:dyDescent="0.3">
      <c r="A75" s="65"/>
      <c r="B75" s="113"/>
      <c r="C75" s="114"/>
      <c r="D75" s="115"/>
      <c r="E75" s="115"/>
      <c r="F75" s="11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7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65"/>
      <c r="AR75" s="65"/>
      <c r="AS75" s="65"/>
      <c r="AT75" s="65"/>
      <c r="AU75" s="65"/>
      <c r="AV75" s="65"/>
      <c r="AW75" s="65"/>
      <c r="AX75" s="65"/>
      <c r="AY75" s="65"/>
    </row>
    <row r="76" spans="1:51" ht="15.75" customHeight="1" x14ac:dyDescent="0.3">
      <c r="A76" s="65"/>
      <c r="B76" s="113"/>
      <c r="C76" s="114"/>
      <c r="D76" s="115"/>
      <c r="E76" s="115"/>
      <c r="F76" s="11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7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65"/>
      <c r="AR76" s="65"/>
      <c r="AS76" s="65"/>
      <c r="AT76" s="65"/>
      <c r="AU76" s="65"/>
      <c r="AV76" s="65"/>
      <c r="AW76" s="65"/>
      <c r="AX76" s="65"/>
      <c r="AY76" s="65"/>
    </row>
    <row r="77" spans="1:51" ht="15.75" customHeight="1" x14ac:dyDescent="0.3">
      <c r="A77" s="65"/>
      <c r="B77" s="113"/>
      <c r="C77" s="114"/>
      <c r="D77" s="115"/>
      <c r="E77" s="115"/>
      <c r="F77" s="115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7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65"/>
      <c r="AR77" s="65"/>
      <c r="AS77" s="65"/>
      <c r="AT77" s="65"/>
      <c r="AU77" s="65"/>
      <c r="AV77" s="65"/>
      <c r="AW77" s="65"/>
      <c r="AX77" s="65"/>
      <c r="AY77" s="65"/>
    </row>
    <row r="78" spans="1:51" ht="15.75" customHeight="1" x14ac:dyDescent="0.3">
      <c r="A78" s="65"/>
      <c r="B78" s="113"/>
      <c r="C78" s="114"/>
      <c r="D78" s="115"/>
      <c r="E78" s="115"/>
      <c r="F78" s="115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7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65"/>
      <c r="AR78" s="65"/>
      <c r="AS78" s="65"/>
      <c r="AT78" s="65"/>
      <c r="AU78" s="65"/>
      <c r="AV78" s="65"/>
      <c r="AW78" s="65"/>
      <c r="AX78" s="65"/>
      <c r="AY78" s="65"/>
    </row>
    <row r="79" spans="1:51" ht="15.75" customHeight="1" x14ac:dyDescent="0.3">
      <c r="A79" s="65"/>
      <c r="B79" s="113"/>
      <c r="C79" s="114"/>
      <c r="D79" s="115"/>
      <c r="E79" s="115"/>
      <c r="F79" s="115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7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65"/>
      <c r="AR79" s="65"/>
      <c r="AS79" s="65"/>
      <c r="AT79" s="65"/>
      <c r="AU79" s="65"/>
      <c r="AV79" s="65"/>
      <c r="AW79" s="65"/>
      <c r="AX79" s="65"/>
      <c r="AY79" s="65"/>
    </row>
    <row r="80" spans="1:51" ht="15.75" customHeight="1" x14ac:dyDescent="0.3">
      <c r="A80" s="65"/>
      <c r="B80" s="113"/>
      <c r="C80" s="114"/>
      <c r="D80" s="115"/>
      <c r="E80" s="115"/>
      <c r="F80" s="115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7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65"/>
      <c r="AR80" s="65"/>
      <c r="AS80" s="65"/>
      <c r="AT80" s="65"/>
      <c r="AU80" s="65"/>
      <c r="AV80" s="65"/>
      <c r="AW80" s="65"/>
      <c r="AX80" s="65"/>
      <c r="AY80" s="65"/>
    </row>
    <row r="81" spans="1:51" ht="15.75" customHeight="1" x14ac:dyDescent="0.3">
      <c r="A81" s="65"/>
      <c r="B81" s="113"/>
      <c r="C81" s="114"/>
      <c r="D81" s="115"/>
      <c r="E81" s="115"/>
      <c r="F81" s="115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7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65"/>
      <c r="AR81" s="65"/>
      <c r="AS81" s="65"/>
      <c r="AT81" s="65"/>
      <c r="AU81" s="65"/>
      <c r="AV81" s="65"/>
      <c r="AW81" s="65"/>
      <c r="AX81" s="65"/>
      <c r="AY81" s="65"/>
    </row>
    <row r="82" spans="1:51" ht="15.75" customHeight="1" x14ac:dyDescent="0.3">
      <c r="A82" s="65"/>
      <c r="B82" s="113"/>
      <c r="C82" s="114"/>
      <c r="D82" s="115"/>
      <c r="E82" s="115"/>
      <c r="F82" s="115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7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65"/>
      <c r="AR82" s="65"/>
      <c r="AS82" s="65"/>
      <c r="AT82" s="65"/>
      <c r="AU82" s="65"/>
      <c r="AV82" s="65"/>
      <c r="AW82" s="65"/>
      <c r="AX82" s="65"/>
      <c r="AY82" s="65"/>
    </row>
    <row r="83" spans="1:51" ht="15.75" customHeight="1" x14ac:dyDescent="0.3">
      <c r="A83" s="65"/>
      <c r="B83" s="113"/>
      <c r="C83" s="114"/>
      <c r="D83" s="115"/>
      <c r="E83" s="115"/>
      <c r="F83" s="115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7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65"/>
      <c r="AR83" s="65"/>
      <c r="AS83" s="65"/>
      <c r="AT83" s="65"/>
      <c r="AU83" s="65"/>
      <c r="AV83" s="65"/>
      <c r="AW83" s="65"/>
      <c r="AX83" s="65"/>
      <c r="AY83" s="65"/>
    </row>
    <row r="84" spans="1:51" ht="15.75" customHeight="1" x14ac:dyDescent="0.3">
      <c r="A84" s="65"/>
      <c r="B84" s="113"/>
      <c r="C84" s="114"/>
      <c r="D84" s="115"/>
      <c r="E84" s="115"/>
      <c r="F84" s="115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7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65"/>
      <c r="AR84" s="65"/>
      <c r="AS84" s="65"/>
      <c r="AT84" s="65"/>
      <c r="AU84" s="65"/>
      <c r="AV84" s="65"/>
      <c r="AW84" s="65"/>
      <c r="AX84" s="65"/>
      <c r="AY84" s="65"/>
    </row>
    <row r="85" spans="1:51" ht="15.75" customHeight="1" x14ac:dyDescent="0.3">
      <c r="A85" s="65"/>
      <c r="B85" s="113"/>
      <c r="C85" s="114"/>
      <c r="D85" s="115"/>
      <c r="E85" s="115"/>
      <c r="F85" s="115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7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65"/>
      <c r="AR85" s="65"/>
      <c r="AS85" s="65"/>
      <c r="AT85" s="65"/>
      <c r="AU85" s="65"/>
      <c r="AV85" s="65"/>
      <c r="AW85" s="65"/>
      <c r="AX85" s="65"/>
      <c r="AY85" s="65"/>
    </row>
    <row r="86" spans="1:51" ht="15.75" customHeight="1" x14ac:dyDescent="0.3">
      <c r="A86" s="65"/>
      <c r="B86" s="113"/>
      <c r="C86" s="114"/>
      <c r="D86" s="115"/>
      <c r="E86" s="115"/>
      <c r="F86" s="115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7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65"/>
      <c r="AR86" s="65"/>
      <c r="AS86" s="65"/>
      <c r="AT86" s="65"/>
      <c r="AU86" s="65"/>
      <c r="AV86" s="65"/>
      <c r="AW86" s="65"/>
      <c r="AX86" s="65"/>
      <c r="AY86" s="65"/>
    </row>
    <row r="87" spans="1:51" ht="15.75" customHeight="1" x14ac:dyDescent="0.3">
      <c r="A87" s="65"/>
      <c r="B87" s="113"/>
      <c r="C87" s="114"/>
      <c r="D87" s="115"/>
      <c r="E87" s="115"/>
      <c r="F87" s="115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7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65"/>
      <c r="AR87" s="65"/>
      <c r="AS87" s="65"/>
      <c r="AT87" s="65"/>
      <c r="AU87" s="65"/>
      <c r="AV87" s="65"/>
      <c r="AW87" s="65"/>
      <c r="AX87" s="65"/>
      <c r="AY87" s="65"/>
    </row>
    <row r="88" spans="1:51" ht="15.75" customHeight="1" x14ac:dyDescent="0.3">
      <c r="A88" s="65"/>
      <c r="B88" s="113"/>
      <c r="C88" s="114"/>
      <c r="D88" s="115"/>
      <c r="E88" s="115"/>
      <c r="F88" s="115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7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65"/>
      <c r="AR88" s="65"/>
      <c r="AS88" s="65"/>
      <c r="AT88" s="65"/>
      <c r="AU88" s="65"/>
      <c r="AV88" s="65"/>
      <c r="AW88" s="65"/>
      <c r="AX88" s="65"/>
      <c r="AY88" s="65"/>
    </row>
    <row r="89" spans="1:51" ht="15.75" customHeight="1" x14ac:dyDescent="0.3">
      <c r="A89" s="65"/>
      <c r="B89" s="113"/>
      <c r="C89" s="114"/>
      <c r="D89" s="115"/>
      <c r="E89" s="115"/>
      <c r="F89" s="115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7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65"/>
      <c r="AR89" s="65"/>
      <c r="AS89" s="65"/>
      <c r="AT89" s="65"/>
      <c r="AU89" s="65"/>
      <c r="AV89" s="65"/>
      <c r="AW89" s="65"/>
      <c r="AX89" s="65"/>
      <c r="AY89" s="65"/>
    </row>
    <row r="90" spans="1:51" ht="15.75" customHeight="1" x14ac:dyDescent="0.3">
      <c r="A90" s="65"/>
      <c r="B90" s="113"/>
      <c r="C90" s="114"/>
      <c r="D90" s="115"/>
      <c r="E90" s="115"/>
      <c r="F90" s="115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7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65"/>
      <c r="AR90" s="65"/>
      <c r="AS90" s="65"/>
      <c r="AT90" s="65"/>
      <c r="AU90" s="65"/>
      <c r="AV90" s="65"/>
      <c r="AW90" s="65"/>
      <c r="AX90" s="65"/>
      <c r="AY90" s="65"/>
    </row>
    <row r="91" spans="1:51" ht="15.75" customHeight="1" x14ac:dyDescent="0.3">
      <c r="A91" s="65"/>
      <c r="B91" s="113"/>
      <c r="C91" s="114"/>
      <c r="D91" s="115"/>
      <c r="E91" s="115"/>
      <c r="F91" s="115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7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65"/>
      <c r="AR91" s="65"/>
      <c r="AS91" s="65"/>
      <c r="AT91" s="65"/>
      <c r="AU91" s="65"/>
      <c r="AV91" s="65"/>
      <c r="AW91" s="65"/>
      <c r="AX91" s="65"/>
      <c r="AY91" s="65"/>
    </row>
    <row r="92" spans="1:51" ht="15.75" customHeight="1" x14ac:dyDescent="0.3">
      <c r="A92" s="65"/>
      <c r="B92" s="113"/>
      <c r="C92" s="114"/>
      <c r="D92" s="115"/>
      <c r="E92" s="115"/>
      <c r="F92" s="115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7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65"/>
      <c r="AR92" s="65"/>
      <c r="AS92" s="65"/>
      <c r="AT92" s="65"/>
      <c r="AU92" s="65"/>
      <c r="AV92" s="65"/>
      <c r="AW92" s="65"/>
      <c r="AX92" s="65"/>
      <c r="AY92" s="65"/>
    </row>
    <row r="93" spans="1:51" ht="15.75" customHeight="1" x14ac:dyDescent="0.3">
      <c r="A93" s="65"/>
      <c r="B93" s="113"/>
      <c r="C93" s="114"/>
      <c r="D93" s="115"/>
      <c r="E93" s="115"/>
      <c r="F93" s="115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7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65"/>
      <c r="AR93" s="65"/>
      <c r="AS93" s="65"/>
      <c r="AT93" s="65"/>
      <c r="AU93" s="65"/>
      <c r="AV93" s="65"/>
      <c r="AW93" s="65"/>
      <c r="AX93" s="65"/>
      <c r="AY93" s="65"/>
    </row>
    <row r="94" spans="1:51" ht="15.75" customHeight="1" x14ac:dyDescent="0.3">
      <c r="A94" s="65"/>
      <c r="B94" s="113"/>
      <c r="C94" s="114"/>
      <c r="D94" s="115"/>
      <c r="E94" s="115"/>
      <c r="F94" s="115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7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65"/>
      <c r="AR94" s="65"/>
      <c r="AS94" s="65"/>
      <c r="AT94" s="65"/>
      <c r="AU94" s="65"/>
      <c r="AV94" s="65"/>
      <c r="AW94" s="65"/>
      <c r="AX94" s="65"/>
      <c r="AY94" s="65"/>
    </row>
    <row r="95" spans="1:51" ht="15.75" customHeight="1" x14ac:dyDescent="0.3">
      <c r="A95" s="65"/>
      <c r="B95" s="113"/>
      <c r="C95" s="114"/>
      <c r="D95" s="115"/>
      <c r="E95" s="115"/>
      <c r="F95" s="115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7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65"/>
      <c r="AR95" s="65"/>
      <c r="AS95" s="65"/>
      <c r="AT95" s="65"/>
      <c r="AU95" s="65"/>
      <c r="AV95" s="65"/>
      <c r="AW95" s="65"/>
      <c r="AX95" s="65"/>
      <c r="AY95" s="65"/>
    </row>
    <row r="96" spans="1:51" ht="15.75" customHeight="1" x14ac:dyDescent="0.3">
      <c r="A96" s="65"/>
      <c r="B96" s="113"/>
      <c r="C96" s="114"/>
      <c r="D96" s="115"/>
      <c r="E96" s="115"/>
      <c r="F96" s="115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7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65"/>
      <c r="AR96" s="65"/>
      <c r="AS96" s="65"/>
      <c r="AT96" s="65"/>
      <c r="AU96" s="65"/>
      <c r="AV96" s="65"/>
      <c r="AW96" s="65"/>
      <c r="AX96" s="65"/>
      <c r="AY96" s="65"/>
    </row>
    <row r="97" spans="1:51" ht="15.75" customHeight="1" x14ac:dyDescent="0.3">
      <c r="A97" s="65"/>
      <c r="B97" s="113"/>
      <c r="C97" s="114"/>
      <c r="D97" s="115"/>
      <c r="E97" s="115"/>
      <c r="F97" s="115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7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65"/>
      <c r="AR97" s="65"/>
      <c r="AS97" s="65"/>
      <c r="AT97" s="65"/>
      <c r="AU97" s="65"/>
      <c r="AV97" s="65"/>
      <c r="AW97" s="65"/>
      <c r="AX97" s="65"/>
      <c r="AY97" s="65"/>
    </row>
    <row r="98" spans="1:51" ht="15.75" customHeight="1" x14ac:dyDescent="0.3">
      <c r="A98" s="65"/>
      <c r="B98" s="113"/>
      <c r="C98" s="114"/>
      <c r="D98" s="115"/>
      <c r="E98" s="115"/>
      <c r="F98" s="115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7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65"/>
      <c r="AR98" s="65"/>
      <c r="AS98" s="65"/>
      <c r="AT98" s="65"/>
      <c r="AU98" s="65"/>
      <c r="AV98" s="65"/>
      <c r="AW98" s="65"/>
      <c r="AX98" s="65"/>
      <c r="AY98" s="65"/>
    </row>
    <row r="99" spans="1:51" ht="15.75" customHeight="1" x14ac:dyDescent="0.3">
      <c r="A99" s="65"/>
      <c r="B99" s="113"/>
      <c r="C99" s="114"/>
      <c r="D99" s="115"/>
      <c r="E99" s="115"/>
      <c r="F99" s="115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7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65"/>
      <c r="AR99" s="65"/>
      <c r="AS99" s="65"/>
      <c r="AT99" s="65"/>
      <c r="AU99" s="65"/>
      <c r="AV99" s="65"/>
      <c r="AW99" s="65"/>
      <c r="AX99" s="65"/>
      <c r="AY99" s="65"/>
    </row>
    <row r="100" spans="1:51" ht="15.75" customHeight="1" x14ac:dyDescent="0.3">
      <c r="A100" s="65"/>
      <c r="B100" s="113"/>
      <c r="C100" s="114"/>
      <c r="D100" s="115"/>
      <c r="E100" s="115"/>
      <c r="F100" s="115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7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65"/>
      <c r="AR100" s="65"/>
      <c r="AS100" s="65"/>
      <c r="AT100" s="65"/>
      <c r="AU100" s="65"/>
      <c r="AV100" s="65"/>
      <c r="AW100" s="65"/>
      <c r="AX100" s="65"/>
      <c r="AY100" s="65"/>
    </row>
    <row r="101" spans="1:51" ht="15.75" customHeight="1" x14ac:dyDescent="0.3">
      <c r="A101" s="65"/>
      <c r="B101" s="113"/>
      <c r="C101" s="114"/>
      <c r="D101" s="115"/>
      <c r="E101" s="115"/>
      <c r="F101" s="115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7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65"/>
      <c r="AR101" s="65"/>
      <c r="AS101" s="65"/>
      <c r="AT101" s="65"/>
      <c r="AU101" s="65"/>
      <c r="AV101" s="65"/>
      <c r="AW101" s="65"/>
      <c r="AX101" s="65"/>
      <c r="AY101" s="65"/>
    </row>
    <row r="102" spans="1:51" ht="15.75" customHeight="1" x14ac:dyDescent="0.3">
      <c r="A102" s="65"/>
      <c r="B102" s="113"/>
      <c r="C102" s="114"/>
      <c r="D102" s="115"/>
      <c r="E102" s="115"/>
      <c r="F102" s="115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7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65"/>
      <c r="AR102" s="65"/>
      <c r="AS102" s="65"/>
      <c r="AT102" s="65"/>
      <c r="AU102" s="65"/>
      <c r="AV102" s="65"/>
      <c r="AW102" s="65"/>
      <c r="AX102" s="65"/>
      <c r="AY102" s="65"/>
    </row>
    <row r="103" spans="1:51" ht="15.75" customHeight="1" x14ac:dyDescent="0.3">
      <c r="A103" s="65"/>
      <c r="B103" s="113"/>
      <c r="C103" s="114"/>
      <c r="D103" s="115"/>
      <c r="E103" s="115"/>
      <c r="F103" s="115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7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65"/>
      <c r="AR103" s="65"/>
      <c r="AS103" s="65"/>
      <c r="AT103" s="65"/>
      <c r="AU103" s="65"/>
      <c r="AV103" s="65"/>
      <c r="AW103" s="65"/>
      <c r="AX103" s="65"/>
      <c r="AY103" s="65"/>
    </row>
    <row r="104" spans="1:51" ht="15.75" customHeight="1" x14ac:dyDescent="0.3">
      <c r="A104" s="65"/>
      <c r="B104" s="113"/>
      <c r="C104" s="114"/>
      <c r="D104" s="115"/>
      <c r="E104" s="115"/>
      <c r="F104" s="115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7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65"/>
      <c r="AR104" s="65"/>
      <c r="AS104" s="65"/>
      <c r="AT104" s="65"/>
      <c r="AU104" s="65"/>
      <c r="AV104" s="65"/>
      <c r="AW104" s="65"/>
      <c r="AX104" s="65"/>
      <c r="AY104" s="65"/>
    </row>
    <row r="105" spans="1:51" ht="15.75" customHeight="1" x14ac:dyDescent="0.3">
      <c r="A105" s="65"/>
      <c r="B105" s="113"/>
      <c r="C105" s="114"/>
      <c r="D105" s="115"/>
      <c r="E105" s="115"/>
      <c r="F105" s="115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7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65"/>
      <c r="AR105" s="65"/>
      <c r="AS105" s="65"/>
      <c r="AT105" s="65"/>
      <c r="AU105" s="65"/>
      <c r="AV105" s="65"/>
      <c r="AW105" s="65"/>
      <c r="AX105" s="65"/>
      <c r="AY105" s="65"/>
    </row>
    <row r="106" spans="1:51" ht="15.75" customHeight="1" x14ac:dyDescent="0.3">
      <c r="A106" s="65"/>
      <c r="B106" s="113"/>
      <c r="C106" s="114"/>
      <c r="D106" s="115"/>
      <c r="E106" s="115"/>
      <c r="F106" s="115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7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65"/>
      <c r="AR106" s="65"/>
      <c r="AS106" s="65"/>
      <c r="AT106" s="65"/>
      <c r="AU106" s="65"/>
      <c r="AV106" s="65"/>
      <c r="AW106" s="65"/>
      <c r="AX106" s="65"/>
      <c r="AY106" s="65"/>
    </row>
    <row r="107" spans="1:51" ht="15.75" customHeight="1" x14ac:dyDescent="0.3">
      <c r="A107" s="65"/>
      <c r="B107" s="113"/>
      <c r="C107" s="114"/>
      <c r="D107" s="115"/>
      <c r="E107" s="115"/>
      <c r="F107" s="115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7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65"/>
      <c r="AR107" s="65"/>
      <c r="AS107" s="65"/>
      <c r="AT107" s="65"/>
      <c r="AU107" s="65"/>
      <c r="AV107" s="65"/>
      <c r="AW107" s="65"/>
      <c r="AX107" s="65"/>
      <c r="AY107" s="65"/>
    </row>
    <row r="108" spans="1:51" ht="15.75" customHeight="1" x14ac:dyDescent="0.3">
      <c r="A108" s="65"/>
      <c r="B108" s="113"/>
      <c r="C108" s="114"/>
      <c r="D108" s="115"/>
      <c r="E108" s="115"/>
      <c r="F108" s="115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7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65"/>
      <c r="AR108" s="65"/>
      <c r="AS108" s="65"/>
      <c r="AT108" s="65"/>
      <c r="AU108" s="65"/>
      <c r="AV108" s="65"/>
      <c r="AW108" s="65"/>
      <c r="AX108" s="65"/>
      <c r="AY108" s="65"/>
    </row>
    <row r="109" spans="1:51" ht="15.75" customHeight="1" x14ac:dyDescent="0.3">
      <c r="A109" s="65"/>
      <c r="B109" s="113"/>
      <c r="C109" s="114"/>
      <c r="D109" s="115"/>
      <c r="E109" s="115"/>
      <c r="F109" s="11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7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65"/>
      <c r="AR109" s="65"/>
      <c r="AS109" s="65"/>
      <c r="AT109" s="65"/>
      <c r="AU109" s="65"/>
      <c r="AV109" s="65"/>
      <c r="AW109" s="65"/>
      <c r="AX109" s="65"/>
      <c r="AY109" s="65"/>
    </row>
    <row r="110" spans="1:51" ht="15.75" customHeight="1" x14ac:dyDescent="0.3">
      <c r="A110" s="65"/>
      <c r="B110" s="113"/>
      <c r="C110" s="114"/>
      <c r="D110" s="115"/>
      <c r="E110" s="115"/>
      <c r="F110" s="115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7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65"/>
      <c r="AR110" s="65"/>
      <c r="AS110" s="65"/>
      <c r="AT110" s="65"/>
      <c r="AU110" s="65"/>
      <c r="AV110" s="65"/>
      <c r="AW110" s="65"/>
      <c r="AX110" s="65"/>
      <c r="AY110" s="65"/>
    </row>
    <row r="111" spans="1:51" ht="15.75" customHeight="1" x14ac:dyDescent="0.3">
      <c r="A111" s="65"/>
      <c r="B111" s="113"/>
      <c r="C111" s="114"/>
      <c r="D111" s="115"/>
      <c r="E111" s="115"/>
      <c r="F111" s="115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7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65"/>
      <c r="AR111" s="65"/>
      <c r="AS111" s="65"/>
      <c r="AT111" s="65"/>
      <c r="AU111" s="65"/>
      <c r="AV111" s="65"/>
      <c r="AW111" s="65"/>
      <c r="AX111" s="65"/>
      <c r="AY111" s="65"/>
    </row>
    <row r="112" spans="1:51" ht="15.75" customHeight="1" x14ac:dyDescent="0.3">
      <c r="A112" s="65"/>
      <c r="B112" s="113"/>
      <c r="C112" s="114"/>
      <c r="D112" s="115"/>
      <c r="E112" s="115"/>
      <c r="F112" s="115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7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65"/>
      <c r="AR112" s="65"/>
      <c r="AS112" s="65"/>
      <c r="AT112" s="65"/>
      <c r="AU112" s="65"/>
      <c r="AV112" s="65"/>
      <c r="AW112" s="65"/>
      <c r="AX112" s="65"/>
      <c r="AY112" s="65"/>
    </row>
    <row r="113" spans="1:51" ht="15.75" customHeight="1" x14ac:dyDescent="0.3">
      <c r="A113" s="65"/>
      <c r="B113" s="113"/>
      <c r="C113" s="114"/>
      <c r="D113" s="115"/>
      <c r="E113" s="115"/>
      <c r="F113" s="115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7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65"/>
      <c r="AR113" s="65"/>
      <c r="AS113" s="65"/>
      <c r="AT113" s="65"/>
      <c r="AU113" s="65"/>
      <c r="AV113" s="65"/>
      <c r="AW113" s="65"/>
      <c r="AX113" s="65"/>
      <c r="AY113" s="65"/>
    </row>
    <row r="114" spans="1:51" ht="15.75" customHeight="1" x14ac:dyDescent="0.3">
      <c r="A114" s="65"/>
      <c r="B114" s="113"/>
      <c r="C114" s="114"/>
      <c r="D114" s="115"/>
      <c r="E114" s="115"/>
      <c r="F114" s="115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7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65"/>
      <c r="AR114" s="65"/>
      <c r="AS114" s="65"/>
      <c r="AT114" s="65"/>
      <c r="AU114" s="65"/>
      <c r="AV114" s="65"/>
      <c r="AW114" s="65"/>
      <c r="AX114" s="65"/>
      <c r="AY114" s="65"/>
    </row>
    <row r="115" spans="1:51" ht="15.75" customHeight="1" x14ac:dyDescent="0.3">
      <c r="A115" s="65"/>
      <c r="B115" s="113"/>
      <c r="C115" s="114"/>
      <c r="D115" s="115"/>
      <c r="E115" s="115"/>
      <c r="F115" s="115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7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65"/>
      <c r="AR115" s="65"/>
      <c r="AS115" s="65"/>
      <c r="AT115" s="65"/>
      <c r="AU115" s="65"/>
      <c r="AV115" s="65"/>
      <c r="AW115" s="65"/>
      <c r="AX115" s="65"/>
      <c r="AY115" s="65"/>
    </row>
    <row r="116" spans="1:51" ht="15.75" customHeight="1" x14ac:dyDescent="0.3">
      <c r="A116" s="65"/>
      <c r="B116" s="113"/>
      <c r="C116" s="114"/>
      <c r="D116" s="115"/>
      <c r="E116" s="115"/>
      <c r="F116" s="115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7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65"/>
      <c r="AR116" s="65"/>
      <c r="AS116" s="65"/>
      <c r="AT116" s="65"/>
      <c r="AU116" s="65"/>
      <c r="AV116" s="65"/>
      <c r="AW116" s="65"/>
      <c r="AX116" s="65"/>
      <c r="AY116" s="65"/>
    </row>
    <row r="117" spans="1:51" ht="15.75" customHeight="1" x14ac:dyDescent="0.3">
      <c r="A117" s="65"/>
      <c r="B117" s="113"/>
      <c r="C117" s="114"/>
      <c r="D117" s="115"/>
      <c r="E117" s="115"/>
      <c r="F117" s="115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7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65"/>
      <c r="AR117" s="65"/>
      <c r="AS117" s="65"/>
      <c r="AT117" s="65"/>
      <c r="AU117" s="65"/>
      <c r="AV117" s="65"/>
      <c r="AW117" s="65"/>
      <c r="AX117" s="65"/>
      <c r="AY117" s="65"/>
    </row>
    <row r="118" spans="1:51" ht="15.75" customHeight="1" x14ac:dyDescent="0.3">
      <c r="A118" s="65"/>
      <c r="B118" s="113"/>
      <c r="C118" s="114"/>
      <c r="D118" s="115"/>
      <c r="E118" s="115"/>
      <c r="F118" s="115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7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65"/>
      <c r="AR118" s="65"/>
      <c r="AS118" s="65"/>
      <c r="AT118" s="65"/>
      <c r="AU118" s="65"/>
      <c r="AV118" s="65"/>
      <c r="AW118" s="65"/>
      <c r="AX118" s="65"/>
      <c r="AY118" s="65"/>
    </row>
    <row r="119" spans="1:51" ht="15.75" customHeight="1" x14ac:dyDescent="0.3">
      <c r="A119" s="65"/>
      <c r="B119" s="113"/>
      <c r="C119" s="114"/>
      <c r="D119" s="115"/>
      <c r="E119" s="115"/>
      <c r="F119" s="115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7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65"/>
      <c r="AR119" s="65"/>
      <c r="AS119" s="65"/>
      <c r="AT119" s="65"/>
      <c r="AU119" s="65"/>
      <c r="AV119" s="65"/>
      <c r="AW119" s="65"/>
      <c r="AX119" s="65"/>
      <c r="AY119" s="65"/>
    </row>
    <row r="120" spans="1:51" ht="15.75" customHeight="1" x14ac:dyDescent="0.3">
      <c r="A120" s="65"/>
      <c r="B120" s="113"/>
      <c r="C120" s="114"/>
      <c r="D120" s="115"/>
      <c r="E120" s="115"/>
      <c r="F120" s="115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7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65"/>
      <c r="AR120" s="65"/>
      <c r="AS120" s="65"/>
      <c r="AT120" s="65"/>
      <c r="AU120" s="65"/>
      <c r="AV120" s="65"/>
      <c r="AW120" s="65"/>
      <c r="AX120" s="65"/>
      <c r="AY120" s="65"/>
    </row>
    <row r="121" spans="1:51" ht="15.75" customHeight="1" x14ac:dyDescent="0.3">
      <c r="A121" s="65"/>
      <c r="B121" s="113"/>
      <c r="C121" s="114"/>
      <c r="D121" s="115"/>
      <c r="E121" s="115"/>
      <c r="F121" s="115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7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65"/>
      <c r="AR121" s="65"/>
      <c r="AS121" s="65"/>
      <c r="AT121" s="65"/>
      <c r="AU121" s="65"/>
      <c r="AV121" s="65"/>
      <c r="AW121" s="65"/>
      <c r="AX121" s="65"/>
      <c r="AY121" s="65"/>
    </row>
    <row r="122" spans="1:51" ht="15.75" customHeight="1" x14ac:dyDescent="0.3">
      <c r="A122" s="65"/>
      <c r="B122" s="113"/>
      <c r="C122" s="114"/>
      <c r="D122" s="115"/>
      <c r="E122" s="115"/>
      <c r="F122" s="115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7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65"/>
      <c r="AR122" s="65"/>
      <c r="AS122" s="65"/>
      <c r="AT122" s="65"/>
      <c r="AU122" s="65"/>
      <c r="AV122" s="65"/>
      <c r="AW122" s="65"/>
      <c r="AX122" s="65"/>
      <c r="AY122" s="65"/>
    </row>
    <row r="123" spans="1:51" ht="15.75" customHeight="1" x14ac:dyDescent="0.3">
      <c r="A123" s="65"/>
      <c r="B123" s="113"/>
      <c r="C123" s="114"/>
      <c r="D123" s="115"/>
      <c r="E123" s="115"/>
      <c r="F123" s="115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7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65"/>
      <c r="AR123" s="65"/>
      <c r="AS123" s="65"/>
      <c r="AT123" s="65"/>
      <c r="AU123" s="65"/>
      <c r="AV123" s="65"/>
      <c r="AW123" s="65"/>
      <c r="AX123" s="65"/>
      <c r="AY123" s="65"/>
    </row>
    <row r="124" spans="1:51" ht="15.75" customHeight="1" x14ac:dyDescent="0.3">
      <c r="A124" s="65"/>
      <c r="B124" s="113"/>
      <c r="C124" s="114"/>
      <c r="D124" s="115"/>
      <c r="E124" s="115"/>
      <c r="F124" s="115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7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65"/>
      <c r="AR124" s="65"/>
      <c r="AS124" s="65"/>
      <c r="AT124" s="65"/>
      <c r="AU124" s="65"/>
      <c r="AV124" s="65"/>
      <c r="AW124" s="65"/>
      <c r="AX124" s="65"/>
      <c r="AY124" s="65"/>
    </row>
    <row r="125" spans="1:51" ht="15.75" customHeight="1" x14ac:dyDescent="0.3">
      <c r="A125" s="65"/>
      <c r="B125" s="113"/>
      <c r="C125" s="114"/>
      <c r="D125" s="115"/>
      <c r="E125" s="115"/>
      <c r="F125" s="115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7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65"/>
      <c r="AR125" s="65"/>
      <c r="AS125" s="65"/>
      <c r="AT125" s="65"/>
      <c r="AU125" s="65"/>
      <c r="AV125" s="65"/>
      <c r="AW125" s="65"/>
      <c r="AX125" s="65"/>
      <c r="AY125" s="65"/>
    </row>
    <row r="126" spans="1:51" ht="15.75" customHeight="1" x14ac:dyDescent="0.3">
      <c r="A126" s="65"/>
      <c r="B126" s="113"/>
      <c r="C126" s="114"/>
      <c r="D126" s="115"/>
      <c r="E126" s="115"/>
      <c r="F126" s="115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7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65"/>
      <c r="AR126" s="65"/>
      <c r="AS126" s="65"/>
      <c r="AT126" s="65"/>
      <c r="AU126" s="65"/>
      <c r="AV126" s="65"/>
      <c r="AW126" s="65"/>
      <c r="AX126" s="65"/>
      <c r="AY126" s="65"/>
    </row>
    <row r="127" spans="1:51" ht="15.75" customHeight="1" x14ac:dyDescent="0.3">
      <c r="A127" s="65"/>
      <c r="B127" s="113"/>
      <c r="C127" s="114"/>
      <c r="D127" s="115"/>
      <c r="E127" s="115"/>
      <c r="F127" s="115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7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65"/>
      <c r="AR127" s="65"/>
      <c r="AS127" s="65"/>
      <c r="AT127" s="65"/>
      <c r="AU127" s="65"/>
      <c r="AV127" s="65"/>
      <c r="AW127" s="65"/>
      <c r="AX127" s="65"/>
      <c r="AY127" s="65"/>
    </row>
    <row r="128" spans="1:51" ht="15.75" customHeight="1" x14ac:dyDescent="0.3">
      <c r="A128" s="65"/>
      <c r="B128" s="113"/>
      <c r="C128" s="114"/>
      <c r="D128" s="115"/>
      <c r="E128" s="115"/>
      <c r="F128" s="115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7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65"/>
      <c r="AR128" s="65"/>
      <c r="AS128" s="65"/>
      <c r="AT128" s="65"/>
      <c r="AU128" s="65"/>
      <c r="AV128" s="65"/>
      <c r="AW128" s="65"/>
      <c r="AX128" s="65"/>
      <c r="AY128" s="65"/>
    </row>
    <row r="129" spans="1:51" ht="15.75" customHeight="1" x14ac:dyDescent="0.3">
      <c r="A129" s="65"/>
      <c r="B129" s="113"/>
      <c r="C129" s="114"/>
      <c r="D129" s="115"/>
      <c r="E129" s="115"/>
      <c r="F129" s="115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7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65"/>
      <c r="AR129" s="65"/>
      <c r="AS129" s="65"/>
      <c r="AT129" s="65"/>
      <c r="AU129" s="65"/>
      <c r="AV129" s="65"/>
      <c r="AW129" s="65"/>
      <c r="AX129" s="65"/>
      <c r="AY129" s="65"/>
    </row>
    <row r="130" spans="1:51" ht="15.75" customHeight="1" x14ac:dyDescent="0.3">
      <c r="A130" s="65"/>
      <c r="B130" s="113"/>
      <c r="C130" s="114"/>
      <c r="D130" s="115"/>
      <c r="E130" s="115"/>
      <c r="F130" s="115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7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65"/>
      <c r="AR130" s="65"/>
      <c r="AS130" s="65"/>
      <c r="AT130" s="65"/>
      <c r="AU130" s="65"/>
      <c r="AV130" s="65"/>
      <c r="AW130" s="65"/>
      <c r="AX130" s="65"/>
      <c r="AY130" s="65"/>
    </row>
    <row r="131" spans="1:51" ht="15.75" customHeight="1" x14ac:dyDescent="0.3">
      <c r="A131" s="65"/>
      <c r="B131" s="113"/>
      <c r="C131" s="114"/>
      <c r="D131" s="115"/>
      <c r="E131" s="115"/>
      <c r="F131" s="115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7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65"/>
      <c r="AR131" s="65"/>
      <c r="AS131" s="65"/>
      <c r="AT131" s="65"/>
      <c r="AU131" s="65"/>
      <c r="AV131" s="65"/>
      <c r="AW131" s="65"/>
      <c r="AX131" s="65"/>
      <c r="AY131" s="65"/>
    </row>
    <row r="132" spans="1:51" ht="15.75" customHeight="1" x14ac:dyDescent="0.3">
      <c r="A132" s="65"/>
      <c r="B132" s="113"/>
      <c r="C132" s="114"/>
      <c r="D132" s="115"/>
      <c r="E132" s="115"/>
      <c r="F132" s="115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7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65"/>
      <c r="AR132" s="65"/>
      <c r="AS132" s="65"/>
      <c r="AT132" s="65"/>
      <c r="AU132" s="65"/>
      <c r="AV132" s="65"/>
      <c r="AW132" s="65"/>
      <c r="AX132" s="65"/>
      <c r="AY132" s="65"/>
    </row>
    <row r="133" spans="1:51" ht="15.75" customHeight="1" x14ac:dyDescent="0.3">
      <c r="A133" s="65"/>
      <c r="B133" s="113"/>
      <c r="C133" s="114"/>
      <c r="D133" s="115"/>
      <c r="E133" s="115"/>
      <c r="F133" s="115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7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65"/>
      <c r="AR133" s="65"/>
      <c r="AS133" s="65"/>
      <c r="AT133" s="65"/>
      <c r="AU133" s="65"/>
      <c r="AV133" s="65"/>
      <c r="AW133" s="65"/>
      <c r="AX133" s="65"/>
      <c r="AY133" s="65"/>
    </row>
    <row r="134" spans="1:51" ht="15.75" customHeight="1" x14ac:dyDescent="0.3">
      <c r="A134" s="65"/>
      <c r="B134" s="113"/>
      <c r="C134" s="114"/>
      <c r="D134" s="115"/>
      <c r="E134" s="115"/>
      <c r="F134" s="115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7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65"/>
      <c r="AR134" s="65"/>
      <c r="AS134" s="65"/>
      <c r="AT134" s="65"/>
      <c r="AU134" s="65"/>
      <c r="AV134" s="65"/>
      <c r="AW134" s="65"/>
      <c r="AX134" s="65"/>
      <c r="AY134" s="65"/>
    </row>
    <row r="135" spans="1:51" ht="15.75" customHeight="1" x14ac:dyDescent="0.3">
      <c r="A135" s="65"/>
      <c r="B135" s="113"/>
      <c r="C135" s="114"/>
      <c r="D135" s="115"/>
      <c r="E135" s="115"/>
      <c r="F135" s="115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7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65"/>
      <c r="AR135" s="65"/>
      <c r="AS135" s="65"/>
      <c r="AT135" s="65"/>
      <c r="AU135" s="65"/>
      <c r="AV135" s="65"/>
      <c r="AW135" s="65"/>
      <c r="AX135" s="65"/>
      <c r="AY135" s="65"/>
    </row>
    <row r="136" spans="1:51" ht="15.75" customHeight="1" x14ac:dyDescent="0.3">
      <c r="A136" s="65"/>
      <c r="B136" s="113"/>
      <c r="C136" s="114"/>
      <c r="D136" s="115"/>
      <c r="E136" s="115"/>
      <c r="F136" s="115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7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65"/>
      <c r="AR136" s="65"/>
      <c r="AS136" s="65"/>
      <c r="AT136" s="65"/>
      <c r="AU136" s="65"/>
      <c r="AV136" s="65"/>
      <c r="AW136" s="65"/>
      <c r="AX136" s="65"/>
      <c r="AY136" s="65"/>
    </row>
    <row r="137" spans="1:51" ht="15.75" customHeight="1" x14ac:dyDescent="0.3">
      <c r="A137" s="65"/>
      <c r="B137" s="113"/>
      <c r="C137" s="114"/>
      <c r="D137" s="115"/>
      <c r="E137" s="115"/>
      <c r="F137" s="115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7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65"/>
      <c r="AR137" s="65"/>
      <c r="AS137" s="65"/>
      <c r="AT137" s="65"/>
      <c r="AU137" s="65"/>
      <c r="AV137" s="65"/>
      <c r="AW137" s="65"/>
      <c r="AX137" s="65"/>
      <c r="AY137" s="65"/>
    </row>
    <row r="138" spans="1:51" ht="15.75" customHeight="1" x14ac:dyDescent="0.3">
      <c r="A138" s="65"/>
      <c r="B138" s="113"/>
      <c r="C138" s="114"/>
      <c r="D138" s="115"/>
      <c r="E138" s="115"/>
      <c r="F138" s="115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7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65"/>
      <c r="AR138" s="65"/>
      <c r="AS138" s="65"/>
      <c r="AT138" s="65"/>
      <c r="AU138" s="65"/>
      <c r="AV138" s="65"/>
      <c r="AW138" s="65"/>
      <c r="AX138" s="65"/>
      <c r="AY138" s="65"/>
    </row>
    <row r="139" spans="1:51" ht="15.75" customHeight="1" x14ac:dyDescent="0.3">
      <c r="A139" s="65"/>
      <c r="B139" s="113"/>
      <c r="C139" s="114"/>
      <c r="D139" s="115"/>
      <c r="E139" s="115"/>
      <c r="F139" s="115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7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65"/>
      <c r="AR139" s="65"/>
      <c r="AS139" s="65"/>
      <c r="AT139" s="65"/>
      <c r="AU139" s="65"/>
      <c r="AV139" s="65"/>
      <c r="AW139" s="65"/>
      <c r="AX139" s="65"/>
      <c r="AY139" s="65"/>
    </row>
    <row r="140" spans="1:51" ht="15.75" customHeight="1" x14ac:dyDescent="0.3">
      <c r="A140" s="65"/>
      <c r="B140" s="113"/>
      <c r="C140" s="114"/>
      <c r="D140" s="115"/>
      <c r="E140" s="115"/>
      <c r="F140" s="115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7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65"/>
      <c r="AR140" s="65"/>
      <c r="AS140" s="65"/>
      <c r="AT140" s="65"/>
      <c r="AU140" s="65"/>
      <c r="AV140" s="65"/>
      <c r="AW140" s="65"/>
      <c r="AX140" s="65"/>
      <c r="AY140" s="65"/>
    </row>
    <row r="141" spans="1:51" ht="15.75" customHeight="1" x14ac:dyDescent="0.3">
      <c r="A141" s="65"/>
      <c r="B141" s="113"/>
      <c r="C141" s="114"/>
      <c r="D141" s="115"/>
      <c r="E141" s="115"/>
      <c r="F141" s="115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7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65"/>
      <c r="AR141" s="65"/>
      <c r="AS141" s="65"/>
      <c r="AT141" s="65"/>
      <c r="AU141" s="65"/>
      <c r="AV141" s="65"/>
      <c r="AW141" s="65"/>
      <c r="AX141" s="65"/>
      <c r="AY141" s="65"/>
    </row>
    <row r="142" spans="1:51" ht="15.75" customHeight="1" x14ac:dyDescent="0.3">
      <c r="A142" s="65"/>
      <c r="B142" s="113"/>
      <c r="C142" s="114"/>
      <c r="D142" s="115"/>
      <c r="E142" s="115"/>
      <c r="F142" s="115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7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65"/>
      <c r="AR142" s="65"/>
      <c r="AS142" s="65"/>
      <c r="AT142" s="65"/>
      <c r="AU142" s="65"/>
      <c r="AV142" s="65"/>
      <c r="AW142" s="65"/>
      <c r="AX142" s="65"/>
      <c r="AY142" s="65"/>
    </row>
    <row r="143" spans="1:51" ht="15.75" customHeight="1" x14ac:dyDescent="0.3">
      <c r="A143" s="65"/>
      <c r="B143" s="113"/>
      <c r="C143" s="114"/>
      <c r="D143" s="115"/>
      <c r="E143" s="115"/>
      <c r="F143" s="115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7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65"/>
      <c r="AR143" s="65"/>
      <c r="AS143" s="65"/>
      <c r="AT143" s="65"/>
      <c r="AU143" s="65"/>
      <c r="AV143" s="65"/>
      <c r="AW143" s="65"/>
      <c r="AX143" s="65"/>
      <c r="AY143" s="65"/>
    </row>
    <row r="144" spans="1:51" ht="15.75" customHeight="1" x14ac:dyDescent="0.3">
      <c r="A144" s="65"/>
      <c r="B144" s="113"/>
      <c r="C144" s="114"/>
      <c r="D144" s="115"/>
      <c r="E144" s="115"/>
      <c r="F144" s="115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7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65"/>
      <c r="AR144" s="65"/>
      <c r="AS144" s="65"/>
      <c r="AT144" s="65"/>
      <c r="AU144" s="65"/>
      <c r="AV144" s="65"/>
      <c r="AW144" s="65"/>
      <c r="AX144" s="65"/>
      <c r="AY144" s="65"/>
    </row>
    <row r="145" spans="1:51" ht="15.75" customHeight="1" x14ac:dyDescent="0.3">
      <c r="A145" s="65"/>
      <c r="B145" s="113"/>
      <c r="C145" s="114"/>
      <c r="D145" s="115"/>
      <c r="E145" s="115"/>
      <c r="F145" s="115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7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65"/>
      <c r="AR145" s="65"/>
      <c r="AS145" s="65"/>
      <c r="AT145" s="65"/>
      <c r="AU145" s="65"/>
      <c r="AV145" s="65"/>
      <c r="AW145" s="65"/>
      <c r="AX145" s="65"/>
      <c r="AY145" s="65"/>
    </row>
    <row r="146" spans="1:51" ht="15.75" customHeight="1" x14ac:dyDescent="0.3">
      <c r="A146" s="65"/>
      <c r="B146" s="113"/>
      <c r="C146" s="114"/>
      <c r="D146" s="115"/>
      <c r="E146" s="115"/>
      <c r="F146" s="115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7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65"/>
      <c r="AR146" s="65"/>
      <c r="AS146" s="65"/>
      <c r="AT146" s="65"/>
      <c r="AU146" s="65"/>
      <c r="AV146" s="65"/>
      <c r="AW146" s="65"/>
      <c r="AX146" s="65"/>
      <c r="AY146" s="65"/>
    </row>
    <row r="147" spans="1:51" ht="15.75" customHeight="1" x14ac:dyDescent="0.3">
      <c r="A147" s="65"/>
      <c r="B147" s="113"/>
      <c r="C147" s="114"/>
      <c r="D147" s="115"/>
      <c r="E147" s="115"/>
      <c r="F147" s="115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7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65"/>
      <c r="AR147" s="65"/>
      <c r="AS147" s="65"/>
      <c r="AT147" s="65"/>
      <c r="AU147" s="65"/>
      <c r="AV147" s="65"/>
      <c r="AW147" s="65"/>
      <c r="AX147" s="65"/>
      <c r="AY147" s="65"/>
    </row>
    <row r="148" spans="1:51" ht="15.75" customHeight="1" x14ac:dyDescent="0.3">
      <c r="A148" s="65"/>
      <c r="B148" s="113"/>
      <c r="C148" s="114"/>
      <c r="D148" s="115"/>
      <c r="E148" s="115"/>
      <c r="F148" s="115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7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65"/>
      <c r="AR148" s="65"/>
      <c r="AS148" s="65"/>
      <c r="AT148" s="65"/>
      <c r="AU148" s="65"/>
      <c r="AV148" s="65"/>
      <c r="AW148" s="65"/>
      <c r="AX148" s="65"/>
      <c r="AY148" s="65"/>
    </row>
    <row r="149" spans="1:51" ht="15.75" customHeight="1" x14ac:dyDescent="0.3">
      <c r="A149" s="65"/>
      <c r="B149" s="113"/>
      <c r="C149" s="114"/>
      <c r="D149" s="115"/>
      <c r="E149" s="115"/>
      <c r="F149" s="115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7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65"/>
      <c r="AR149" s="65"/>
      <c r="AS149" s="65"/>
      <c r="AT149" s="65"/>
      <c r="AU149" s="65"/>
      <c r="AV149" s="65"/>
      <c r="AW149" s="65"/>
      <c r="AX149" s="65"/>
      <c r="AY149" s="65"/>
    </row>
    <row r="150" spans="1:51" ht="15.75" customHeight="1" x14ac:dyDescent="0.3">
      <c r="A150" s="65"/>
      <c r="B150" s="113"/>
      <c r="C150" s="114"/>
      <c r="D150" s="115"/>
      <c r="E150" s="115"/>
      <c r="F150" s="115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7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65"/>
      <c r="AR150" s="65"/>
      <c r="AS150" s="65"/>
      <c r="AT150" s="65"/>
      <c r="AU150" s="65"/>
      <c r="AV150" s="65"/>
      <c r="AW150" s="65"/>
      <c r="AX150" s="65"/>
      <c r="AY150" s="65"/>
    </row>
    <row r="151" spans="1:51" ht="15.75" customHeight="1" x14ac:dyDescent="0.3">
      <c r="A151" s="65"/>
      <c r="B151" s="113"/>
      <c r="C151" s="114"/>
      <c r="D151" s="115"/>
      <c r="E151" s="115"/>
      <c r="F151" s="115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7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65"/>
      <c r="AR151" s="65"/>
      <c r="AS151" s="65"/>
      <c r="AT151" s="65"/>
      <c r="AU151" s="65"/>
      <c r="AV151" s="65"/>
      <c r="AW151" s="65"/>
      <c r="AX151" s="65"/>
      <c r="AY151" s="65"/>
    </row>
    <row r="152" spans="1:51" ht="15.75" customHeight="1" x14ac:dyDescent="0.3">
      <c r="A152" s="65"/>
      <c r="B152" s="113"/>
      <c r="C152" s="114"/>
      <c r="D152" s="115"/>
      <c r="E152" s="115"/>
      <c r="F152" s="115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7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65"/>
      <c r="AR152" s="65"/>
      <c r="AS152" s="65"/>
      <c r="AT152" s="65"/>
      <c r="AU152" s="65"/>
      <c r="AV152" s="65"/>
      <c r="AW152" s="65"/>
      <c r="AX152" s="65"/>
      <c r="AY152" s="65"/>
    </row>
    <row r="153" spans="1:51" ht="15.75" customHeight="1" x14ac:dyDescent="0.3">
      <c r="A153" s="65"/>
      <c r="B153" s="113"/>
      <c r="C153" s="114"/>
      <c r="D153" s="115"/>
      <c r="E153" s="115"/>
      <c r="F153" s="115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7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65"/>
      <c r="AR153" s="65"/>
      <c r="AS153" s="65"/>
      <c r="AT153" s="65"/>
      <c r="AU153" s="65"/>
      <c r="AV153" s="65"/>
      <c r="AW153" s="65"/>
      <c r="AX153" s="65"/>
      <c r="AY153" s="65"/>
    </row>
    <row r="154" spans="1:51" ht="15.75" customHeight="1" x14ac:dyDescent="0.3">
      <c r="A154" s="65"/>
      <c r="B154" s="113"/>
      <c r="C154" s="114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7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65"/>
      <c r="AR154" s="65"/>
      <c r="AS154" s="65"/>
      <c r="AT154" s="65"/>
      <c r="AU154" s="65"/>
      <c r="AV154" s="65"/>
      <c r="AW154" s="65"/>
      <c r="AX154" s="65"/>
      <c r="AY154" s="65"/>
    </row>
    <row r="155" spans="1:51" ht="15.75" customHeight="1" x14ac:dyDescent="0.3">
      <c r="A155" s="65"/>
      <c r="B155" s="113"/>
      <c r="C155" s="114"/>
      <c r="D155" s="115"/>
      <c r="E155" s="115"/>
      <c r="F155" s="115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7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65"/>
      <c r="AR155" s="65"/>
      <c r="AS155" s="65"/>
      <c r="AT155" s="65"/>
      <c r="AU155" s="65"/>
      <c r="AV155" s="65"/>
      <c r="AW155" s="65"/>
      <c r="AX155" s="65"/>
      <c r="AY155" s="65"/>
    </row>
    <row r="156" spans="1:51" ht="15.75" customHeight="1" x14ac:dyDescent="0.3">
      <c r="A156" s="65"/>
      <c r="B156" s="113"/>
      <c r="C156" s="114"/>
      <c r="D156" s="115"/>
      <c r="E156" s="115"/>
      <c r="F156" s="115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7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65"/>
      <c r="AR156" s="65"/>
      <c r="AS156" s="65"/>
      <c r="AT156" s="65"/>
      <c r="AU156" s="65"/>
      <c r="AV156" s="65"/>
      <c r="AW156" s="65"/>
      <c r="AX156" s="65"/>
      <c r="AY156" s="65"/>
    </row>
    <row r="157" spans="1:51" ht="15.75" customHeight="1" x14ac:dyDescent="0.3">
      <c r="A157" s="65"/>
      <c r="B157" s="113"/>
      <c r="C157" s="114"/>
      <c r="D157" s="115"/>
      <c r="E157" s="115"/>
      <c r="F157" s="115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7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65"/>
      <c r="AR157" s="65"/>
      <c r="AS157" s="65"/>
      <c r="AT157" s="65"/>
      <c r="AU157" s="65"/>
      <c r="AV157" s="65"/>
      <c r="AW157" s="65"/>
      <c r="AX157" s="65"/>
      <c r="AY157" s="65"/>
    </row>
    <row r="158" spans="1:51" ht="15.75" customHeight="1" x14ac:dyDescent="0.3">
      <c r="A158" s="65"/>
      <c r="B158" s="113"/>
      <c r="C158" s="114"/>
      <c r="D158" s="115"/>
      <c r="E158" s="115"/>
      <c r="F158" s="115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7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65"/>
      <c r="AR158" s="65"/>
      <c r="AS158" s="65"/>
      <c r="AT158" s="65"/>
      <c r="AU158" s="65"/>
      <c r="AV158" s="65"/>
      <c r="AW158" s="65"/>
      <c r="AX158" s="65"/>
      <c r="AY158" s="65"/>
    </row>
    <row r="159" spans="1:51" ht="15.75" customHeight="1" x14ac:dyDescent="0.3">
      <c r="A159" s="65"/>
      <c r="B159" s="113"/>
      <c r="C159" s="114"/>
      <c r="D159" s="115"/>
      <c r="E159" s="115"/>
      <c r="F159" s="115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7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65"/>
      <c r="AR159" s="65"/>
      <c r="AS159" s="65"/>
      <c r="AT159" s="65"/>
      <c r="AU159" s="65"/>
      <c r="AV159" s="65"/>
      <c r="AW159" s="65"/>
      <c r="AX159" s="65"/>
      <c r="AY159" s="65"/>
    </row>
    <row r="160" spans="1:51" ht="15.75" customHeight="1" x14ac:dyDescent="0.3">
      <c r="A160" s="65"/>
      <c r="B160" s="113"/>
      <c r="C160" s="114"/>
      <c r="D160" s="115"/>
      <c r="E160" s="115"/>
      <c r="F160" s="115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7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65"/>
      <c r="AR160" s="65"/>
      <c r="AS160" s="65"/>
      <c r="AT160" s="65"/>
      <c r="AU160" s="65"/>
      <c r="AV160" s="65"/>
      <c r="AW160" s="65"/>
      <c r="AX160" s="65"/>
      <c r="AY160" s="65"/>
    </row>
    <row r="161" spans="1:51" ht="15.75" customHeight="1" x14ac:dyDescent="0.3">
      <c r="A161" s="65"/>
      <c r="B161" s="113"/>
      <c r="C161" s="114"/>
      <c r="D161" s="115"/>
      <c r="E161" s="115"/>
      <c r="F161" s="115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7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65"/>
      <c r="AR161" s="65"/>
      <c r="AS161" s="65"/>
      <c r="AT161" s="65"/>
      <c r="AU161" s="65"/>
      <c r="AV161" s="65"/>
      <c r="AW161" s="65"/>
      <c r="AX161" s="65"/>
      <c r="AY161" s="65"/>
    </row>
    <row r="162" spans="1:51" ht="15.75" customHeight="1" x14ac:dyDescent="0.3">
      <c r="A162" s="65"/>
      <c r="B162" s="113"/>
      <c r="C162" s="114"/>
      <c r="D162" s="115"/>
      <c r="E162" s="115"/>
      <c r="F162" s="115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7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65"/>
      <c r="AR162" s="65"/>
      <c r="AS162" s="65"/>
      <c r="AT162" s="65"/>
      <c r="AU162" s="65"/>
      <c r="AV162" s="65"/>
      <c r="AW162" s="65"/>
      <c r="AX162" s="65"/>
      <c r="AY162" s="65"/>
    </row>
    <row r="163" spans="1:51" ht="15.75" customHeight="1" x14ac:dyDescent="0.3">
      <c r="A163" s="65"/>
      <c r="B163" s="113"/>
      <c r="C163" s="114"/>
      <c r="D163" s="115"/>
      <c r="E163" s="115"/>
      <c r="F163" s="115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7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65"/>
      <c r="AR163" s="65"/>
      <c r="AS163" s="65"/>
      <c r="AT163" s="65"/>
      <c r="AU163" s="65"/>
      <c r="AV163" s="65"/>
      <c r="AW163" s="65"/>
      <c r="AX163" s="65"/>
      <c r="AY163" s="65"/>
    </row>
    <row r="164" spans="1:51" ht="15.75" customHeight="1" x14ac:dyDescent="0.3">
      <c r="A164" s="65"/>
      <c r="B164" s="113"/>
      <c r="C164" s="114"/>
      <c r="D164" s="115"/>
      <c r="E164" s="115"/>
      <c r="F164" s="115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7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65"/>
      <c r="AR164" s="65"/>
      <c r="AS164" s="65"/>
      <c r="AT164" s="65"/>
      <c r="AU164" s="65"/>
      <c r="AV164" s="65"/>
      <c r="AW164" s="65"/>
      <c r="AX164" s="65"/>
      <c r="AY164" s="65"/>
    </row>
    <row r="165" spans="1:51" ht="15.75" customHeight="1" x14ac:dyDescent="0.3">
      <c r="A165" s="65"/>
      <c r="B165" s="113"/>
      <c r="C165" s="114"/>
      <c r="D165" s="115"/>
      <c r="E165" s="115"/>
      <c r="F165" s="115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7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65"/>
      <c r="AR165" s="65"/>
      <c r="AS165" s="65"/>
      <c r="AT165" s="65"/>
      <c r="AU165" s="65"/>
      <c r="AV165" s="65"/>
      <c r="AW165" s="65"/>
      <c r="AX165" s="65"/>
      <c r="AY165" s="65"/>
    </row>
    <row r="166" spans="1:51" ht="15.75" customHeight="1" x14ac:dyDescent="0.3">
      <c r="A166" s="65"/>
      <c r="B166" s="113"/>
      <c r="C166" s="114"/>
      <c r="D166" s="115"/>
      <c r="E166" s="115"/>
      <c r="F166" s="115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7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65"/>
      <c r="AR166" s="65"/>
      <c r="AS166" s="65"/>
      <c r="AT166" s="65"/>
      <c r="AU166" s="65"/>
      <c r="AV166" s="65"/>
      <c r="AW166" s="65"/>
      <c r="AX166" s="65"/>
      <c r="AY166" s="65"/>
    </row>
    <row r="167" spans="1:51" ht="15.75" customHeight="1" x14ac:dyDescent="0.3">
      <c r="A167" s="65"/>
      <c r="B167" s="113"/>
      <c r="C167" s="114"/>
      <c r="D167" s="115"/>
      <c r="E167" s="115"/>
      <c r="F167" s="115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7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65"/>
      <c r="AR167" s="65"/>
      <c r="AS167" s="65"/>
      <c r="AT167" s="65"/>
      <c r="AU167" s="65"/>
      <c r="AV167" s="65"/>
      <c r="AW167" s="65"/>
      <c r="AX167" s="65"/>
      <c r="AY167" s="65"/>
    </row>
    <row r="168" spans="1:51" ht="15.75" customHeight="1" x14ac:dyDescent="0.3">
      <c r="A168" s="65"/>
      <c r="B168" s="113"/>
      <c r="C168" s="114"/>
      <c r="D168" s="115"/>
      <c r="E168" s="115"/>
      <c r="F168" s="115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7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65"/>
      <c r="AR168" s="65"/>
      <c r="AS168" s="65"/>
      <c r="AT168" s="65"/>
      <c r="AU168" s="65"/>
      <c r="AV168" s="65"/>
      <c r="AW168" s="65"/>
      <c r="AX168" s="65"/>
      <c r="AY168" s="65"/>
    </row>
    <row r="169" spans="1:51" ht="15.75" customHeight="1" x14ac:dyDescent="0.3">
      <c r="A169" s="65"/>
      <c r="B169" s="113"/>
      <c r="C169" s="114"/>
      <c r="D169" s="115"/>
      <c r="E169" s="115"/>
      <c r="F169" s="115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7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65"/>
      <c r="AR169" s="65"/>
      <c r="AS169" s="65"/>
      <c r="AT169" s="65"/>
      <c r="AU169" s="65"/>
      <c r="AV169" s="65"/>
      <c r="AW169" s="65"/>
      <c r="AX169" s="65"/>
      <c r="AY169" s="65"/>
    </row>
    <row r="170" spans="1:51" ht="15.75" customHeight="1" x14ac:dyDescent="0.3">
      <c r="A170" s="65"/>
      <c r="B170" s="113"/>
      <c r="C170" s="114"/>
      <c r="D170" s="115"/>
      <c r="E170" s="115"/>
      <c r="F170" s="115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7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65"/>
      <c r="AR170" s="65"/>
      <c r="AS170" s="65"/>
      <c r="AT170" s="65"/>
      <c r="AU170" s="65"/>
      <c r="AV170" s="65"/>
      <c r="AW170" s="65"/>
      <c r="AX170" s="65"/>
      <c r="AY170" s="65"/>
    </row>
    <row r="171" spans="1:51" ht="15.75" customHeight="1" x14ac:dyDescent="0.3">
      <c r="A171" s="65"/>
      <c r="B171" s="113"/>
      <c r="C171" s="114"/>
      <c r="D171" s="115"/>
      <c r="E171" s="115"/>
      <c r="F171" s="115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7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65"/>
      <c r="AR171" s="65"/>
      <c r="AS171" s="65"/>
      <c r="AT171" s="65"/>
      <c r="AU171" s="65"/>
      <c r="AV171" s="65"/>
      <c r="AW171" s="65"/>
      <c r="AX171" s="65"/>
      <c r="AY171" s="65"/>
    </row>
    <row r="172" spans="1:51" ht="15.75" customHeight="1" x14ac:dyDescent="0.3">
      <c r="A172" s="65"/>
      <c r="B172" s="113"/>
      <c r="C172" s="114"/>
      <c r="D172" s="115"/>
      <c r="E172" s="115"/>
      <c r="F172" s="115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7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65"/>
      <c r="AR172" s="65"/>
      <c r="AS172" s="65"/>
      <c r="AT172" s="65"/>
      <c r="AU172" s="65"/>
      <c r="AV172" s="65"/>
      <c r="AW172" s="65"/>
      <c r="AX172" s="65"/>
      <c r="AY172" s="65"/>
    </row>
    <row r="173" spans="1:51" ht="15.75" customHeight="1" x14ac:dyDescent="0.3">
      <c r="A173" s="65"/>
      <c r="B173" s="113"/>
      <c r="C173" s="114"/>
      <c r="D173" s="115"/>
      <c r="E173" s="115"/>
      <c r="F173" s="115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7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65"/>
      <c r="AR173" s="65"/>
      <c r="AS173" s="65"/>
      <c r="AT173" s="65"/>
      <c r="AU173" s="65"/>
      <c r="AV173" s="65"/>
      <c r="AW173" s="65"/>
      <c r="AX173" s="65"/>
      <c r="AY173" s="65"/>
    </row>
    <row r="174" spans="1:51" ht="15.75" customHeight="1" x14ac:dyDescent="0.3">
      <c r="A174" s="65"/>
      <c r="B174" s="113"/>
      <c r="C174" s="114"/>
      <c r="D174" s="115"/>
      <c r="E174" s="115"/>
      <c r="F174" s="115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7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65"/>
      <c r="AR174" s="65"/>
      <c r="AS174" s="65"/>
      <c r="AT174" s="65"/>
      <c r="AU174" s="65"/>
      <c r="AV174" s="65"/>
      <c r="AW174" s="65"/>
      <c r="AX174" s="65"/>
      <c r="AY174" s="65"/>
    </row>
    <row r="175" spans="1:51" ht="15.75" customHeight="1" x14ac:dyDescent="0.3">
      <c r="A175" s="65"/>
      <c r="B175" s="113"/>
      <c r="C175" s="114"/>
      <c r="D175" s="115"/>
      <c r="E175" s="115"/>
      <c r="F175" s="115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7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65"/>
      <c r="AR175" s="65"/>
      <c r="AS175" s="65"/>
      <c r="AT175" s="65"/>
      <c r="AU175" s="65"/>
      <c r="AV175" s="65"/>
      <c r="AW175" s="65"/>
      <c r="AX175" s="65"/>
      <c r="AY175" s="65"/>
    </row>
    <row r="176" spans="1:51" ht="15.75" customHeight="1" x14ac:dyDescent="0.3">
      <c r="A176" s="65"/>
      <c r="B176" s="113"/>
      <c r="C176" s="114"/>
      <c r="D176" s="115"/>
      <c r="E176" s="115"/>
      <c r="F176" s="115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7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65"/>
      <c r="AR176" s="65"/>
      <c r="AS176" s="65"/>
      <c r="AT176" s="65"/>
      <c r="AU176" s="65"/>
      <c r="AV176" s="65"/>
      <c r="AW176" s="65"/>
      <c r="AX176" s="65"/>
      <c r="AY176" s="65"/>
    </row>
    <row r="177" spans="1:51" ht="15.75" customHeight="1" x14ac:dyDescent="0.3">
      <c r="A177" s="65"/>
      <c r="B177" s="113"/>
      <c r="C177" s="114"/>
      <c r="D177" s="115"/>
      <c r="E177" s="115"/>
      <c r="F177" s="115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7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65"/>
      <c r="AR177" s="65"/>
      <c r="AS177" s="65"/>
      <c r="AT177" s="65"/>
      <c r="AU177" s="65"/>
      <c r="AV177" s="65"/>
      <c r="AW177" s="65"/>
      <c r="AX177" s="65"/>
      <c r="AY177" s="65"/>
    </row>
    <row r="178" spans="1:51" ht="15.75" customHeight="1" x14ac:dyDescent="0.3">
      <c r="A178" s="65"/>
      <c r="B178" s="113"/>
      <c r="C178" s="114"/>
      <c r="D178" s="115"/>
      <c r="E178" s="115"/>
      <c r="F178" s="115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7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65"/>
      <c r="AR178" s="65"/>
      <c r="AS178" s="65"/>
      <c r="AT178" s="65"/>
      <c r="AU178" s="65"/>
      <c r="AV178" s="65"/>
      <c r="AW178" s="65"/>
      <c r="AX178" s="65"/>
      <c r="AY178" s="65"/>
    </row>
    <row r="179" spans="1:51" ht="15.75" customHeight="1" x14ac:dyDescent="0.3">
      <c r="A179" s="65"/>
      <c r="B179" s="113"/>
      <c r="C179" s="114"/>
      <c r="D179" s="115"/>
      <c r="E179" s="115"/>
      <c r="F179" s="115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7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65"/>
      <c r="AR179" s="65"/>
      <c r="AS179" s="65"/>
      <c r="AT179" s="65"/>
      <c r="AU179" s="65"/>
      <c r="AV179" s="65"/>
      <c r="AW179" s="65"/>
      <c r="AX179" s="65"/>
      <c r="AY179" s="65"/>
    </row>
    <row r="180" spans="1:51" ht="15.75" customHeight="1" x14ac:dyDescent="0.3">
      <c r="A180" s="65"/>
      <c r="B180" s="113"/>
      <c r="C180" s="114"/>
      <c r="D180" s="115"/>
      <c r="E180" s="115"/>
      <c r="F180" s="115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7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65"/>
      <c r="AR180" s="65"/>
      <c r="AS180" s="65"/>
      <c r="AT180" s="65"/>
      <c r="AU180" s="65"/>
      <c r="AV180" s="65"/>
      <c r="AW180" s="65"/>
      <c r="AX180" s="65"/>
      <c r="AY180" s="65"/>
    </row>
    <row r="181" spans="1:51" ht="15.75" customHeight="1" x14ac:dyDescent="0.3">
      <c r="A181" s="65"/>
      <c r="B181" s="113"/>
      <c r="C181" s="114"/>
      <c r="D181" s="115"/>
      <c r="E181" s="115"/>
      <c r="F181" s="115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7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65"/>
      <c r="AR181" s="65"/>
      <c r="AS181" s="65"/>
      <c r="AT181" s="65"/>
      <c r="AU181" s="65"/>
      <c r="AV181" s="65"/>
      <c r="AW181" s="65"/>
      <c r="AX181" s="65"/>
      <c r="AY181" s="65"/>
    </row>
    <row r="182" spans="1:51" ht="15.75" customHeight="1" x14ac:dyDescent="0.3">
      <c r="A182" s="65"/>
      <c r="B182" s="113"/>
      <c r="C182" s="114"/>
      <c r="D182" s="115"/>
      <c r="E182" s="115"/>
      <c r="F182" s="115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7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65"/>
      <c r="AR182" s="65"/>
      <c r="AS182" s="65"/>
      <c r="AT182" s="65"/>
      <c r="AU182" s="65"/>
      <c r="AV182" s="65"/>
      <c r="AW182" s="65"/>
      <c r="AX182" s="65"/>
      <c r="AY182" s="65"/>
    </row>
    <row r="183" spans="1:51" ht="15.75" customHeight="1" x14ac:dyDescent="0.3">
      <c r="A183" s="65"/>
      <c r="B183" s="113"/>
      <c r="C183" s="114"/>
      <c r="D183" s="115"/>
      <c r="E183" s="115"/>
      <c r="F183" s="115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7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65"/>
      <c r="AR183" s="65"/>
      <c r="AS183" s="65"/>
      <c r="AT183" s="65"/>
      <c r="AU183" s="65"/>
      <c r="AV183" s="65"/>
      <c r="AW183" s="65"/>
      <c r="AX183" s="65"/>
      <c r="AY183" s="65"/>
    </row>
    <row r="184" spans="1:51" ht="15.75" customHeight="1" x14ac:dyDescent="0.3">
      <c r="A184" s="65"/>
      <c r="B184" s="113"/>
      <c r="C184" s="114"/>
      <c r="D184" s="115"/>
      <c r="E184" s="115"/>
      <c r="F184" s="115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7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65"/>
      <c r="AR184" s="65"/>
      <c r="AS184" s="65"/>
      <c r="AT184" s="65"/>
      <c r="AU184" s="65"/>
      <c r="AV184" s="65"/>
      <c r="AW184" s="65"/>
      <c r="AX184" s="65"/>
      <c r="AY184" s="65"/>
    </row>
    <row r="185" spans="1:51" ht="15.75" customHeight="1" x14ac:dyDescent="0.3">
      <c r="A185" s="65"/>
      <c r="B185" s="113"/>
      <c r="C185" s="114"/>
      <c r="D185" s="115"/>
      <c r="E185" s="115"/>
      <c r="F185" s="115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7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65"/>
      <c r="AR185" s="65"/>
      <c r="AS185" s="65"/>
      <c r="AT185" s="65"/>
      <c r="AU185" s="65"/>
      <c r="AV185" s="65"/>
      <c r="AW185" s="65"/>
      <c r="AX185" s="65"/>
      <c r="AY185" s="65"/>
    </row>
    <row r="186" spans="1:51" ht="15.75" customHeight="1" x14ac:dyDescent="0.3">
      <c r="A186" s="65"/>
      <c r="B186" s="113"/>
      <c r="C186" s="114"/>
      <c r="D186" s="115"/>
      <c r="E186" s="115"/>
      <c r="F186" s="115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7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65"/>
      <c r="AR186" s="65"/>
      <c r="AS186" s="65"/>
      <c r="AT186" s="65"/>
      <c r="AU186" s="65"/>
      <c r="AV186" s="65"/>
      <c r="AW186" s="65"/>
      <c r="AX186" s="65"/>
      <c r="AY186" s="65"/>
    </row>
    <row r="187" spans="1:51" ht="15.75" customHeight="1" x14ac:dyDescent="0.3">
      <c r="A187" s="65"/>
      <c r="B187" s="113"/>
      <c r="C187" s="114"/>
      <c r="D187" s="115"/>
      <c r="E187" s="115"/>
      <c r="F187" s="115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7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65"/>
      <c r="AR187" s="65"/>
      <c r="AS187" s="65"/>
      <c r="AT187" s="65"/>
      <c r="AU187" s="65"/>
      <c r="AV187" s="65"/>
      <c r="AW187" s="65"/>
      <c r="AX187" s="65"/>
      <c r="AY187" s="65"/>
    </row>
    <row r="188" spans="1:51" ht="15.75" customHeight="1" x14ac:dyDescent="0.3">
      <c r="A188" s="65"/>
      <c r="B188" s="113"/>
      <c r="C188" s="114"/>
      <c r="D188" s="115"/>
      <c r="E188" s="115"/>
      <c r="F188" s="115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7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65"/>
      <c r="AR188" s="65"/>
      <c r="AS188" s="65"/>
      <c r="AT188" s="65"/>
      <c r="AU188" s="65"/>
      <c r="AV188" s="65"/>
      <c r="AW188" s="65"/>
      <c r="AX188" s="65"/>
      <c r="AY188" s="65"/>
    </row>
    <row r="189" spans="1:51" ht="15.75" customHeight="1" x14ac:dyDescent="0.3">
      <c r="A189" s="65"/>
      <c r="B189" s="113"/>
      <c r="C189" s="114"/>
      <c r="D189" s="115"/>
      <c r="E189" s="115"/>
      <c r="F189" s="115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7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65"/>
      <c r="AR189" s="65"/>
      <c r="AS189" s="65"/>
      <c r="AT189" s="65"/>
      <c r="AU189" s="65"/>
      <c r="AV189" s="65"/>
      <c r="AW189" s="65"/>
      <c r="AX189" s="65"/>
      <c r="AY189" s="65"/>
    </row>
    <row r="190" spans="1:51" ht="15.75" customHeight="1" x14ac:dyDescent="0.3">
      <c r="A190" s="65"/>
      <c r="B190" s="113"/>
      <c r="C190" s="114"/>
      <c r="D190" s="115"/>
      <c r="E190" s="115"/>
      <c r="F190" s="115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7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65"/>
      <c r="AR190" s="65"/>
      <c r="AS190" s="65"/>
      <c r="AT190" s="65"/>
      <c r="AU190" s="65"/>
      <c r="AV190" s="65"/>
      <c r="AW190" s="65"/>
      <c r="AX190" s="65"/>
      <c r="AY190" s="65"/>
    </row>
    <row r="191" spans="1:51" ht="15.75" customHeight="1" x14ac:dyDescent="0.3">
      <c r="A191" s="65"/>
      <c r="B191" s="113"/>
      <c r="C191" s="114"/>
      <c r="D191" s="115"/>
      <c r="E191" s="115"/>
      <c r="F191" s="115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7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65"/>
      <c r="AR191" s="65"/>
      <c r="AS191" s="65"/>
      <c r="AT191" s="65"/>
      <c r="AU191" s="65"/>
      <c r="AV191" s="65"/>
      <c r="AW191" s="65"/>
      <c r="AX191" s="65"/>
      <c r="AY191" s="65"/>
    </row>
    <row r="192" spans="1:51" ht="15.75" customHeight="1" x14ac:dyDescent="0.3">
      <c r="A192" s="65"/>
      <c r="B192" s="113"/>
      <c r="C192" s="114"/>
      <c r="D192" s="115"/>
      <c r="E192" s="115"/>
      <c r="F192" s="115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7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65"/>
      <c r="AR192" s="65"/>
      <c r="AS192" s="65"/>
      <c r="AT192" s="65"/>
      <c r="AU192" s="65"/>
      <c r="AV192" s="65"/>
      <c r="AW192" s="65"/>
      <c r="AX192" s="65"/>
      <c r="AY192" s="65"/>
    </row>
    <row r="193" spans="1:51" ht="15.75" customHeight="1" x14ac:dyDescent="0.3">
      <c r="A193" s="65"/>
      <c r="B193" s="113"/>
      <c r="C193" s="114"/>
      <c r="D193" s="115"/>
      <c r="E193" s="115"/>
      <c r="F193" s="115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7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65"/>
      <c r="AR193" s="65"/>
      <c r="AS193" s="65"/>
      <c r="AT193" s="65"/>
      <c r="AU193" s="65"/>
      <c r="AV193" s="65"/>
      <c r="AW193" s="65"/>
      <c r="AX193" s="65"/>
      <c r="AY193" s="65"/>
    </row>
    <row r="194" spans="1:51" ht="15.75" customHeight="1" x14ac:dyDescent="0.3">
      <c r="A194" s="65"/>
      <c r="B194" s="113"/>
      <c r="C194" s="114"/>
      <c r="D194" s="115"/>
      <c r="E194" s="115"/>
      <c r="F194" s="115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7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65"/>
      <c r="AR194" s="65"/>
      <c r="AS194" s="65"/>
      <c r="AT194" s="65"/>
      <c r="AU194" s="65"/>
      <c r="AV194" s="65"/>
      <c r="AW194" s="65"/>
      <c r="AX194" s="65"/>
      <c r="AY194" s="65"/>
    </row>
    <row r="195" spans="1:51" ht="15.75" customHeight="1" x14ac:dyDescent="0.3">
      <c r="A195" s="65"/>
      <c r="B195" s="113"/>
      <c r="C195" s="114"/>
      <c r="D195" s="115"/>
      <c r="E195" s="115"/>
      <c r="F195" s="115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7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65"/>
      <c r="AR195" s="65"/>
      <c r="AS195" s="65"/>
      <c r="AT195" s="65"/>
      <c r="AU195" s="65"/>
      <c r="AV195" s="65"/>
      <c r="AW195" s="65"/>
      <c r="AX195" s="65"/>
      <c r="AY195" s="65"/>
    </row>
    <row r="196" spans="1:51" ht="15.75" customHeight="1" x14ac:dyDescent="0.3">
      <c r="A196" s="65"/>
      <c r="B196" s="113"/>
      <c r="C196" s="114"/>
      <c r="D196" s="115"/>
      <c r="E196" s="115"/>
      <c r="F196" s="115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7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65"/>
      <c r="AR196" s="65"/>
      <c r="AS196" s="65"/>
      <c r="AT196" s="65"/>
      <c r="AU196" s="65"/>
      <c r="AV196" s="65"/>
      <c r="AW196" s="65"/>
      <c r="AX196" s="65"/>
      <c r="AY196" s="65"/>
    </row>
    <row r="197" spans="1:51" ht="15.75" customHeight="1" x14ac:dyDescent="0.3">
      <c r="A197" s="65"/>
      <c r="B197" s="113"/>
      <c r="C197" s="114"/>
      <c r="D197" s="115"/>
      <c r="E197" s="115"/>
      <c r="F197" s="115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7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65"/>
      <c r="AR197" s="65"/>
      <c r="AS197" s="65"/>
      <c r="AT197" s="65"/>
      <c r="AU197" s="65"/>
      <c r="AV197" s="65"/>
      <c r="AW197" s="65"/>
      <c r="AX197" s="65"/>
      <c r="AY197" s="65"/>
    </row>
    <row r="198" spans="1:51" ht="15.75" customHeight="1" x14ac:dyDescent="0.3">
      <c r="A198" s="65"/>
      <c r="B198" s="113"/>
      <c r="C198" s="114"/>
      <c r="D198" s="115"/>
      <c r="E198" s="115"/>
      <c r="F198" s="115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7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65"/>
      <c r="AR198" s="65"/>
      <c r="AS198" s="65"/>
      <c r="AT198" s="65"/>
      <c r="AU198" s="65"/>
      <c r="AV198" s="65"/>
      <c r="AW198" s="65"/>
      <c r="AX198" s="65"/>
      <c r="AY198" s="65"/>
    </row>
    <row r="199" spans="1:51" ht="15.75" customHeight="1" x14ac:dyDescent="0.3">
      <c r="A199" s="65"/>
      <c r="B199" s="113"/>
      <c r="C199" s="114"/>
      <c r="D199" s="115"/>
      <c r="E199" s="115"/>
      <c r="F199" s="115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7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65"/>
      <c r="AR199" s="65"/>
      <c r="AS199" s="65"/>
      <c r="AT199" s="65"/>
      <c r="AU199" s="65"/>
      <c r="AV199" s="65"/>
      <c r="AW199" s="65"/>
      <c r="AX199" s="65"/>
      <c r="AY199" s="65"/>
    </row>
    <row r="200" spans="1:51" ht="15.75" customHeight="1" x14ac:dyDescent="0.3">
      <c r="A200" s="65"/>
      <c r="B200" s="113"/>
      <c r="C200" s="114"/>
      <c r="D200" s="115"/>
      <c r="E200" s="115"/>
      <c r="F200" s="115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7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65"/>
      <c r="AR200" s="65"/>
      <c r="AS200" s="65"/>
      <c r="AT200" s="65"/>
      <c r="AU200" s="65"/>
      <c r="AV200" s="65"/>
      <c r="AW200" s="65"/>
      <c r="AX200" s="65"/>
      <c r="AY200" s="65"/>
    </row>
    <row r="201" spans="1:51" ht="15.75" customHeight="1" x14ac:dyDescent="0.3">
      <c r="A201" s="65"/>
      <c r="B201" s="113"/>
      <c r="C201" s="114"/>
      <c r="D201" s="115"/>
      <c r="E201" s="115"/>
      <c r="F201" s="115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7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65"/>
      <c r="AR201" s="65"/>
      <c r="AS201" s="65"/>
      <c r="AT201" s="65"/>
      <c r="AU201" s="65"/>
      <c r="AV201" s="65"/>
      <c r="AW201" s="65"/>
      <c r="AX201" s="65"/>
      <c r="AY201" s="65"/>
    </row>
    <row r="202" spans="1:51" ht="15.75" customHeight="1" x14ac:dyDescent="0.3">
      <c r="A202" s="65"/>
      <c r="B202" s="113"/>
      <c r="C202" s="114"/>
      <c r="D202" s="115"/>
      <c r="E202" s="115"/>
      <c r="F202" s="115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7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65"/>
      <c r="AR202" s="65"/>
      <c r="AS202" s="65"/>
      <c r="AT202" s="65"/>
      <c r="AU202" s="65"/>
      <c r="AV202" s="65"/>
      <c r="AW202" s="65"/>
      <c r="AX202" s="65"/>
      <c r="AY202" s="65"/>
    </row>
    <row r="203" spans="1:51" ht="15.75" customHeight="1" x14ac:dyDescent="0.3">
      <c r="A203" s="65"/>
      <c r="B203" s="113"/>
      <c r="C203" s="114"/>
      <c r="D203" s="115"/>
      <c r="E203" s="115"/>
      <c r="F203" s="115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7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65"/>
      <c r="AR203" s="65"/>
      <c r="AS203" s="65"/>
      <c r="AT203" s="65"/>
      <c r="AU203" s="65"/>
      <c r="AV203" s="65"/>
      <c r="AW203" s="65"/>
      <c r="AX203" s="65"/>
      <c r="AY203" s="65"/>
    </row>
    <row r="204" spans="1:51" ht="15.75" customHeight="1" x14ac:dyDescent="0.3">
      <c r="A204" s="65"/>
      <c r="B204" s="113"/>
      <c r="C204" s="114"/>
      <c r="D204" s="115"/>
      <c r="E204" s="115"/>
      <c r="F204" s="115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7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65"/>
      <c r="AR204" s="65"/>
      <c r="AS204" s="65"/>
      <c r="AT204" s="65"/>
      <c r="AU204" s="65"/>
      <c r="AV204" s="65"/>
      <c r="AW204" s="65"/>
      <c r="AX204" s="65"/>
      <c r="AY204" s="65"/>
    </row>
    <row r="205" spans="1:51" ht="15.75" customHeight="1" x14ac:dyDescent="0.3">
      <c r="A205" s="65"/>
      <c r="B205" s="113"/>
      <c r="C205" s="114"/>
      <c r="D205" s="115"/>
      <c r="E205" s="115"/>
      <c r="F205" s="115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7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65"/>
      <c r="AR205" s="65"/>
      <c r="AS205" s="65"/>
      <c r="AT205" s="65"/>
      <c r="AU205" s="65"/>
      <c r="AV205" s="65"/>
      <c r="AW205" s="65"/>
      <c r="AX205" s="65"/>
      <c r="AY205" s="65"/>
    </row>
    <row r="206" spans="1:51" ht="15.75" customHeight="1" x14ac:dyDescent="0.3">
      <c r="A206" s="65"/>
      <c r="B206" s="113"/>
      <c r="C206" s="114"/>
      <c r="D206" s="115"/>
      <c r="E206" s="115"/>
      <c r="F206" s="115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7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65"/>
      <c r="AR206" s="65"/>
      <c r="AS206" s="65"/>
      <c r="AT206" s="65"/>
      <c r="AU206" s="65"/>
      <c r="AV206" s="65"/>
      <c r="AW206" s="65"/>
      <c r="AX206" s="65"/>
      <c r="AY206" s="65"/>
    </row>
    <row r="207" spans="1:51" ht="15.75" customHeight="1" x14ac:dyDescent="0.3">
      <c r="A207" s="65"/>
      <c r="B207" s="113"/>
      <c r="C207" s="114"/>
      <c r="D207" s="115"/>
      <c r="E207" s="115"/>
      <c r="F207" s="115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7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65"/>
      <c r="AR207" s="65"/>
      <c r="AS207" s="65"/>
      <c r="AT207" s="65"/>
      <c r="AU207" s="65"/>
      <c r="AV207" s="65"/>
      <c r="AW207" s="65"/>
      <c r="AX207" s="65"/>
      <c r="AY207" s="65"/>
    </row>
    <row r="208" spans="1:51" ht="15.75" customHeight="1" x14ac:dyDescent="0.3">
      <c r="A208" s="65"/>
      <c r="B208" s="113"/>
      <c r="C208" s="114"/>
      <c r="D208" s="115"/>
      <c r="E208" s="115"/>
      <c r="F208" s="115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7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65"/>
      <c r="AR208" s="65"/>
      <c r="AS208" s="65"/>
      <c r="AT208" s="65"/>
      <c r="AU208" s="65"/>
      <c r="AV208" s="65"/>
      <c r="AW208" s="65"/>
      <c r="AX208" s="65"/>
      <c r="AY208" s="65"/>
    </row>
    <row r="209" spans="1:51" ht="15.75" customHeight="1" x14ac:dyDescent="0.3">
      <c r="A209" s="65"/>
      <c r="B209" s="113"/>
      <c r="C209" s="114"/>
      <c r="D209" s="115"/>
      <c r="E209" s="115"/>
      <c r="F209" s="115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7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65"/>
      <c r="AR209" s="65"/>
      <c r="AS209" s="65"/>
      <c r="AT209" s="65"/>
      <c r="AU209" s="65"/>
      <c r="AV209" s="65"/>
      <c r="AW209" s="65"/>
      <c r="AX209" s="65"/>
      <c r="AY209" s="65"/>
    </row>
    <row r="210" spans="1:51" ht="15.75" customHeight="1" x14ac:dyDescent="0.3">
      <c r="A210" s="65"/>
      <c r="B210" s="113"/>
      <c r="C210" s="114"/>
      <c r="D210" s="115"/>
      <c r="E210" s="115"/>
      <c r="F210" s="115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7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65"/>
      <c r="AR210" s="65"/>
      <c r="AS210" s="65"/>
      <c r="AT210" s="65"/>
      <c r="AU210" s="65"/>
      <c r="AV210" s="65"/>
      <c r="AW210" s="65"/>
      <c r="AX210" s="65"/>
      <c r="AY210" s="65"/>
    </row>
    <row r="211" spans="1:51" ht="15.75" customHeight="1" x14ac:dyDescent="0.3">
      <c r="A211" s="65"/>
      <c r="B211" s="113"/>
      <c r="C211" s="114"/>
      <c r="D211" s="115"/>
      <c r="E211" s="115"/>
      <c r="F211" s="115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7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65"/>
      <c r="AR211" s="65"/>
      <c r="AS211" s="65"/>
      <c r="AT211" s="65"/>
      <c r="AU211" s="65"/>
      <c r="AV211" s="65"/>
      <c r="AW211" s="65"/>
      <c r="AX211" s="65"/>
      <c r="AY211" s="65"/>
    </row>
    <row r="212" spans="1:51" ht="15.75" customHeight="1" x14ac:dyDescent="0.3">
      <c r="A212" s="65"/>
      <c r="B212" s="113"/>
      <c r="C212" s="114"/>
      <c r="D212" s="115"/>
      <c r="E212" s="115"/>
      <c r="F212" s="115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7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65"/>
      <c r="AR212" s="65"/>
      <c r="AS212" s="65"/>
      <c r="AT212" s="65"/>
      <c r="AU212" s="65"/>
      <c r="AV212" s="65"/>
      <c r="AW212" s="65"/>
      <c r="AX212" s="65"/>
      <c r="AY212" s="65"/>
    </row>
    <row r="213" spans="1:51" ht="15.75" customHeight="1" x14ac:dyDescent="0.3">
      <c r="A213" s="65"/>
      <c r="B213" s="113"/>
      <c r="C213" s="114"/>
      <c r="D213" s="115"/>
      <c r="E213" s="115"/>
      <c r="F213" s="115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7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65"/>
      <c r="AR213" s="65"/>
      <c r="AS213" s="65"/>
      <c r="AT213" s="65"/>
      <c r="AU213" s="65"/>
      <c r="AV213" s="65"/>
      <c r="AW213" s="65"/>
      <c r="AX213" s="65"/>
      <c r="AY213" s="65"/>
    </row>
    <row r="214" spans="1:51" ht="15.75" customHeight="1" x14ac:dyDescent="0.3">
      <c r="A214" s="65"/>
      <c r="B214" s="113"/>
      <c r="C214" s="114"/>
      <c r="D214" s="115"/>
      <c r="E214" s="115"/>
      <c r="F214" s="115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7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65"/>
      <c r="AR214" s="65"/>
      <c r="AS214" s="65"/>
      <c r="AT214" s="65"/>
      <c r="AU214" s="65"/>
      <c r="AV214" s="65"/>
      <c r="AW214" s="65"/>
      <c r="AX214" s="65"/>
      <c r="AY214" s="65"/>
    </row>
    <row r="215" spans="1:51" ht="15.75" customHeight="1" x14ac:dyDescent="0.3">
      <c r="A215" s="65"/>
      <c r="B215" s="113"/>
      <c r="C215" s="114"/>
      <c r="D215" s="115"/>
      <c r="E215" s="115"/>
      <c r="F215" s="115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7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65"/>
      <c r="AR215" s="65"/>
      <c r="AS215" s="65"/>
      <c r="AT215" s="65"/>
      <c r="AU215" s="65"/>
      <c r="AV215" s="65"/>
      <c r="AW215" s="65"/>
      <c r="AX215" s="65"/>
      <c r="AY215" s="65"/>
    </row>
    <row r="216" spans="1:51" ht="15.75" customHeight="1" x14ac:dyDescent="0.3">
      <c r="A216" s="65"/>
      <c r="B216" s="113"/>
      <c r="C216" s="114"/>
      <c r="D216" s="115"/>
      <c r="E216" s="115"/>
      <c r="F216" s="115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7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65"/>
      <c r="AR216" s="65"/>
      <c r="AS216" s="65"/>
      <c r="AT216" s="65"/>
      <c r="AU216" s="65"/>
      <c r="AV216" s="65"/>
      <c r="AW216" s="65"/>
      <c r="AX216" s="65"/>
      <c r="AY216" s="65"/>
    </row>
    <row r="217" spans="1:51" ht="15.75" customHeight="1" x14ac:dyDescent="0.3">
      <c r="A217" s="65"/>
      <c r="B217" s="113"/>
      <c r="C217" s="114"/>
      <c r="D217" s="115"/>
      <c r="E217" s="115"/>
      <c r="F217" s="115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7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65"/>
      <c r="AR217" s="65"/>
      <c r="AS217" s="65"/>
      <c r="AT217" s="65"/>
      <c r="AU217" s="65"/>
      <c r="AV217" s="65"/>
      <c r="AW217" s="65"/>
      <c r="AX217" s="65"/>
      <c r="AY217" s="65"/>
    </row>
    <row r="218" spans="1:51" ht="15.75" customHeight="1" x14ac:dyDescent="0.3">
      <c r="A218" s="65"/>
      <c r="B218" s="113"/>
      <c r="C218" s="114"/>
      <c r="D218" s="115"/>
      <c r="E218" s="115"/>
      <c r="F218" s="115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7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65"/>
      <c r="AR218" s="65"/>
      <c r="AS218" s="65"/>
      <c r="AT218" s="65"/>
      <c r="AU218" s="65"/>
      <c r="AV218" s="65"/>
      <c r="AW218" s="65"/>
      <c r="AX218" s="65"/>
      <c r="AY218" s="65"/>
    </row>
    <row r="219" spans="1:51" ht="15.75" customHeight="1" x14ac:dyDescent="0.3">
      <c r="A219" s="65"/>
      <c r="B219" s="113"/>
      <c r="C219" s="114"/>
      <c r="D219" s="115"/>
      <c r="E219" s="115"/>
      <c r="F219" s="115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7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65"/>
      <c r="AR219" s="65"/>
      <c r="AS219" s="65"/>
      <c r="AT219" s="65"/>
      <c r="AU219" s="65"/>
      <c r="AV219" s="65"/>
      <c r="AW219" s="65"/>
      <c r="AX219" s="65"/>
      <c r="AY219" s="65"/>
    </row>
    <row r="220" spans="1:51" ht="15.75" customHeight="1" x14ac:dyDescent="0.3">
      <c r="A220" s="65"/>
      <c r="B220" s="113"/>
      <c r="C220" s="114"/>
      <c r="D220" s="115"/>
      <c r="E220" s="115"/>
      <c r="F220" s="115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7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65"/>
      <c r="AR220" s="65"/>
      <c r="AS220" s="65"/>
      <c r="AT220" s="65"/>
      <c r="AU220" s="65"/>
      <c r="AV220" s="65"/>
      <c r="AW220" s="65"/>
      <c r="AX220" s="65"/>
      <c r="AY220" s="65"/>
    </row>
    <row r="221" spans="1:51" ht="15.75" customHeight="1" x14ac:dyDescent="0.3">
      <c r="A221" s="65"/>
      <c r="B221" s="113"/>
      <c r="C221" s="114"/>
      <c r="D221" s="115"/>
      <c r="E221" s="115"/>
      <c r="F221" s="115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7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65"/>
      <c r="AR221" s="65"/>
      <c r="AS221" s="65"/>
      <c r="AT221" s="65"/>
      <c r="AU221" s="65"/>
      <c r="AV221" s="65"/>
      <c r="AW221" s="65"/>
      <c r="AX221" s="65"/>
      <c r="AY221" s="65"/>
    </row>
    <row r="222" spans="1:51" ht="15.75" customHeight="1" x14ac:dyDescent="0.3">
      <c r="A222" s="65"/>
      <c r="B222" s="113"/>
      <c r="C222" s="114"/>
      <c r="D222" s="115"/>
      <c r="E222" s="115"/>
      <c r="F222" s="115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7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65"/>
      <c r="AR222" s="65"/>
      <c r="AS222" s="65"/>
      <c r="AT222" s="65"/>
      <c r="AU222" s="65"/>
      <c r="AV222" s="65"/>
      <c r="AW222" s="65"/>
      <c r="AX222" s="65"/>
      <c r="AY222" s="65"/>
    </row>
    <row r="223" spans="1:51" ht="15.75" customHeight="1" x14ac:dyDescent="0.3">
      <c r="A223" s="65"/>
      <c r="B223" s="113"/>
      <c r="C223" s="114"/>
      <c r="D223" s="115"/>
      <c r="E223" s="115"/>
      <c r="F223" s="115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7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65"/>
      <c r="AR223" s="65"/>
      <c r="AS223" s="65"/>
      <c r="AT223" s="65"/>
      <c r="AU223" s="65"/>
      <c r="AV223" s="65"/>
      <c r="AW223" s="65"/>
      <c r="AX223" s="65"/>
      <c r="AY223" s="65"/>
    </row>
    <row r="224" spans="1:51" ht="15.75" customHeight="1" x14ac:dyDescent="0.3">
      <c r="A224" s="65"/>
      <c r="B224" s="113"/>
      <c r="C224" s="114"/>
      <c r="D224" s="115"/>
      <c r="E224" s="115"/>
      <c r="F224" s="115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7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65"/>
      <c r="AR224" s="65"/>
      <c r="AS224" s="65"/>
      <c r="AT224" s="65"/>
      <c r="AU224" s="65"/>
      <c r="AV224" s="65"/>
      <c r="AW224" s="65"/>
      <c r="AX224" s="65"/>
      <c r="AY224" s="65"/>
    </row>
    <row r="225" spans="1:51" ht="15.75" customHeight="1" x14ac:dyDescent="0.3">
      <c r="A225" s="65"/>
      <c r="B225" s="113"/>
      <c r="C225" s="114"/>
      <c r="D225" s="115"/>
      <c r="E225" s="115"/>
      <c r="F225" s="115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7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65"/>
      <c r="AR225" s="65"/>
      <c r="AS225" s="65"/>
      <c r="AT225" s="65"/>
      <c r="AU225" s="65"/>
      <c r="AV225" s="65"/>
      <c r="AW225" s="65"/>
      <c r="AX225" s="65"/>
      <c r="AY225" s="65"/>
    </row>
    <row r="226" spans="1:51" ht="15.75" customHeight="1" x14ac:dyDescent="0.3">
      <c r="A226" s="65"/>
      <c r="B226" s="113"/>
      <c r="C226" s="114"/>
      <c r="D226" s="115"/>
      <c r="E226" s="115"/>
      <c r="F226" s="115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7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65"/>
      <c r="AR226" s="65"/>
      <c r="AS226" s="65"/>
      <c r="AT226" s="65"/>
      <c r="AU226" s="65"/>
      <c r="AV226" s="65"/>
      <c r="AW226" s="65"/>
      <c r="AX226" s="65"/>
      <c r="AY226" s="65"/>
    </row>
    <row r="227" spans="1:51" ht="15.75" customHeight="1" x14ac:dyDescent="0.3">
      <c r="A227" s="65"/>
      <c r="B227" s="113"/>
      <c r="C227" s="114"/>
      <c r="D227" s="115"/>
      <c r="E227" s="115"/>
      <c r="F227" s="115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7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65"/>
      <c r="AR227" s="65"/>
      <c r="AS227" s="65"/>
      <c r="AT227" s="65"/>
      <c r="AU227" s="65"/>
      <c r="AV227" s="65"/>
      <c r="AW227" s="65"/>
      <c r="AX227" s="65"/>
      <c r="AY227" s="65"/>
    </row>
    <row r="228" spans="1:51" ht="15.75" customHeight="1" x14ac:dyDescent="0.3">
      <c r="A228" s="65"/>
      <c r="B228" s="113"/>
      <c r="C228" s="114"/>
      <c r="D228" s="115"/>
      <c r="E228" s="115"/>
      <c r="F228" s="115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7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65"/>
      <c r="AR228" s="65"/>
      <c r="AS228" s="65"/>
      <c r="AT228" s="65"/>
      <c r="AU228" s="65"/>
      <c r="AV228" s="65"/>
      <c r="AW228" s="65"/>
      <c r="AX228" s="65"/>
      <c r="AY228" s="65"/>
    </row>
    <row r="229" spans="1:51" ht="15.75" customHeight="1" x14ac:dyDescent="0.3">
      <c r="A229" s="65"/>
      <c r="B229" s="113"/>
      <c r="C229" s="114"/>
      <c r="D229" s="115"/>
      <c r="E229" s="115"/>
      <c r="F229" s="115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7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65"/>
      <c r="AR229" s="65"/>
      <c r="AS229" s="65"/>
      <c r="AT229" s="65"/>
      <c r="AU229" s="65"/>
      <c r="AV229" s="65"/>
      <c r="AW229" s="65"/>
      <c r="AX229" s="65"/>
      <c r="AY229" s="65"/>
    </row>
    <row r="230" spans="1:51" ht="15.75" customHeight="1" x14ac:dyDescent="0.3">
      <c r="A230" s="65"/>
      <c r="B230" s="113"/>
      <c r="C230" s="114"/>
      <c r="D230" s="115"/>
      <c r="E230" s="115"/>
      <c r="F230" s="115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7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65"/>
      <c r="AR230" s="65"/>
      <c r="AS230" s="65"/>
      <c r="AT230" s="65"/>
      <c r="AU230" s="65"/>
      <c r="AV230" s="65"/>
      <c r="AW230" s="65"/>
      <c r="AX230" s="65"/>
      <c r="AY230" s="65"/>
    </row>
    <row r="231" spans="1:51" ht="15.75" customHeight="1" x14ac:dyDescent="0.3">
      <c r="A231" s="65"/>
      <c r="B231" s="113"/>
      <c r="C231" s="114"/>
      <c r="D231" s="115"/>
      <c r="E231" s="115"/>
      <c r="F231" s="115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7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65"/>
      <c r="AR231" s="65"/>
      <c r="AS231" s="65"/>
      <c r="AT231" s="65"/>
      <c r="AU231" s="65"/>
      <c r="AV231" s="65"/>
      <c r="AW231" s="65"/>
      <c r="AX231" s="65"/>
      <c r="AY231" s="65"/>
    </row>
    <row r="232" spans="1:51" ht="15.75" customHeight="1" x14ac:dyDescent="0.3">
      <c r="A232" s="65"/>
      <c r="B232" s="113"/>
      <c r="C232" s="114"/>
      <c r="D232" s="115"/>
      <c r="E232" s="115"/>
      <c r="F232" s="115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7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65"/>
      <c r="AR232" s="65"/>
      <c r="AS232" s="65"/>
      <c r="AT232" s="65"/>
      <c r="AU232" s="65"/>
      <c r="AV232" s="65"/>
      <c r="AW232" s="65"/>
      <c r="AX232" s="65"/>
      <c r="AY232" s="65"/>
    </row>
    <row r="233" spans="1:51" ht="15.75" customHeight="1" x14ac:dyDescent="0.3">
      <c r="A233" s="65"/>
      <c r="B233" s="113"/>
      <c r="C233" s="114"/>
      <c r="D233" s="115"/>
      <c r="E233" s="115"/>
      <c r="F233" s="115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7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65"/>
      <c r="AR233" s="65"/>
      <c r="AS233" s="65"/>
      <c r="AT233" s="65"/>
      <c r="AU233" s="65"/>
      <c r="AV233" s="65"/>
      <c r="AW233" s="65"/>
      <c r="AX233" s="65"/>
      <c r="AY233" s="65"/>
    </row>
    <row r="234" spans="1:51" ht="15.75" customHeight="1" x14ac:dyDescent="0.3">
      <c r="A234" s="65"/>
      <c r="B234" s="113"/>
      <c r="C234" s="114"/>
      <c r="D234" s="115"/>
      <c r="E234" s="115"/>
      <c r="F234" s="115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7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65"/>
      <c r="AR234" s="65"/>
      <c r="AS234" s="65"/>
      <c r="AT234" s="65"/>
      <c r="AU234" s="65"/>
      <c r="AV234" s="65"/>
      <c r="AW234" s="65"/>
      <c r="AX234" s="65"/>
      <c r="AY234" s="65"/>
    </row>
    <row r="235" spans="1:51" ht="15.75" customHeight="1" x14ac:dyDescent="0.3">
      <c r="A235" s="65"/>
      <c r="B235" s="113"/>
      <c r="C235" s="114"/>
      <c r="D235" s="115"/>
      <c r="E235" s="115"/>
      <c r="F235" s="115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7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65"/>
      <c r="AR235" s="65"/>
      <c r="AS235" s="65"/>
      <c r="AT235" s="65"/>
      <c r="AU235" s="65"/>
      <c r="AV235" s="65"/>
      <c r="AW235" s="65"/>
      <c r="AX235" s="65"/>
      <c r="AY235" s="65"/>
    </row>
    <row r="236" spans="1:51" ht="15.75" customHeight="1" x14ac:dyDescent="0.3">
      <c r="A236" s="65"/>
      <c r="B236" s="113"/>
      <c r="C236" s="114"/>
      <c r="D236" s="115"/>
      <c r="E236" s="115"/>
      <c r="F236" s="115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7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65"/>
      <c r="AR236" s="65"/>
      <c r="AS236" s="65"/>
      <c r="AT236" s="65"/>
      <c r="AU236" s="65"/>
      <c r="AV236" s="65"/>
      <c r="AW236" s="65"/>
      <c r="AX236" s="65"/>
      <c r="AY236" s="65"/>
    </row>
    <row r="237" spans="1:51" ht="15.75" customHeight="1" x14ac:dyDescent="0.3">
      <c r="A237" s="65"/>
      <c r="B237" s="113"/>
      <c r="C237" s="114"/>
      <c r="D237" s="115"/>
      <c r="E237" s="115"/>
      <c r="F237" s="115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7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65"/>
      <c r="AR237" s="65"/>
      <c r="AS237" s="65"/>
      <c r="AT237" s="65"/>
      <c r="AU237" s="65"/>
      <c r="AV237" s="65"/>
      <c r="AW237" s="65"/>
      <c r="AX237" s="65"/>
      <c r="AY237" s="65"/>
    </row>
    <row r="238" spans="1:51" ht="15.75" customHeight="1" x14ac:dyDescent="0.3">
      <c r="A238" s="65"/>
      <c r="B238" s="113"/>
      <c r="C238" s="114"/>
      <c r="D238" s="115"/>
      <c r="E238" s="115"/>
      <c r="F238" s="115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7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65"/>
      <c r="AR238" s="65"/>
      <c r="AS238" s="65"/>
      <c r="AT238" s="65"/>
      <c r="AU238" s="65"/>
      <c r="AV238" s="65"/>
      <c r="AW238" s="65"/>
      <c r="AX238" s="65"/>
      <c r="AY238" s="65"/>
    </row>
    <row r="239" spans="1:51" ht="15.75" customHeight="1" x14ac:dyDescent="0.3">
      <c r="A239" s="65"/>
      <c r="B239" s="113"/>
      <c r="C239" s="114"/>
      <c r="D239" s="115"/>
      <c r="E239" s="115"/>
      <c r="F239" s="115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7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65"/>
      <c r="AR239" s="65"/>
      <c r="AS239" s="65"/>
      <c r="AT239" s="65"/>
      <c r="AU239" s="65"/>
      <c r="AV239" s="65"/>
      <c r="AW239" s="65"/>
      <c r="AX239" s="65"/>
      <c r="AY239" s="65"/>
    </row>
    <row r="240" spans="1:51" ht="15.75" customHeight="1" x14ac:dyDescent="0.3">
      <c r="A240" s="65"/>
      <c r="B240" s="113"/>
      <c r="C240" s="114"/>
      <c r="D240" s="115"/>
      <c r="E240" s="115"/>
      <c r="F240" s="115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7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65"/>
      <c r="AR240" s="65"/>
      <c r="AS240" s="65"/>
      <c r="AT240" s="65"/>
      <c r="AU240" s="65"/>
      <c r="AV240" s="65"/>
      <c r="AW240" s="65"/>
      <c r="AX240" s="65"/>
      <c r="AY240" s="65"/>
    </row>
    <row r="241" spans="1:51" ht="15.75" customHeight="1" x14ac:dyDescent="0.3">
      <c r="A241" s="65"/>
      <c r="B241" s="113"/>
      <c r="C241" s="114"/>
      <c r="D241" s="115"/>
      <c r="E241" s="115"/>
      <c r="F241" s="115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7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65"/>
      <c r="AR241" s="65"/>
      <c r="AS241" s="65"/>
      <c r="AT241" s="65"/>
      <c r="AU241" s="65"/>
      <c r="AV241" s="65"/>
      <c r="AW241" s="65"/>
      <c r="AX241" s="65"/>
      <c r="AY241" s="65"/>
    </row>
    <row r="242" spans="1:51" ht="15.75" customHeight="1" x14ac:dyDescent="0.3">
      <c r="A242" s="65"/>
      <c r="B242" s="113"/>
      <c r="C242" s="114"/>
      <c r="D242" s="115"/>
      <c r="E242" s="115"/>
      <c r="F242" s="115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7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65"/>
      <c r="AR242" s="65"/>
      <c r="AS242" s="65"/>
      <c r="AT242" s="65"/>
      <c r="AU242" s="65"/>
      <c r="AV242" s="65"/>
      <c r="AW242" s="65"/>
      <c r="AX242" s="65"/>
      <c r="AY242" s="65"/>
    </row>
    <row r="243" spans="1:51" ht="15.75" customHeight="1" x14ac:dyDescent="0.3">
      <c r="A243" s="65"/>
      <c r="B243" s="113"/>
      <c r="C243" s="114"/>
      <c r="D243" s="115"/>
      <c r="E243" s="115"/>
      <c r="F243" s="115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7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65"/>
      <c r="AR243" s="65"/>
      <c r="AS243" s="65"/>
      <c r="AT243" s="65"/>
      <c r="AU243" s="65"/>
      <c r="AV243" s="65"/>
      <c r="AW243" s="65"/>
      <c r="AX243" s="65"/>
      <c r="AY243" s="65"/>
    </row>
    <row r="244" spans="1:51" ht="15.75" customHeight="1" x14ac:dyDescent="0.3">
      <c r="A244" s="65"/>
      <c r="B244" s="113"/>
      <c r="C244" s="114"/>
      <c r="D244" s="115"/>
      <c r="E244" s="115"/>
      <c r="F244" s="115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7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65"/>
      <c r="AR244" s="65"/>
      <c r="AS244" s="65"/>
      <c r="AT244" s="65"/>
      <c r="AU244" s="65"/>
      <c r="AV244" s="65"/>
      <c r="AW244" s="65"/>
      <c r="AX244" s="65"/>
      <c r="AY244" s="65"/>
    </row>
    <row r="245" spans="1:51" ht="15.75" customHeight="1" x14ac:dyDescent="0.3">
      <c r="A245" s="65"/>
      <c r="B245" s="113"/>
      <c r="C245" s="114"/>
      <c r="D245" s="115"/>
      <c r="E245" s="115"/>
      <c r="F245" s="115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7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65"/>
      <c r="AR245" s="65"/>
      <c r="AS245" s="65"/>
      <c r="AT245" s="65"/>
      <c r="AU245" s="65"/>
      <c r="AV245" s="65"/>
      <c r="AW245" s="65"/>
      <c r="AX245" s="65"/>
      <c r="AY245" s="65"/>
    </row>
    <row r="246" spans="1:51" ht="15.75" customHeight="1" x14ac:dyDescent="0.3">
      <c r="A246" s="65"/>
      <c r="B246" s="113"/>
      <c r="C246" s="114"/>
      <c r="D246" s="115"/>
      <c r="E246" s="115"/>
      <c r="F246" s="115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7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65"/>
      <c r="AR246" s="65"/>
      <c r="AS246" s="65"/>
      <c r="AT246" s="65"/>
      <c r="AU246" s="65"/>
      <c r="AV246" s="65"/>
      <c r="AW246" s="65"/>
      <c r="AX246" s="65"/>
      <c r="AY246" s="65"/>
    </row>
    <row r="247" spans="1:51" ht="15.75" customHeight="1" x14ac:dyDescent="0.3">
      <c r="A247" s="65"/>
      <c r="B247" s="113"/>
      <c r="C247" s="114"/>
      <c r="D247" s="115"/>
      <c r="E247" s="115"/>
      <c r="F247" s="115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7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65"/>
      <c r="AR247" s="65"/>
      <c r="AS247" s="65"/>
      <c r="AT247" s="65"/>
      <c r="AU247" s="65"/>
      <c r="AV247" s="65"/>
      <c r="AW247" s="65"/>
      <c r="AX247" s="65"/>
      <c r="AY247" s="65"/>
    </row>
    <row r="248" spans="1:51" ht="15.75" customHeight="1" x14ac:dyDescent="0.3">
      <c r="A248" s="65"/>
      <c r="B248" s="113"/>
      <c r="C248" s="114"/>
      <c r="D248" s="115"/>
      <c r="E248" s="115"/>
      <c r="F248" s="115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7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65"/>
      <c r="AR248" s="65"/>
      <c r="AS248" s="65"/>
      <c r="AT248" s="65"/>
      <c r="AU248" s="65"/>
      <c r="AV248" s="65"/>
      <c r="AW248" s="65"/>
      <c r="AX248" s="65"/>
      <c r="AY248" s="65"/>
    </row>
    <row r="249" spans="1:51" ht="15.75" customHeight="1" x14ac:dyDescent="0.3">
      <c r="A249" s="65"/>
      <c r="B249" s="113"/>
      <c r="C249" s="114"/>
      <c r="D249" s="115"/>
      <c r="E249" s="115"/>
      <c r="F249" s="115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7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65"/>
      <c r="AR249" s="65"/>
      <c r="AS249" s="65"/>
      <c r="AT249" s="65"/>
      <c r="AU249" s="65"/>
      <c r="AV249" s="65"/>
      <c r="AW249" s="65"/>
      <c r="AX249" s="65"/>
      <c r="AY249" s="65"/>
    </row>
    <row r="250" spans="1:51" ht="15.75" customHeight="1" x14ac:dyDescent="0.3">
      <c r="A250" s="65"/>
      <c r="B250" s="113"/>
      <c r="C250" s="114"/>
      <c r="D250" s="115"/>
      <c r="E250" s="115"/>
      <c r="F250" s="115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7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65"/>
      <c r="AR250" s="65"/>
      <c r="AS250" s="65"/>
      <c r="AT250" s="65"/>
      <c r="AU250" s="65"/>
      <c r="AV250" s="65"/>
      <c r="AW250" s="65"/>
      <c r="AX250" s="65"/>
      <c r="AY250" s="65"/>
    </row>
    <row r="251" spans="1:51" ht="15.75" customHeight="1" x14ac:dyDescent="0.3">
      <c r="A251" s="65"/>
      <c r="B251" s="113"/>
      <c r="C251" s="114"/>
      <c r="D251" s="115"/>
      <c r="E251" s="115"/>
      <c r="F251" s="115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7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65"/>
      <c r="AR251" s="65"/>
      <c r="AS251" s="65"/>
      <c r="AT251" s="65"/>
      <c r="AU251" s="65"/>
      <c r="AV251" s="65"/>
      <c r="AW251" s="65"/>
      <c r="AX251" s="65"/>
      <c r="AY251" s="65"/>
    </row>
    <row r="252" spans="1:51" ht="15.75" customHeight="1" x14ac:dyDescent="0.3">
      <c r="A252" s="65"/>
      <c r="B252" s="113"/>
      <c r="C252" s="114"/>
      <c r="D252" s="115"/>
      <c r="E252" s="115"/>
      <c r="F252" s="115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7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65"/>
      <c r="AR252" s="65"/>
      <c r="AS252" s="65"/>
      <c r="AT252" s="65"/>
      <c r="AU252" s="65"/>
      <c r="AV252" s="65"/>
      <c r="AW252" s="65"/>
      <c r="AX252" s="65"/>
      <c r="AY252" s="65"/>
    </row>
    <row r="253" spans="1:51" ht="15.75" customHeight="1" x14ac:dyDescent="0.3">
      <c r="A253" s="65"/>
      <c r="B253" s="113"/>
      <c r="C253" s="114"/>
      <c r="D253" s="115"/>
      <c r="E253" s="115"/>
      <c r="F253" s="115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7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65"/>
      <c r="AR253" s="65"/>
      <c r="AS253" s="65"/>
      <c r="AT253" s="65"/>
      <c r="AU253" s="65"/>
      <c r="AV253" s="65"/>
      <c r="AW253" s="65"/>
      <c r="AX253" s="65"/>
      <c r="AY253" s="65"/>
    </row>
    <row r="254" spans="1:51" ht="15.75" customHeight="1" x14ac:dyDescent="0.3">
      <c r="A254" s="65"/>
      <c r="B254" s="113"/>
      <c r="C254" s="114"/>
      <c r="D254" s="115"/>
      <c r="E254" s="115"/>
      <c r="F254" s="115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7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65"/>
      <c r="AR254" s="65"/>
      <c r="AS254" s="65"/>
      <c r="AT254" s="65"/>
      <c r="AU254" s="65"/>
      <c r="AV254" s="65"/>
      <c r="AW254" s="65"/>
      <c r="AX254" s="65"/>
      <c r="AY254" s="65"/>
    </row>
    <row r="255" spans="1:51" ht="15.75" customHeight="1" x14ac:dyDescent="0.3">
      <c r="A255" s="65"/>
      <c r="B255" s="113"/>
      <c r="C255" s="114"/>
      <c r="D255" s="115"/>
      <c r="E255" s="115"/>
      <c r="F255" s="115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7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65"/>
      <c r="AR255" s="65"/>
      <c r="AS255" s="65"/>
      <c r="AT255" s="65"/>
      <c r="AU255" s="65"/>
      <c r="AV255" s="65"/>
      <c r="AW255" s="65"/>
      <c r="AX255" s="65"/>
      <c r="AY255" s="65"/>
    </row>
    <row r="256" spans="1:51" ht="15.75" customHeight="1" x14ac:dyDescent="0.3">
      <c r="A256" s="65"/>
      <c r="B256" s="113"/>
      <c r="C256" s="114"/>
      <c r="D256" s="115"/>
      <c r="E256" s="115"/>
      <c r="F256" s="115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7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65"/>
      <c r="AR256" s="65"/>
      <c r="AS256" s="65"/>
      <c r="AT256" s="65"/>
      <c r="AU256" s="65"/>
      <c r="AV256" s="65"/>
      <c r="AW256" s="65"/>
      <c r="AX256" s="65"/>
      <c r="AY256" s="65"/>
    </row>
    <row r="257" spans="1:51" ht="15.75" customHeight="1" x14ac:dyDescent="0.3">
      <c r="A257" s="65"/>
      <c r="B257" s="113"/>
      <c r="C257" s="114"/>
      <c r="D257" s="115"/>
      <c r="E257" s="115"/>
      <c r="F257" s="115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7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65"/>
      <c r="AR257" s="65"/>
      <c r="AS257" s="65"/>
      <c r="AT257" s="65"/>
      <c r="AU257" s="65"/>
      <c r="AV257" s="65"/>
      <c r="AW257" s="65"/>
      <c r="AX257" s="65"/>
      <c r="AY257" s="65"/>
    </row>
    <row r="258" spans="1:51" ht="15.75" customHeight="1" x14ac:dyDescent="0.3">
      <c r="A258" s="65"/>
      <c r="B258" s="113"/>
      <c r="C258" s="114"/>
      <c r="D258" s="115"/>
      <c r="E258" s="115"/>
      <c r="F258" s="115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7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65"/>
      <c r="AR258" s="65"/>
      <c r="AS258" s="65"/>
      <c r="AT258" s="65"/>
      <c r="AU258" s="65"/>
      <c r="AV258" s="65"/>
      <c r="AW258" s="65"/>
      <c r="AX258" s="65"/>
      <c r="AY258" s="65"/>
    </row>
    <row r="259" spans="1:51" ht="15.75" customHeight="1" x14ac:dyDescent="0.3">
      <c r="A259" s="65"/>
      <c r="B259" s="113"/>
      <c r="C259" s="114"/>
      <c r="D259" s="115"/>
      <c r="E259" s="115"/>
      <c r="F259" s="115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7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65"/>
      <c r="AR259" s="65"/>
      <c r="AS259" s="65"/>
      <c r="AT259" s="65"/>
      <c r="AU259" s="65"/>
      <c r="AV259" s="65"/>
      <c r="AW259" s="65"/>
      <c r="AX259" s="65"/>
      <c r="AY259" s="65"/>
    </row>
    <row r="260" spans="1:51" ht="15.75" customHeight="1" x14ac:dyDescent="0.3">
      <c r="A260" s="65"/>
      <c r="B260" s="113"/>
      <c r="C260" s="114"/>
      <c r="D260" s="115"/>
      <c r="E260" s="115"/>
      <c r="F260" s="115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6"/>
      <c r="AC260" s="116"/>
      <c r="AD260" s="116"/>
      <c r="AE260" s="116"/>
      <c r="AF260" s="117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65"/>
      <c r="AR260" s="65"/>
      <c r="AS260" s="65"/>
      <c r="AT260" s="65"/>
      <c r="AU260" s="65"/>
      <c r="AV260" s="65"/>
      <c r="AW260" s="65"/>
      <c r="AX260" s="65"/>
      <c r="AY260" s="65"/>
    </row>
    <row r="261" spans="1:51" ht="15.75" customHeight="1" x14ac:dyDescent="0.3">
      <c r="A261" s="65"/>
      <c r="B261" s="113"/>
      <c r="C261" s="114"/>
      <c r="D261" s="115"/>
      <c r="E261" s="115"/>
      <c r="F261" s="115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7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65"/>
      <c r="AR261" s="65"/>
      <c r="AS261" s="65"/>
      <c r="AT261" s="65"/>
      <c r="AU261" s="65"/>
      <c r="AV261" s="65"/>
      <c r="AW261" s="65"/>
      <c r="AX261" s="65"/>
      <c r="AY261" s="65"/>
    </row>
    <row r="262" spans="1:51" ht="15.75" customHeight="1" x14ac:dyDescent="0.3">
      <c r="A262" s="65"/>
      <c r="B262" s="113"/>
      <c r="C262" s="114"/>
      <c r="D262" s="115"/>
      <c r="E262" s="115"/>
      <c r="F262" s="115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7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65"/>
      <c r="AR262" s="65"/>
      <c r="AS262" s="65"/>
      <c r="AT262" s="65"/>
      <c r="AU262" s="65"/>
      <c r="AV262" s="65"/>
      <c r="AW262" s="65"/>
      <c r="AX262" s="65"/>
      <c r="AY262" s="65"/>
    </row>
    <row r="263" spans="1:51" ht="15.75" customHeight="1" x14ac:dyDescent="0.3">
      <c r="A263" s="65"/>
      <c r="B263" s="113"/>
      <c r="C263" s="114"/>
      <c r="D263" s="115"/>
      <c r="E263" s="115"/>
      <c r="F263" s="115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7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65"/>
      <c r="AR263" s="65"/>
      <c r="AS263" s="65"/>
      <c r="AT263" s="65"/>
      <c r="AU263" s="65"/>
      <c r="AV263" s="65"/>
      <c r="AW263" s="65"/>
      <c r="AX263" s="65"/>
      <c r="AY263" s="65"/>
    </row>
    <row r="264" spans="1:51" ht="15.75" customHeight="1" x14ac:dyDescent="0.3">
      <c r="A264" s="65"/>
      <c r="B264" s="113"/>
      <c r="C264" s="114"/>
      <c r="D264" s="115"/>
      <c r="E264" s="115"/>
      <c r="F264" s="115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7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65"/>
      <c r="AR264" s="65"/>
      <c r="AS264" s="65"/>
      <c r="AT264" s="65"/>
      <c r="AU264" s="65"/>
      <c r="AV264" s="65"/>
      <c r="AW264" s="65"/>
      <c r="AX264" s="65"/>
      <c r="AY264" s="65"/>
    </row>
    <row r="265" spans="1:51" ht="15.75" customHeight="1" x14ac:dyDescent="0.3">
      <c r="A265" s="65"/>
      <c r="B265" s="113"/>
      <c r="C265" s="114"/>
      <c r="D265" s="115"/>
      <c r="E265" s="115"/>
      <c r="F265" s="115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7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65"/>
      <c r="AR265" s="65"/>
      <c r="AS265" s="65"/>
      <c r="AT265" s="65"/>
      <c r="AU265" s="65"/>
      <c r="AV265" s="65"/>
      <c r="AW265" s="65"/>
      <c r="AX265" s="65"/>
      <c r="AY265" s="65"/>
    </row>
    <row r="266" spans="1:51" ht="15.75" customHeight="1" x14ac:dyDescent="0.3">
      <c r="A266" s="65"/>
      <c r="B266" s="113"/>
      <c r="C266" s="114"/>
      <c r="D266" s="115"/>
      <c r="E266" s="115"/>
      <c r="F266" s="115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7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65"/>
      <c r="AR266" s="65"/>
      <c r="AS266" s="65"/>
      <c r="AT266" s="65"/>
      <c r="AU266" s="65"/>
      <c r="AV266" s="65"/>
      <c r="AW266" s="65"/>
      <c r="AX266" s="65"/>
      <c r="AY266" s="65"/>
    </row>
    <row r="267" spans="1:51" ht="15.75" customHeight="1" x14ac:dyDescent="0.3">
      <c r="A267" s="65"/>
      <c r="B267" s="113"/>
      <c r="C267" s="114"/>
      <c r="D267" s="115"/>
      <c r="E267" s="115"/>
      <c r="F267" s="115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7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65"/>
      <c r="AR267" s="65"/>
      <c r="AS267" s="65"/>
      <c r="AT267" s="65"/>
      <c r="AU267" s="65"/>
      <c r="AV267" s="65"/>
      <c r="AW267" s="65"/>
      <c r="AX267" s="65"/>
      <c r="AY267" s="65"/>
    </row>
    <row r="268" spans="1:51" ht="15.75" customHeight="1" x14ac:dyDescent="0.3">
      <c r="A268" s="65"/>
      <c r="B268" s="113"/>
      <c r="C268" s="114"/>
      <c r="D268" s="115"/>
      <c r="E268" s="115"/>
      <c r="F268" s="115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7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65"/>
      <c r="AR268" s="65"/>
      <c r="AS268" s="65"/>
      <c r="AT268" s="65"/>
      <c r="AU268" s="65"/>
      <c r="AV268" s="65"/>
      <c r="AW268" s="65"/>
      <c r="AX268" s="65"/>
      <c r="AY268" s="65"/>
    </row>
    <row r="269" spans="1:51" ht="15.75" customHeight="1" x14ac:dyDescent="0.3">
      <c r="A269" s="65"/>
      <c r="B269" s="113"/>
      <c r="C269" s="114"/>
      <c r="D269" s="115"/>
      <c r="E269" s="115"/>
      <c r="F269" s="115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7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65"/>
      <c r="AR269" s="65"/>
      <c r="AS269" s="65"/>
      <c r="AT269" s="65"/>
      <c r="AU269" s="65"/>
      <c r="AV269" s="65"/>
      <c r="AW269" s="65"/>
      <c r="AX269" s="65"/>
      <c r="AY269" s="65"/>
    </row>
    <row r="270" spans="1:51" ht="15.75" customHeight="1" x14ac:dyDescent="0.3">
      <c r="A270" s="65"/>
      <c r="B270" s="113"/>
      <c r="C270" s="114"/>
      <c r="D270" s="115"/>
      <c r="E270" s="115"/>
      <c r="F270" s="115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7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65"/>
      <c r="AR270" s="65"/>
      <c r="AS270" s="65"/>
      <c r="AT270" s="65"/>
      <c r="AU270" s="65"/>
      <c r="AV270" s="65"/>
      <c r="AW270" s="65"/>
      <c r="AX270" s="65"/>
      <c r="AY270" s="65"/>
    </row>
    <row r="271" spans="1:51" ht="15.75" customHeight="1" x14ac:dyDescent="0.3">
      <c r="A271" s="65"/>
      <c r="B271" s="113"/>
      <c r="C271" s="114"/>
      <c r="D271" s="115"/>
      <c r="E271" s="115"/>
      <c r="F271" s="115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  <c r="AB271" s="116"/>
      <c r="AC271" s="116"/>
      <c r="AD271" s="116"/>
      <c r="AE271" s="116"/>
      <c r="AF271" s="117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65"/>
      <c r="AR271" s="65"/>
      <c r="AS271" s="65"/>
      <c r="AT271" s="65"/>
      <c r="AU271" s="65"/>
      <c r="AV271" s="65"/>
      <c r="AW271" s="65"/>
      <c r="AX271" s="65"/>
      <c r="AY271" s="65"/>
    </row>
    <row r="272" spans="1:51" ht="15.75" customHeight="1" x14ac:dyDescent="0.3">
      <c r="A272" s="65"/>
      <c r="B272" s="113"/>
      <c r="C272" s="114"/>
      <c r="D272" s="115"/>
      <c r="E272" s="115"/>
      <c r="F272" s="115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7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65"/>
      <c r="AR272" s="65"/>
      <c r="AS272" s="65"/>
      <c r="AT272" s="65"/>
      <c r="AU272" s="65"/>
      <c r="AV272" s="65"/>
      <c r="AW272" s="65"/>
      <c r="AX272" s="65"/>
      <c r="AY272" s="65"/>
    </row>
    <row r="273" spans="1:51" ht="15.75" customHeight="1" x14ac:dyDescent="0.3">
      <c r="A273" s="65"/>
      <c r="B273" s="113"/>
      <c r="C273" s="114"/>
      <c r="D273" s="115"/>
      <c r="E273" s="115"/>
      <c r="F273" s="115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7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65"/>
      <c r="AR273" s="65"/>
      <c r="AS273" s="65"/>
      <c r="AT273" s="65"/>
      <c r="AU273" s="65"/>
      <c r="AV273" s="65"/>
      <c r="AW273" s="65"/>
      <c r="AX273" s="65"/>
      <c r="AY273" s="65"/>
    </row>
    <row r="274" spans="1:51" ht="15.75" customHeight="1" x14ac:dyDescent="0.3">
      <c r="A274" s="65"/>
      <c r="B274" s="113"/>
      <c r="C274" s="114"/>
      <c r="D274" s="115"/>
      <c r="E274" s="115"/>
      <c r="F274" s="115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7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65"/>
      <c r="AR274" s="65"/>
      <c r="AS274" s="65"/>
      <c r="AT274" s="65"/>
      <c r="AU274" s="65"/>
      <c r="AV274" s="65"/>
      <c r="AW274" s="65"/>
      <c r="AX274" s="65"/>
      <c r="AY274" s="65"/>
    </row>
    <row r="275" spans="1:51" ht="15.75" customHeight="1" x14ac:dyDescent="0.3">
      <c r="A275" s="65"/>
      <c r="B275" s="113"/>
      <c r="C275" s="114"/>
      <c r="D275" s="115"/>
      <c r="E275" s="115"/>
      <c r="F275" s="115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7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65"/>
      <c r="AR275" s="65"/>
      <c r="AS275" s="65"/>
      <c r="AT275" s="65"/>
      <c r="AU275" s="65"/>
      <c r="AV275" s="65"/>
      <c r="AW275" s="65"/>
      <c r="AX275" s="65"/>
      <c r="AY275" s="65"/>
    </row>
    <row r="276" spans="1:51" ht="15.75" customHeight="1" x14ac:dyDescent="0.3">
      <c r="A276" s="65"/>
      <c r="B276" s="113"/>
      <c r="C276" s="114"/>
      <c r="D276" s="115"/>
      <c r="E276" s="115"/>
      <c r="F276" s="115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7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65"/>
      <c r="AR276" s="65"/>
      <c r="AS276" s="65"/>
      <c r="AT276" s="65"/>
      <c r="AU276" s="65"/>
      <c r="AV276" s="65"/>
      <c r="AW276" s="65"/>
      <c r="AX276" s="65"/>
      <c r="AY276" s="65"/>
    </row>
    <row r="277" spans="1:51" ht="15.75" customHeight="1" x14ac:dyDescent="0.3">
      <c r="A277" s="65"/>
      <c r="B277" s="113"/>
      <c r="C277" s="114"/>
      <c r="D277" s="115"/>
      <c r="E277" s="115"/>
      <c r="F277" s="115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7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65"/>
      <c r="AR277" s="65"/>
      <c r="AS277" s="65"/>
      <c r="AT277" s="65"/>
      <c r="AU277" s="65"/>
      <c r="AV277" s="65"/>
      <c r="AW277" s="65"/>
      <c r="AX277" s="65"/>
      <c r="AY277" s="65"/>
    </row>
    <row r="278" spans="1:51" ht="15.75" customHeight="1" x14ac:dyDescent="0.3">
      <c r="A278" s="65"/>
      <c r="B278" s="113"/>
      <c r="C278" s="114"/>
      <c r="D278" s="115"/>
      <c r="E278" s="115"/>
      <c r="F278" s="115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7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65"/>
      <c r="AR278" s="65"/>
      <c r="AS278" s="65"/>
      <c r="AT278" s="65"/>
      <c r="AU278" s="65"/>
      <c r="AV278" s="65"/>
      <c r="AW278" s="65"/>
      <c r="AX278" s="65"/>
      <c r="AY278" s="65"/>
    </row>
    <row r="279" spans="1:51" ht="15.75" customHeight="1" x14ac:dyDescent="0.3">
      <c r="A279" s="65"/>
      <c r="B279" s="113"/>
      <c r="C279" s="114"/>
      <c r="D279" s="115"/>
      <c r="E279" s="115"/>
      <c r="F279" s="115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7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65"/>
      <c r="AR279" s="65"/>
      <c r="AS279" s="65"/>
      <c r="AT279" s="65"/>
      <c r="AU279" s="65"/>
      <c r="AV279" s="65"/>
      <c r="AW279" s="65"/>
      <c r="AX279" s="65"/>
      <c r="AY279" s="65"/>
    </row>
    <row r="280" spans="1:51" ht="15.75" customHeight="1" x14ac:dyDescent="0.3">
      <c r="A280" s="65"/>
      <c r="B280" s="113"/>
      <c r="C280" s="114"/>
      <c r="D280" s="115"/>
      <c r="E280" s="115"/>
      <c r="F280" s="115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7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116"/>
      <c r="AQ280" s="65"/>
      <c r="AR280" s="65"/>
      <c r="AS280" s="65"/>
      <c r="AT280" s="65"/>
      <c r="AU280" s="65"/>
      <c r="AV280" s="65"/>
      <c r="AW280" s="65"/>
      <c r="AX280" s="65"/>
      <c r="AY280" s="65"/>
    </row>
    <row r="281" spans="1:51" ht="15.75" customHeight="1" x14ac:dyDescent="0.3">
      <c r="A281" s="65"/>
      <c r="B281" s="113"/>
      <c r="C281" s="114"/>
      <c r="D281" s="115"/>
      <c r="E281" s="115"/>
      <c r="F281" s="115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7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65"/>
      <c r="AR281" s="65"/>
      <c r="AS281" s="65"/>
      <c r="AT281" s="65"/>
      <c r="AU281" s="65"/>
      <c r="AV281" s="65"/>
      <c r="AW281" s="65"/>
      <c r="AX281" s="65"/>
      <c r="AY281" s="65"/>
    </row>
    <row r="282" spans="1:51" ht="15.75" customHeight="1" x14ac:dyDescent="0.3">
      <c r="A282" s="65"/>
      <c r="B282" s="113"/>
      <c r="C282" s="114"/>
      <c r="D282" s="115"/>
      <c r="E282" s="115"/>
      <c r="F282" s="115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7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116"/>
      <c r="AQ282" s="65"/>
      <c r="AR282" s="65"/>
      <c r="AS282" s="65"/>
      <c r="AT282" s="65"/>
      <c r="AU282" s="65"/>
      <c r="AV282" s="65"/>
      <c r="AW282" s="65"/>
      <c r="AX282" s="65"/>
      <c r="AY282" s="65"/>
    </row>
    <row r="283" spans="1:51" ht="15.75" customHeight="1" x14ac:dyDescent="0.3">
      <c r="A283" s="65"/>
      <c r="B283" s="113"/>
      <c r="C283" s="114"/>
      <c r="D283" s="115"/>
      <c r="E283" s="115"/>
      <c r="F283" s="115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7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65"/>
      <c r="AR283" s="65"/>
      <c r="AS283" s="65"/>
      <c r="AT283" s="65"/>
      <c r="AU283" s="65"/>
      <c r="AV283" s="65"/>
      <c r="AW283" s="65"/>
      <c r="AX283" s="65"/>
      <c r="AY283" s="65"/>
    </row>
    <row r="284" spans="1:51" ht="15.75" customHeight="1" x14ac:dyDescent="0.3">
      <c r="A284" s="65"/>
      <c r="B284" s="113"/>
      <c r="C284" s="114"/>
      <c r="D284" s="115"/>
      <c r="E284" s="115"/>
      <c r="F284" s="115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7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65"/>
      <c r="AR284" s="65"/>
      <c r="AS284" s="65"/>
      <c r="AT284" s="65"/>
      <c r="AU284" s="65"/>
      <c r="AV284" s="65"/>
      <c r="AW284" s="65"/>
      <c r="AX284" s="65"/>
      <c r="AY284" s="65"/>
    </row>
    <row r="285" spans="1:51" ht="15.75" customHeight="1" x14ac:dyDescent="0.3">
      <c r="A285" s="65"/>
      <c r="B285" s="113"/>
      <c r="C285" s="114"/>
      <c r="D285" s="115"/>
      <c r="E285" s="115"/>
      <c r="F285" s="115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7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65"/>
      <c r="AR285" s="65"/>
      <c r="AS285" s="65"/>
      <c r="AT285" s="65"/>
      <c r="AU285" s="65"/>
      <c r="AV285" s="65"/>
      <c r="AW285" s="65"/>
      <c r="AX285" s="65"/>
      <c r="AY285" s="65"/>
    </row>
    <row r="286" spans="1:51" ht="15.75" customHeight="1" x14ac:dyDescent="0.3">
      <c r="A286" s="65"/>
      <c r="B286" s="113"/>
      <c r="C286" s="114"/>
      <c r="D286" s="115"/>
      <c r="E286" s="115"/>
      <c r="F286" s="115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7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65"/>
      <c r="AR286" s="65"/>
      <c r="AS286" s="65"/>
      <c r="AT286" s="65"/>
      <c r="AU286" s="65"/>
      <c r="AV286" s="65"/>
      <c r="AW286" s="65"/>
      <c r="AX286" s="65"/>
      <c r="AY286" s="65"/>
    </row>
    <row r="287" spans="1:51" ht="15.75" customHeight="1" x14ac:dyDescent="0.3">
      <c r="A287" s="65"/>
      <c r="B287" s="113"/>
      <c r="C287" s="114"/>
      <c r="D287" s="115"/>
      <c r="E287" s="115"/>
      <c r="F287" s="115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7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65"/>
      <c r="AR287" s="65"/>
      <c r="AS287" s="65"/>
      <c r="AT287" s="65"/>
      <c r="AU287" s="65"/>
      <c r="AV287" s="65"/>
      <c r="AW287" s="65"/>
      <c r="AX287" s="65"/>
      <c r="AY287" s="65"/>
    </row>
    <row r="288" spans="1:51" ht="15.75" customHeight="1" x14ac:dyDescent="0.3">
      <c r="A288" s="65"/>
      <c r="B288" s="113"/>
      <c r="C288" s="114"/>
      <c r="D288" s="115"/>
      <c r="E288" s="115"/>
      <c r="F288" s="115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7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116"/>
      <c r="AQ288" s="65"/>
      <c r="AR288" s="65"/>
      <c r="AS288" s="65"/>
      <c r="AT288" s="65"/>
      <c r="AU288" s="65"/>
      <c r="AV288" s="65"/>
      <c r="AW288" s="65"/>
      <c r="AX288" s="65"/>
      <c r="AY288" s="65"/>
    </row>
    <row r="289" spans="1:51" ht="15.75" customHeight="1" x14ac:dyDescent="0.3">
      <c r="A289" s="65"/>
      <c r="B289" s="113"/>
      <c r="C289" s="114"/>
      <c r="D289" s="115"/>
      <c r="E289" s="115"/>
      <c r="F289" s="115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7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65"/>
      <c r="AR289" s="65"/>
      <c r="AS289" s="65"/>
      <c r="AT289" s="65"/>
      <c r="AU289" s="65"/>
      <c r="AV289" s="65"/>
      <c r="AW289" s="65"/>
      <c r="AX289" s="65"/>
      <c r="AY289" s="65"/>
    </row>
    <row r="290" spans="1:51" ht="15.75" customHeight="1" x14ac:dyDescent="0.3">
      <c r="A290" s="65"/>
      <c r="B290" s="113"/>
      <c r="C290" s="114"/>
      <c r="D290" s="115"/>
      <c r="E290" s="115"/>
      <c r="F290" s="115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7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65"/>
      <c r="AR290" s="65"/>
      <c r="AS290" s="65"/>
      <c r="AT290" s="65"/>
      <c r="AU290" s="65"/>
      <c r="AV290" s="65"/>
      <c r="AW290" s="65"/>
      <c r="AX290" s="65"/>
      <c r="AY290" s="65"/>
    </row>
    <row r="291" spans="1:51" ht="15.75" customHeight="1" x14ac:dyDescent="0.3">
      <c r="A291" s="65"/>
      <c r="B291" s="113"/>
      <c r="C291" s="114"/>
      <c r="D291" s="115"/>
      <c r="E291" s="115"/>
      <c r="F291" s="115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7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65"/>
      <c r="AR291" s="65"/>
      <c r="AS291" s="65"/>
      <c r="AT291" s="65"/>
      <c r="AU291" s="65"/>
      <c r="AV291" s="65"/>
      <c r="AW291" s="65"/>
      <c r="AX291" s="65"/>
      <c r="AY291" s="65"/>
    </row>
    <row r="292" spans="1:51" ht="15.75" customHeight="1" x14ac:dyDescent="0.3">
      <c r="A292" s="65"/>
      <c r="B292" s="113"/>
      <c r="C292" s="114"/>
      <c r="D292" s="115"/>
      <c r="E292" s="115"/>
      <c r="F292" s="115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7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65"/>
      <c r="AR292" s="65"/>
      <c r="AS292" s="65"/>
      <c r="AT292" s="65"/>
      <c r="AU292" s="65"/>
      <c r="AV292" s="65"/>
      <c r="AW292" s="65"/>
      <c r="AX292" s="65"/>
      <c r="AY292" s="65"/>
    </row>
    <row r="293" spans="1:51" ht="15.75" customHeight="1" x14ac:dyDescent="0.3">
      <c r="A293" s="65"/>
      <c r="B293" s="113"/>
      <c r="C293" s="114"/>
      <c r="D293" s="115"/>
      <c r="E293" s="115"/>
      <c r="F293" s="115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7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116"/>
      <c r="AQ293" s="65"/>
      <c r="AR293" s="65"/>
      <c r="AS293" s="65"/>
      <c r="AT293" s="65"/>
      <c r="AU293" s="65"/>
      <c r="AV293" s="65"/>
      <c r="AW293" s="65"/>
      <c r="AX293" s="65"/>
      <c r="AY293" s="65"/>
    </row>
    <row r="294" spans="1:51" ht="15.75" customHeight="1" x14ac:dyDescent="0.3">
      <c r="A294" s="65"/>
      <c r="B294" s="113"/>
      <c r="C294" s="114"/>
      <c r="D294" s="115"/>
      <c r="E294" s="115"/>
      <c r="F294" s="115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7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65"/>
      <c r="AR294" s="65"/>
      <c r="AS294" s="65"/>
      <c r="AT294" s="65"/>
      <c r="AU294" s="65"/>
      <c r="AV294" s="65"/>
      <c r="AW294" s="65"/>
      <c r="AX294" s="65"/>
      <c r="AY294" s="65"/>
    </row>
    <row r="295" spans="1:51" ht="15.75" customHeight="1" x14ac:dyDescent="0.3">
      <c r="A295" s="65"/>
      <c r="B295" s="113"/>
      <c r="C295" s="114"/>
      <c r="D295" s="115"/>
      <c r="E295" s="115"/>
      <c r="F295" s="115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7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116"/>
      <c r="AQ295" s="65"/>
      <c r="AR295" s="65"/>
      <c r="AS295" s="65"/>
      <c r="AT295" s="65"/>
      <c r="AU295" s="65"/>
      <c r="AV295" s="65"/>
      <c r="AW295" s="65"/>
      <c r="AX295" s="65"/>
      <c r="AY295" s="65"/>
    </row>
    <row r="296" spans="1:51" ht="15.75" customHeight="1" x14ac:dyDescent="0.3">
      <c r="A296" s="65"/>
      <c r="B296" s="113"/>
      <c r="C296" s="114"/>
      <c r="D296" s="115"/>
      <c r="E296" s="115"/>
      <c r="F296" s="115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7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65"/>
      <c r="AR296" s="65"/>
      <c r="AS296" s="65"/>
      <c r="AT296" s="65"/>
      <c r="AU296" s="65"/>
      <c r="AV296" s="65"/>
      <c r="AW296" s="65"/>
      <c r="AX296" s="65"/>
      <c r="AY296" s="65"/>
    </row>
    <row r="297" spans="1:51" ht="15.75" customHeight="1" x14ac:dyDescent="0.3">
      <c r="A297" s="65"/>
      <c r="B297" s="113"/>
      <c r="C297" s="114"/>
      <c r="D297" s="115"/>
      <c r="E297" s="115"/>
      <c r="F297" s="115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7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65"/>
      <c r="AR297" s="65"/>
      <c r="AS297" s="65"/>
      <c r="AT297" s="65"/>
      <c r="AU297" s="65"/>
      <c r="AV297" s="65"/>
      <c r="AW297" s="65"/>
      <c r="AX297" s="65"/>
      <c r="AY297" s="65"/>
    </row>
    <row r="298" spans="1:51" ht="15.75" customHeight="1" x14ac:dyDescent="0.3">
      <c r="A298" s="65"/>
      <c r="B298" s="113"/>
      <c r="C298" s="114"/>
      <c r="D298" s="115"/>
      <c r="E298" s="115"/>
      <c r="F298" s="115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6"/>
      <c r="AC298" s="116"/>
      <c r="AD298" s="116"/>
      <c r="AE298" s="116"/>
      <c r="AF298" s="117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116"/>
      <c r="AQ298" s="65"/>
      <c r="AR298" s="65"/>
      <c r="AS298" s="65"/>
      <c r="AT298" s="65"/>
      <c r="AU298" s="65"/>
      <c r="AV298" s="65"/>
      <c r="AW298" s="65"/>
      <c r="AX298" s="65"/>
      <c r="AY298" s="65"/>
    </row>
    <row r="299" spans="1:51" ht="15.75" customHeight="1" x14ac:dyDescent="0.3">
      <c r="A299" s="65"/>
      <c r="B299" s="113"/>
      <c r="C299" s="114"/>
      <c r="D299" s="115"/>
      <c r="E299" s="115"/>
      <c r="F299" s="115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  <c r="AB299" s="116"/>
      <c r="AC299" s="116"/>
      <c r="AD299" s="116"/>
      <c r="AE299" s="116"/>
      <c r="AF299" s="117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65"/>
      <c r="AR299" s="65"/>
      <c r="AS299" s="65"/>
      <c r="AT299" s="65"/>
      <c r="AU299" s="65"/>
      <c r="AV299" s="65"/>
      <c r="AW299" s="65"/>
      <c r="AX299" s="65"/>
      <c r="AY299" s="65"/>
    </row>
    <row r="300" spans="1:51" ht="15.75" customHeight="1" x14ac:dyDescent="0.3">
      <c r="A300" s="65"/>
      <c r="B300" s="113"/>
      <c r="C300" s="114"/>
      <c r="D300" s="115"/>
      <c r="E300" s="115"/>
      <c r="F300" s="115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6"/>
      <c r="AB300" s="116"/>
      <c r="AC300" s="116"/>
      <c r="AD300" s="116"/>
      <c r="AE300" s="116"/>
      <c r="AF300" s="117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116"/>
      <c r="AQ300" s="65"/>
      <c r="AR300" s="65"/>
      <c r="AS300" s="65"/>
      <c r="AT300" s="65"/>
      <c r="AU300" s="65"/>
      <c r="AV300" s="65"/>
      <c r="AW300" s="65"/>
      <c r="AX300" s="65"/>
      <c r="AY300" s="65"/>
    </row>
    <row r="301" spans="1:51" ht="15.75" customHeight="1" x14ac:dyDescent="0.3">
      <c r="A301" s="65"/>
      <c r="B301" s="113"/>
      <c r="C301" s="114"/>
      <c r="D301" s="115"/>
      <c r="E301" s="115"/>
      <c r="F301" s="115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7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65"/>
      <c r="AR301" s="65"/>
      <c r="AS301" s="65"/>
      <c r="AT301" s="65"/>
      <c r="AU301" s="65"/>
      <c r="AV301" s="65"/>
      <c r="AW301" s="65"/>
      <c r="AX301" s="65"/>
      <c r="AY301" s="65"/>
    </row>
    <row r="302" spans="1:51" ht="15.75" customHeight="1" x14ac:dyDescent="0.3">
      <c r="A302" s="65"/>
      <c r="B302" s="113"/>
      <c r="C302" s="114"/>
      <c r="D302" s="115"/>
      <c r="E302" s="115"/>
      <c r="F302" s="115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6"/>
      <c r="AC302" s="116"/>
      <c r="AD302" s="116"/>
      <c r="AE302" s="116"/>
      <c r="AF302" s="117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116"/>
      <c r="AQ302" s="65"/>
      <c r="AR302" s="65"/>
      <c r="AS302" s="65"/>
      <c r="AT302" s="65"/>
      <c r="AU302" s="65"/>
      <c r="AV302" s="65"/>
      <c r="AW302" s="65"/>
      <c r="AX302" s="65"/>
      <c r="AY302" s="65"/>
    </row>
    <row r="303" spans="1:51" ht="15.75" customHeight="1" x14ac:dyDescent="0.3">
      <c r="A303" s="65"/>
      <c r="B303" s="113"/>
      <c r="C303" s="114"/>
      <c r="D303" s="115"/>
      <c r="E303" s="115"/>
      <c r="F303" s="115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7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65"/>
      <c r="AR303" s="65"/>
      <c r="AS303" s="65"/>
      <c r="AT303" s="65"/>
      <c r="AU303" s="65"/>
      <c r="AV303" s="65"/>
      <c r="AW303" s="65"/>
      <c r="AX303" s="65"/>
      <c r="AY303" s="65"/>
    </row>
    <row r="304" spans="1:51" ht="15.75" customHeight="1" x14ac:dyDescent="0.3">
      <c r="A304" s="65"/>
      <c r="B304" s="113"/>
      <c r="C304" s="114"/>
      <c r="D304" s="115"/>
      <c r="E304" s="115"/>
      <c r="F304" s="115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7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116"/>
      <c r="AQ304" s="65"/>
      <c r="AR304" s="65"/>
      <c r="AS304" s="65"/>
      <c r="AT304" s="65"/>
      <c r="AU304" s="65"/>
      <c r="AV304" s="65"/>
      <c r="AW304" s="65"/>
      <c r="AX304" s="65"/>
      <c r="AY304" s="65"/>
    </row>
    <row r="305" spans="1:51" ht="15.75" customHeight="1" x14ac:dyDescent="0.3">
      <c r="A305" s="65"/>
      <c r="B305" s="113"/>
      <c r="C305" s="114"/>
      <c r="D305" s="115"/>
      <c r="E305" s="115"/>
      <c r="F305" s="115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7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65"/>
      <c r="AR305" s="65"/>
      <c r="AS305" s="65"/>
      <c r="AT305" s="65"/>
      <c r="AU305" s="65"/>
      <c r="AV305" s="65"/>
      <c r="AW305" s="65"/>
      <c r="AX305" s="65"/>
      <c r="AY305" s="65"/>
    </row>
    <row r="306" spans="1:51" ht="15.75" customHeight="1" x14ac:dyDescent="0.3">
      <c r="A306" s="65"/>
      <c r="B306" s="113"/>
      <c r="C306" s="114"/>
      <c r="D306" s="115"/>
      <c r="E306" s="115"/>
      <c r="F306" s="115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7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65"/>
      <c r="AR306" s="65"/>
      <c r="AS306" s="65"/>
      <c r="AT306" s="65"/>
      <c r="AU306" s="65"/>
      <c r="AV306" s="65"/>
      <c r="AW306" s="65"/>
      <c r="AX306" s="65"/>
      <c r="AY306" s="65"/>
    </row>
    <row r="307" spans="1:51" ht="15.75" customHeight="1" x14ac:dyDescent="0.3">
      <c r="A307" s="65"/>
      <c r="B307" s="113"/>
      <c r="C307" s="114"/>
      <c r="D307" s="115"/>
      <c r="E307" s="115"/>
      <c r="F307" s="115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7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65"/>
      <c r="AR307" s="65"/>
      <c r="AS307" s="65"/>
      <c r="AT307" s="65"/>
      <c r="AU307" s="65"/>
      <c r="AV307" s="65"/>
      <c r="AW307" s="65"/>
      <c r="AX307" s="65"/>
      <c r="AY307" s="65"/>
    </row>
    <row r="308" spans="1:51" ht="15.75" customHeight="1" x14ac:dyDescent="0.3">
      <c r="A308" s="65"/>
      <c r="B308" s="113"/>
      <c r="C308" s="114"/>
      <c r="D308" s="115"/>
      <c r="E308" s="115"/>
      <c r="F308" s="115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7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65"/>
      <c r="AR308" s="65"/>
      <c r="AS308" s="65"/>
      <c r="AT308" s="65"/>
      <c r="AU308" s="65"/>
      <c r="AV308" s="65"/>
      <c r="AW308" s="65"/>
      <c r="AX308" s="65"/>
      <c r="AY308" s="65"/>
    </row>
    <row r="309" spans="1:51" ht="15.75" customHeight="1" x14ac:dyDescent="0.3">
      <c r="A309" s="65"/>
      <c r="B309" s="113"/>
      <c r="C309" s="114"/>
      <c r="D309" s="115"/>
      <c r="E309" s="115"/>
      <c r="F309" s="115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7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65"/>
      <c r="AR309" s="65"/>
      <c r="AS309" s="65"/>
      <c r="AT309" s="65"/>
      <c r="AU309" s="65"/>
      <c r="AV309" s="65"/>
      <c r="AW309" s="65"/>
      <c r="AX309" s="65"/>
      <c r="AY309" s="65"/>
    </row>
    <row r="310" spans="1:51" ht="15.75" customHeight="1" x14ac:dyDescent="0.3">
      <c r="A310" s="65"/>
      <c r="B310" s="113"/>
      <c r="C310" s="114"/>
      <c r="D310" s="115"/>
      <c r="E310" s="115"/>
      <c r="F310" s="115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7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65"/>
      <c r="AR310" s="65"/>
      <c r="AS310" s="65"/>
      <c r="AT310" s="65"/>
      <c r="AU310" s="65"/>
      <c r="AV310" s="65"/>
      <c r="AW310" s="65"/>
      <c r="AX310" s="65"/>
      <c r="AY310" s="65"/>
    </row>
    <row r="311" spans="1:51" ht="15.75" customHeight="1" x14ac:dyDescent="0.3">
      <c r="A311" s="65"/>
      <c r="B311" s="113"/>
      <c r="C311" s="114"/>
      <c r="D311" s="115"/>
      <c r="E311" s="115"/>
      <c r="F311" s="115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7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65"/>
      <c r="AR311" s="65"/>
      <c r="AS311" s="65"/>
      <c r="AT311" s="65"/>
      <c r="AU311" s="65"/>
      <c r="AV311" s="65"/>
      <c r="AW311" s="65"/>
      <c r="AX311" s="65"/>
      <c r="AY311" s="65"/>
    </row>
    <row r="312" spans="1:51" ht="15.75" customHeight="1" x14ac:dyDescent="0.3">
      <c r="A312" s="65"/>
      <c r="B312" s="113"/>
      <c r="C312" s="114"/>
      <c r="D312" s="115"/>
      <c r="E312" s="115"/>
      <c r="F312" s="115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16"/>
      <c r="AD312" s="116"/>
      <c r="AE312" s="116"/>
      <c r="AF312" s="117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65"/>
      <c r="AR312" s="65"/>
      <c r="AS312" s="65"/>
      <c r="AT312" s="65"/>
      <c r="AU312" s="65"/>
      <c r="AV312" s="65"/>
      <c r="AW312" s="65"/>
      <c r="AX312" s="65"/>
      <c r="AY312" s="65"/>
    </row>
    <row r="313" spans="1:51" ht="15.75" customHeight="1" x14ac:dyDescent="0.3">
      <c r="A313" s="65"/>
      <c r="B313" s="113"/>
      <c r="C313" s="114"/>
      <c r="D313" s="115"/>
      <c r="E313" s="115"/>
      <c r="F313" s="115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117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65"/>
      <c r="AR313" s="65"/>
      <c r="AS313" s="65"/>
      <c r="AT313" s="65"/>
      <c r="AU313" s="65"/>
      <c r="AV313" s="65"/>
      <c r="AW313" s="65"/>
      <c r="AX313" s="65"/>
      <c r="AY313" s="65"/>
    </row>
    <row r="314" spans="1:51" ht="15.75" customHeight="1" x14ac:dyDescent="0.3">
      <c r="A314" s="65"/>
      <c r="B314" s="113"/>
      <c r="C314" s="114"/>
      <c r="D314" s="115"/>
      <c r="E314" s="115"/>
      <c r="F314" s="115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7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65"/>
      <c r="AR314" s="65"/>
      <c r="AS314" s="65"/>
      <c r="AT314" s="65"/>
      <c r="AU314" s="65"/>
      <c r="AV314" s="65"/>
      <c r="AW314" s="65"/>
      <c r="AX314" s="65"/>
      <c r="AY314" s="65"/>
    </row>
    <row r="315" spans="1:51" ht="15.75" customHeight="1" x14ac:dyDescent="0.3">
      <c r="A315" s="65"/>
      <c r="B315" s="113"/>
      <c r="C315" s="114"/>
      <c r="D315" s="115"/>
      <c r="E315" s="115"/>
      <c r="F315" s="115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  <c r="AC315" s="116"/>
      <c r="AD315" s="116"/>
      <c r="AE315" s="116"/>
      <c r="AF315" s="117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65"/>
      <c r="AR315" s="65"/>
      <c r="AS315" s="65"/>
      <c r="AT315" s="65"/>
      <c r="AU315" s="65"/>
      <c r="AV315" s="65"/>
      <c r="AW315" s="65"/>
      <c r="AX315" s="65"/>
      <c r="AY315" s="65"/>
    </row>
    <row r="316" spans="1:51" ht="15.75" customHeight="1" x14ac:dyDescent="0.3">
      <c r="A316" s="65"/>
      <c r="B316" s="113"/>
      <c r="C316" s="114"/>
      <c r="D316" s="115"/>
      <c r="E316" s="115"/>
      <c r="F316" s="115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7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116"/>
      <c r="AQ316" s="65"/>
      <c r="AR316" s="65"/>
      <c r="AS316" s="65"/>
      <c r="AT316" s="65"/>
      <c r="AU316" s="65"/>
      <c r="AV316" s="65"/>
      <c r="AW316" s="65"/>
      <c r="AX316" s="65"/>
      <c r="AY316" s="65"/>
    </row>
    <row r="317" spans="1:51" ht="15.75" customHeight="1" x14ac:dyDescent="0.3">
      <c r="A317" s="65"/>
      <c r="B317" s="113"/>
      <c r="C317" s="114"/>
      <c r="D317" s="115"/>
      <c r="E317" s="115"/>
      <c r="F317" s="115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7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65"/>
      <c r="AR317" s="65"/>
      <c r="AS317" s="65"/>
      <c r="AT317" s="65"/>
      <c r="AU317" s="65"/>
      <c r="AV317" s="65"/>
      <c r="AW317" s="65"/>
      <c r="AX317" s="65"/>
      <c r="AY317" s="65"/>
    </row>
    <row r="318" spans="1:51" ht="15.75" customHeight="1" x14ac:dyDescent="0.3">
      <c r="A318" s="65"/>
      <c r="B318" s="113"/>
      <c r="C318" s="114"/>
      <c r="D318" s="115"/>
      <c r="E318" s="115"/>
      <c r="F318" s="115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7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65"/>
      <c r="AR318" s="65"/>
      <c r="AS318" s="65"/>
      <c r="AT318" s="65"/>
      <c r="AU318" s="65"/>
      <c r="AV318" s="65"/>
      <c r="AW318" s="65"/>
      <c r="AX318" s="65"/>
      <c r="AY318" s="65"/>
    </row>
    <row r="319" spans="1:51" ht="15.75" customHeight="1" x14ac:dyDescent="0.3">
      <c r="A319" s="65"/>
      <c r="B319" s="113"/>
      <c r="C319" s="114"/>
      <c r="D319" s="115"/>
      <c r="E319" s="115"/>
      <c r="F319" s="115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7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65"/>
      <c r="AR319" s="65"/>
      <c r="AS319" s="65"/>
      <c r="AT319" s="65"/>
      <c r="AU319" s="65"/>
      <c r="AV319" s="65"/>
      <c r="AW319" s="65"/>
      <c r="AX319" s="65"/>
      <c r="AY319" s="65"/>
    </row>
    <row r="320" spans="1:51" ht="15.75" customHeight="1" x14ac:dyDescent="0.3">
      <c r="A320" s="65"/>
      <c r="B320" s="113"/>
      <c r="C320" s="114"/>
      <c r="D320" s="115"/>
      <c r="E320" s="115"/>
      <c r="F320" s="115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7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65"/>
      <c r="AR320" s="65"/>
      <c r="AS320" s="65"/>
      <c r="AT320" s="65"/>
      <c r="AU320" s="65"/>
      <c r="AV320" s="65"/>
      <c r="AW320" s="65"/>
      <c r="AX320" s="65"/>
      <c r="AY320" s="65"/>
    </row>
    <row r="321" spans="1:51" ht="15.75" customHeight="1" x14ac:dyDescent="0.3">
      <c r="A321" s="65"/>
      <c r="B321" s="113"/>
      <c r="C321" s="114"/>
      <c r="D321" s="115"/>
      <c r="E321" s="115"/>
      <c r="F321" s="115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7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116"/>
      <c r="AQ321" s="65"/>
      <c r="AR321" s="65"/>
      <c r="AS321" s="65"/>
      <c r="AT321" s="65"/>
      <c r="AU321" s="65"/>
      <c r="AV321" s="65"/>
      <c r="AW321" s="65"/>
      <c r="AX321" s="65"/>
      <c r="AY321" s="65"/>
    </row>
    <row r="322" spans="1:51" ht="15.75" customHeight="1" x14ac:dyDescent="0.3">
      <c r="A322" s="65"/>
      <c r="B322" s="113"/>
      <c r="C322" s="114"/>
      <c r="D322" s="115"/>
      <c r="E322" s="115"/>
      <c r="F322" s="115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7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65"/>
      <c r="AR322" s="65"/>
      <c r="AS322" s="65"/>
      <c r="AT322" s="65"/>
      <c r="AU322" s="65"/>
      <c r="AV322" s="65"/>
      <c r="AW322" s="65"/>
      <c r="AX322" s="65"/>
      <c r="AY322" s="65"/>
    </row>
    <row r="323" spans="1:51" ht="15.75" customHeight="1" x14ac:dyDescent="0.3">
      <c r="A323" s="65"/>
      <c r="B323" s="113"/>
      <c r="C323" s="114"/>
      <c r="D323" s="115"/>
      <c r="E323" s="115"/>
      <c r="F323" s="115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7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65"/>
      <c r="AR323" s="65"/>
      <c r="AS323" s="65"/>
      <c r="AT323" s="65"/>
      <c r="AU323" s="65"/>
      <c r="AV323" s="65"/>
      <c r="AW323" s="65"/>
      <c r="AX323" s="65"/>
      <c r="AY323" s="65"/>
    </row>
    <row r="324" spans="1:51" ht="15.75" customHeight="1" x14ac:dyDescent="0.3">
      <c r="A324" s="65"/>
      <c r="B324" s="113"/>
      <c r="C324" s="114"/>
      <c r="D324" s="115"/>
      <c r="E324" s="115"/>
      <c r="F324" s="115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7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16"/>
      <c r="AQ324" s="65"/>
      <c r="AR324" s="65"/>
      <c r="AS324" s="65"/>
      <c r="AT324" s="65"/>
      <c r="AU324" s="65"/>
      <c r="AV324" s="65"/>
      <c r="AW324" s="65"/>
      <c r="AX324" s="65"/>
      <c r="AY324" s="65"/>
    </row>
    <row r="325" spans="1:51" ht="15.75" customHeight="1" x14ac:dyDescent="0.3">
      <c r="A325" s="65"/>
      <c r="B325" s="113"/>
      <c r="C325" s="114"/>
      <c r="D325" s="115"/>
      <c r="E325" s="115"/>
      <c r="F325" s="115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6"/>
      <c r="AC325" s="116"/>
      <c r="AD325" s="116"/>
      <c r="AE325" s="116"/>
      <c r="AF325" s="117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116"/>
      <c r="AQ325" s="65"/>
      <c r="AR325" s="65"/>
      <c r="AS325" s="65"/>
      <c r="AT325" s="65"/>
      <c r="AU325" s="65"/>
      <c r="AV325" s="65"/>
      <c r="AW325" s="65"/>
      <c r="AX325" s="65"/>
      <c r="AY325" s="65"/>
    </row>
    <row r="326" spans="1:51" ht="15.75" customHeight="1" x14ac:dyDescent="0.3">
      <c r="A326" s="65"/>
      <c r="B326" s="113"/>
      <c r="C326" s="114"/>
      <c r="D326" s="115"/>
      <c r="E326" s="115"/>
      <c r="F326" s="115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6"/>
      <c r="AE326" s="116"/>
      <c r="AF326" s="117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116"/>
      <c r="AQ326" s="65"/>
      <c r="AR326" s="65"/>
      <c r="AS326" s="65"/>
      <c r="AT326" s="65"/>
      <c r="AU326" s="65"/>
      <c r="AV326" s="65"/>
      <c r="AW326" s="65"/>
      <c r="AX326" s="65"/>
      <c r="AY326" s="65"/>
    </row>
    <row r="327" spans="1:51" ht="15.75" customHeight="1" x14ac:dyDescent="0.3">
      <c r="A327" s="65"/>
      <c r="B327" s="113"/>
      <c r="C327" s="114"/>
      <c r="D327" s="115"/>
      <c r="E327" s="115"/>
      <c r="F327" s="115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  <c r="AA327" s="116"/>
      <c r="AB327" s="116"/>
      <c r="AC327" s="116"/>
      <c r="AD327" s="116"/>
      <c r="AE327" s="116"/>
      <c r="AF327" s="117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116"/>
      <c r="AQ327" s="65"/>
      <c r="AR327" s="65"/>
      <c r="AS327" s="65"/>
      <c r="AT327" s="65"/>
      <c r="AU327" s="65"/>
      <c r="AV327" s="65"/>
      <c r="AW327" s="65"/>
      <c r="AX327" s="65"/>
      <c r="AY327" s="65"/>
    </row>
    <row r="328" spans="1:51" ht="15.75" customHeight="1" x14ac:dyDescent="0.3">
      <c r="A328" s="65"/>
      <c r="B328" s="113"/>
      <c r="C328" s="114"/>
      <c r="D328" s="115"/>
      <c r="E328" s="115"/>
      <c r="F328" s="115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7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16"/>
      <c r="AQ328" s="65"/>
      <c r="AR328" s="65"/>
      <c r="AS328" s="65"/>
      <c r="AT328" s="65"/>
      <c r="AU328" s="65"/>
      <c r="AV328" s="65"/>
      <c r="AW328" s="65"/>
      <c r="AX328" s="65"/>
      <c r="AY328" s="65"/>
    </row>
    <row r="329" spans="1:51" ht="15.75" customHeight="1" x14ac:dyDescent="0.3">
      <c r="A329" s="65"/>
      <c r="B329" s="113"/>
      <c r="C329" s="114"/>
      <c r="D329" s="115"/>
      <c r="E329" s="115"/>
      <c r="F329" s="115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116"/>
      <c r="AD329" s="116"/>
      <c r="AE329" s="116"/>
      <c r="AF329" s="117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116"/>
      <c r="AQ329" s="65"/>
      <c r="AR329" s="65"/>
      <c r="AS329" s="65"/>
      <c r="AT329" s="65"/>
      <c r="AU329" s="65"/>
      <c r="AV329" s="65"/>
      <c r="AW329" s="65"/>
      <c r="AX329" s="65"/>
      <c r="AY329" s="65"/>
    </row>
    <row r="330" spans="1:51" ht="15.75" customHeight="1" x14ac:dyDescent="0.3">
      <c r="A330" s="65"/>
      <c r="B330" s="113"/>
      <c r="C330" s="114"/>
      <c r="D330" s="115"/>
      <c r="E330" s="115"/>
      <c r="F330" s="115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  <c r="AA330" s="116"/>
      <c r="AB330" s="116"/>
      <c r="AC330" s="116"/>
      <c r="AD330" s="116"/>
      <c r="AE330" s="116"/>
      <c r="AF330" s="117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116"/>
      <c r="AQ330" s="65"/>
      <c r="AR330" s="65"/>
      <c r="AS330" s="65"/>
      <c r="AT330" s="65"/>
      <c r="AU330" s="65"/>
      <c r="AV330" s="65"/>
      <c r="AW330" s="65"/>
      <c r="AX330" s="65"/>
      <c r="AY330" s="65"/>
    </row>
    <row r="331" spans="1:51" ht="15.75" customHeight="1" x14ac:dyDescent="0.3">
      <c r="A331" s="65"/>
      <c r="B331" s="113"/>
      <c r="C331" s="114"/>
      <c r="D331" s="115"/>
      <c r="E331" s="115"/>
      <c r="F331" s="115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16"/>
      <c r="AF331" s="117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116"/>
      <c r="AQ331" s="65"/>
      <c r="AR331" s="65"/>
      <c r="AS331" s="65"/>
      <c r="AT331" s="65"/>
      <c r="AU331" s="65"/>
      <c r="AV331" s="65"/>
      <c r="AW331" s="65"/>
      <c r="AX331" s="65"/>
      <c r="AY331" s="65"/>
    </row>
    <row r="332" spans="1:51" ht="15.75" customHeight="1" x14ac:dyDescent="0.3">
      <c r="A332" s="65"/>
      <c r="B332" s="113"/>
      <c r="C332" s="114"/>
      <c r="D332" s="115"/>
      <c r="E332" s="115"/>
      <c r="F332" s="115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7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116"/>
      <c r="AQ332" s="65"/>
      <c r="AR332" s="65"/>
      <c r="AS332" s="65"/>
      <c r="AT332" s="65"/>
      <c r="AU332" s="65"/>
      <c r="AV332" s="65"/>
      <c r="AW332" s="65"/>
      <c r="AX332" s="65"/>
      <c r="AY332" s="65"/>
    </row>
    <row r="333" spans="1:51" ht="15.75" customHeight="1" x14ac:dyDescent="0.3">
      <c r="A333" s="65"/>
      <c r="B333" s="113"/>
      <c r="C333" s="114"/>
      <c r="D333" s="115"/>
      <c r="E333" s="115"/>
      <c r="F333" s="115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6"/>
      <c r="AC333" s="116"/>
      <c r="AD333" s="116"/>
      <c r="AE333" s="116"/>
      <c r="AF333" s="117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116"/>
      <c r="AQ333" s="65"/>
      <c r="AR333" s="65"/>
      <c r="AS333" s="65"/>
      <c r="AT333" s="65"/>
      <c r="AU333" s="65"/>
      <c r="AV333" s="65"/>
      <c r="AW333" s="65"/>
      <c r="AX333" s="65"/>
      <c r="AY333" s="65"/>
    </row>
    <row r="334" spans="1:51" ht="15.75" customHeight="1" x14ac:dyDescent="0.3">
      <c r="A334" s="65"/>
      <c r="B334" s="113"/>
      <c r="C334" s="114"/>
      <c r="D334" s="115"/>
      <c r="E334" s="115"/>
      <c r="F334" s="115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116"/>
      <c r="AC334" s="116"/>
      <c r="AD334" s="116"/>
      <c r="AE334" s="116"/>
      <c r="AF334" s="117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116"/>
      <c r="AQ334" s="65"/>
      <c r="AR334" s="65"/>
      <c r="AS334" s="65"/>
      <c r="AT334" s="65"/>
      <c r="AU334" s="65"/>
      <c r="AV334" s="65"/>
      <c r="AW334" s="65"/>
      <c r="AX334" s="65"/>
      <c r="AY334" s="65"/>
    </row>
    <row r="335" spans="1:51" ht="15.75" customHeight="1" x14ac:dyDescent="0.3">
      <c r="A335" s="65"/>
      <c r="B335" s="113"/>
      <c r="C335" s="114"/>
      <c r="D335" s="115"/>
      <c r="E335" s="115"/>
      <c r="F335" s="115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6"/>
      <c r="AE335" s="116"/>
      <c r="AF335" s="117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116"/>
      <c r="AQ335" s="65"/>
      <c r="AR335" s="65"/>
      <c r="AS335" s="65"/>
      <c r="AT335" s="65"/>
      <c r="AU335" s="65"/>
      <c r="AV335" s="65"/>
      <c r="AW335" s="65"/>
      <c r="AX335" s="65"/>
      <c r="AY335" s="65"/>
    </row>
    <row r="336" spans="1:51" ht="15.75" customHeight="1" x14ac:dyDescent="0.3">
      <c r="A336" s="65"/>
      <c r="B336" s="113"/>
      <c r="C336" s="114"/>
      <c r="D336" s="115"/>
      <c r="E336" s="115"/>
      <c r="F336" s="115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7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116"/>
      <c r="AQ336" s="65"/>
      <c r="AR336" s="65"/>
      <c r="AS336" s="65"/>
      <c r="AT336" s="65"/>
      <c r="AU336" s="65"/>
      <c r="AV336" s="65"/>
      <c r="AW336" s="65"/>
      <c r="AX336" s="65"/>
      <c r="AY336" s="65"/>
    </row>
    <row r="337" spans="1:51" ht="15.75" customHeight="1" x14ac:dyDescent="0.3">
      <c r="A337" s="65"/>
      <c r="B337" s="113"/>
      <c r="C337" s="114"/>
      <c r="D337" s="115"/>
      <c r="E337" s="115"/>
      <c r="F337" s="115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116"/>
      <c r="AC337" s="116"/>
      <c r="AD337" s="116"/>
      <c r="AE337" s="116"/>
      <c r="AF337" s="117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116"/>
      <c r="AQ337" s="65"/>
      <c r="AR337" s="65"/>
      <c r="AS337" s="65"/>
      <c r="AT337" s="65"/>
      <c r="AU337" s="65"/>
      <c r="AV337" s="65"/>
      <c r="AW337" s="65"/>
      <c r="AX337" s="65"/>
      <c r="AY337" s="65"/>
    </row>
    <row r="338" spans="1:51" ht="15.75" customHeight="1" x14ac:dyDescent="0.3">
      <c r="A338" s="65"/>
      <c r="B338" s="113"/>
      <c r="C338" s="114"/>
      <c r="D338" s="115"/>
      <c r="E338" s="115"/>
      <c r="F338" s="115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7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65"/>
      <c r="AR338" s="65"/>
      <c r="AS338" s="65"/>
      <c r="AT338" s="65"/>
      <c r="AU338" s="65"/>
      <c r="AV338" s="65"/>
      <c r="AW338" s="65"/>
      <c r="AX338" s="65"/>
      <c r="AY338" s="65"/>
    </row>
    <row r="339" spans="1:51" ht="15.75" customHeight="1" x14ac:dyDescent="0.3">
      <c r="A339" s="65"/>
      <c r="B339" s="113"/>
      <c r="C339" s="114"/>
      <c r="D339" s="115"/>
      <c r="E339" s="115"/>
      <c r="F339" s="115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7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65"/>
      <c r="AR339" s="65"/>
      <c r="AS339" s="65"/>
      <c r="AT339" s="65"/>
      <c r="AU339" s="65"/>
      <c r="AV339" s="65"/>
      <c r="AW339" s="65"/>
      <c r="AX339" s="65"/>
      <c r="AY339" s="65"/>
    </row>
    <row r="340" spans="1:51" ht="15.75" customHeight="1" x14ac:dyDescent="0.3">
      <c r="A340" s="65"/>
      <c r="B340" s="113"/>
      <c r="C340" s="114"/>
      <c r="D340" s="115"/>
      <c r="E340" s="115"/>
      <c r="F340" s="115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6"/>
      <c r="AC340" s="116"/>
      <c r="AD340" s="116"/>
      <c r="AE340" s="116"/>
      <c r="AF340" s="117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116"/>
      <c r="AQ340" s="65"/>
      <c r="AR340" s="65"/>
      <c r="AS340" s="65"/>
      <c r="AT340" s="65"/>
      <c r="AU340" s="65"/>
      <c r="AV340" s="65"/>
      <c r="AW340" s="65"/>
      <c r="AX340" s="65"/>
      <c r="AY340" s="65"/>
    </row>
    <row r="341" spans="1:51" ht="15.75" customHeight="1" x14ac:dyDescent="0.3">
      <c r="A341" s="65"/>
      <c r="B341" s="113"/>
      <c r="C341" s="114"/>
      <c r="D341" s="115"/>
      <c r="E341" s="115"/>
      <c r="F341" s="115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7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116"/>
      <c r="AQ341" s="65"/>
      <c r="AR341" s="65"/>
      <c r="AS341" s="65"/>
      <c r="AT341" s="65"/>
      <c r="AU341" s="65"/>
      <c r="AV341" s="65"/>
      <c r="AW341" s="65"/>
      <c r="AX341" s="65"/>
      <c r="AY341" s="65"/>
    </row>
    <row r="342" spans="1:51" ht="15.75" customHeight="1" x14ac:dyDescent="0.3">
      <c r="A342" s="65"/>
      <c r="B342" s="113"/>
      <c r="C342" s="114"/>
      <c r="D342" s="115"/>
      <c r="E342" s="115"/>
      <c r="F342" s="115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7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116"/>
      <c r="AQ342" s="65"/>
      <c r="AR342" s="65"/>
      <c r="AS342" s="65"/>
      <c r="AT342" s="65"/>
      <c r="AU342" s="65"/>
      <c r="AV342" s="65"/>
      <c r="AW342" s="65"/>
      <c r="AX342" s="65"/>
      <c r="AY342" s="65"/>
    </row>
    <row r="343" spans="1:51" ht="15.75" customHeight="1" x14ac:dyDescent="0.3">
      <c r="A343" s="65"/>
      <c r="B343" s="113"/>
      <c r="C343" s="114"/>
      <c r="D343" s="115"/>
      <c r="E343" s="115"/>
      <c r="F343" s="115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116"/>
      <c r="AC343" s="116"/>
      <c r="AD343" s="116"/>
      <c r="AE343" s="116"/>
      <c r="AF343" s="117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116"/>
      <c r="AQ343" s="65"/>
      <c r="AR343" s="65"/>
      <c r="AS343" s="65"/>
      <c r="AT343" s="65"/>
      <c r="AU343" s="65"/>
      <c r="AV343" s="65"/>
      <c r="AW343" s="65"/>
      <c r="AX343" s="65"/>
      <c r="AY343" s="65"/>
    </row>
    <row r="344" spans="1:51" ht="15.75" customHeight="1" x14ac:dyDescent="0.3">
      <c r="A344" s="65"/>
      <c r="B344" s="113"/>
      <c r="C344" s="114"/>
      <c r="D344" s="115"/>
      <c r="E344" s="115"/>
      <c r="F344" s="115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7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65"/>
      <c r="AR344" s="65"/>
      <c r="AS344" s="65"/>
      <c r="AT344" s="65"/>
      <c r="AU344" s="65"/>
      <c r="AV344" s="65"/>
      <c r="AW344" s="65"/>
      <c r="AX344" s="65"/>
      <c r="AY344" s="65"/>
    </row>
    <row r="345" spans="1:51" ht="15.75" customHeight="1" x14ac:dyDescent="0.3">
      <c r="A345" s="65"/>
      <c r="B345" s="113"/>
      <c r="C345" s="114"/>
      <c r="D345" s="115"/>
      <c r="E345" s="115"/>
      <c r="F345" s="115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16"/>
      <c r="AB345" s="116"/>
      <c r="AC345" s="116"/>
      <c r="AD345" s="116"/>
      <c r="AE345" s="116"/>
      <c r="AF345" s="117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116"/>
      <c r="AQ345" s="65"/>
      <c r="AR345" s="65"/>
      <c r="AS345" s="65"/>
      <c r="AT345" s="65"/>
      <c r="AU345" s="65"/>
      <c r="AV345" s="65"/>
      <c r="AW345" s="65"/>
      <c r="AX345" s="65"/>
      <c r="AY345" s="65"/>
    </row>
    <row r="346" spans="1:51" ht="15.75" customHeight="1" x14ac:dyDescent="0.3">
      <c r="A346" s="65"/>
      <c r="B346" s="113"/>
      <c r="C346" s="114"/>
      <c r="D346" s="115"/>
      <c r="E346" s="115"/>
      <c r="F346" s="115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16"/>
      <c r="AC346" s="116"/>
      <c r="AD346" s="116"/>
      <c r="AE346" s="116"/>
      <c r="AF346" s="117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116"/>
      <c r="AQ346" s="65"/>
      <c r="AR346" s="65"/>
      <c r="AS346" s="65"/>
      <c r="AT346" s="65"/>
      <c r="AU346" s="65"/>
      <c r="AV346" s="65"/>
      <c r="AW346" s="65"/>
      <c r="AX346" s="65"/>
      <c r="AY346" s="65"/>
    </row>
    <row r="347" spans="1:51" ht="15.75" customHeight="1" x14ac:dyDescent="0.3">
      <c r="A347" s="65"/>
      <c r="B347" s="113"/>
      <c r="C347" s="114"/>
      <c r="D347" s="115"/>
      <c r="E347" s="115"/>
      <c r="F347" s="115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116"/>
      <c r="AC347" s="116"/>
      <c r="AD347" s="116"/>
      <c r="AE347" s="116"/>
      <c r="AF347" s="117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116"/>
      <c r="AQ347" s="65"/>
      <c r="AR347" s="65"/>
      <c r="AS347" s="65"/>
      <c r="AT347" s="65"/>
      <c r="AU347" s="65"/>
      <c r="AV347" s="65"/>
      <c r="AW347" s="65"/>
      <c r="AX347" s="65"/>
      <c r="AY347" s="65"/>
    </row>
    <row r="348" spans="1:51" ht="15.75" customHeight="1" x14ac:dyDescent="0.3">
      <c r="A348" s="65"/>
      <c r="B348" s="113"/>
      <c r="C348" s="114"/>
      <c r="D348" s="115"/>
      <c r="E348" s="115"/>
      <c r="F348" s="115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  <c r="AB348" s="116"/>
      <c r="AC348" s="116"/>
      <c r="AD348" s="116"/>
      <c r="AE348" s="116"/>
      <c r="AF348" s="117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116"/>
      <c r="AQ348" s="65"/>
      <c r="AR348" s="65"/>
      <c r="AS348" s="65"/>
      <c r="AT348" s="65"/>
      <c r="AU348" s="65"/>
      <c r="AV348" s="65"/>
      <c r="AW348" s="65"/>
      <c r="AX348" s="65"/>
      <c r="AY348" s="65"/>
    </row>
    <row r="349" spans="1:51" ht="15.75" customHeight="1" x14ac:dyDescent="0.3">
      <c r="A349" s="65"/>
      <c r="B349" s="113"/>
      <c r="C349" s="114"/>
      <c r="D349" s="115"/>
      <c r="E349" s="115"/>
      <c r="F349" s="115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116"/>
      <c r="AC349" s="116"/>
      <c r="AD349" s="116"/>
      <c r="AE349" s="116"/>
      <c r="AF349" s="117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116"/>
      <c r="AQ349" s="65"/>
      <c r="AR349" s="65"/>
      <c r="AS349" s="65"/>
      <c r="AT349" s="65"/>
      <c r="AU349" s="65"/>
      <c r="AV349" s="65"/>
      <c r="AW349" s="65"/>
      <c r="AX349" s="65"/>
      <c r="AY349" s="65"/>
    </row>
    <row r="350" spans="1:51" ht="15.75" customHeight="1" x14ac:dyDescent="0.3">
      <c r="A350" s="65"/>
      <c r="B350" s="113"/>
      <c r="C350" s="114"/>
      <c r="D350" s="115"/>
      <c r="E350" s="115"/>
      <c r="F350" s="115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  <c r="AB350" s="116"/>
      <c r="AC350" s="116"/>
      <c r="AD350" s="116"/>
      <c r="AE350" s="116"/>
      <c r="AF350" s="117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116"/>
      <c r="AQ350" s="65"/>
      <c r="AR350" s="65"/>
      <c r="AS350" s="65"/>
      <c r="AT350" s="65"/>
      <c r="AU350" s="65"/>
      <c r="AV350" s="65"/>
      <c r="AW350" s="65"/>
      <c r="AX350" s="65"/>
      <c r="AY350" s="65"/>
    </row>
    <row r="351" spans="1:51" ht="15.75" customHeight="1" x14ac:dyDescent="0.3">
      <c r="A351" s="65"/>
      <c r="B351" s="113"/>
      <c r="C351" s="114"/>
      <c r="D351" s="115"/>
      <c r="E351" s="115"/>
      <c r="F351" s="115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7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116"/>
      <c r="AQ351" s="65"/>
      <c r="AR351" s="65"/>
      <c r="AS351" s="65"/>
      <c r="AT351" s="65"/>
      <c r="AU351" s="65"/>
      <c r="AV351" s="65"/>
      <c r="AW351" s="65"/>
      <c r="AX351" s="65"/>
      <c r="AY351" s="65"/>
    </row>
    <row r="352" spans="1:51" ht="15.75" customHeight="1" x14ac:dyDescent="0.3">
      <c r="A352" s="65"/>
      <c r="B352" s="113"/>
      <c r="C352" s="114"/>
      <c r="D352" s="115"/>
      <c r="E352" s="115"/>
      <c r="F352" s="115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7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116"/>
      <c r="AQ352" s="65"/>
      <c r="AR352" s="65"/>
      <c r="AS352" s="65"/>
      <c r="AT352" s="65"/>
      <c r="AU352" s="65"/>
      <c r="AV352" s="65"/>
      <c r="AW352" s="65"/>
      <c r="AX352" s="65"/>
      <c r="AY352" s="65"/>
    </row>
    <row r="353" spans="1:51" ht="15.75" customHeight="1" x14ac:dyDescent="0.3">
      <c r="A353" s="65"/>
      <c r="B353" s="113"/>
      <c r="C353" s="114"/>
      <c r="D353" s="115"/>
      <c r="E353" s="115"/>
      <c r="F353" s="115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16"/>
      <c r="AF353" s="117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116"/>
      <c r="AQ353" s="65"/>
      <c r="AR353" s="65"/>
      <c r="AS353" s="65"/>
      <c r="AT353" s="65"/>
      <c r="AU353" s="65"/>
      <c r="AV353" s="65"/>
      <c r="AW353" s="65"/>
      <c r="AX353" s="65"/>
      <c r="AY353" s="65"/>
    </row>
    <row r="354" spans="1:51" ht="15.75" customHeight="1" x14ac:dyDescent="0.3">
      <c r="A354" s="65"/>
      <c r="B354" s="113"/>
      <c r="C354" s="114"/>
      <c r="D354" s="115"/>
      <c r="E354" s="115"/>
      <c r="F354" s="115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116"/>
      <c r="AC354" s="116"/>
      <c r="AD354" s="116"/>
      <c r="AE354" s="116"/>
      <c r="AF354" s="117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116"/>
      <c r="AQ354" s="65"/>
      <c r="AR354" s="65"/>
      <c r="AS354" s="65"/>
      <c r="AT354" s="65"/>
      <c r="AU354" s="65"/>
      <c r="AV354" s="65"/>
      <c r="AW354" s="65"/>
      <c r="AX354" s="65"/>
      <c r="AY354" s="65"/>
    </row>
    <row r="355" spans="1:51" ht="15.75" customHeight="1" x14ac:dyDescent="0.3">
      <c r="A355" s="65"/>
      <c r="B355" s="113"/>
      <c r="C355" s="114"/>
      <c r="D355" s="115"/>
      <c r="E355" s="115"/>
      <c r="F355" s="115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7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116"/>
      <c r="AQ355" s="65"/>
      <c r="AR355" s="65"/>
      <c r="AS355" s="65"/>
      <c r="AT355" s="65"/>
      <c r="AU355" s="65"/>
      <c r="AV355" s="65"/>
      <c r="AW355" s="65"/>
      <c r="AX355" s="65"/>
      <c r="AY355" s="65"/>
    </row>
    <row r="356" spans="1:51" ht="15.75" customHeight="1" x14ac:dyDescent="0.3">
      <c r="A356" s="65"/>
      <c r="B356" s="113"/>
      <c r="C356" s="114"/>
      <c r="D356" s="115"/>
      <c r="E356" s="115"/>
      <c r="F356" s="115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7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65"/>
      <c r="AR356" s="65"/>
      <c r="AS356" s="65"/>
      <c r="AT356" s="65"/>
      <c r="AU356" s="65"/>
      <c r="AV356" s="65"/>
      <c r="AW356" s="65"/>
      <c r="AX356" s="65"/>
      <c r="AY356" s="65"/>
    </row>
    <row r="357" spans="1:51" ht="15.75" customHeight="1" x14ac:dyDescent="0.3">
      <c r="A357" s="65"/>
      <c r="B357" s="113"/>
      <c r="C357" s="114"/>
      <c r="D357" s="115"/>
      <c r="E357" s="115"/>
      <c r="F357" s="115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7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65"/>
      <c r="AR357" s="65"/>
      <c r="AS357" s="65"/>
      <c r="AT357" s="65"/>
      <c r="AU357" s="65"/>
      <c r="AV357" s="65"/>
      <c r="AW357" s="65"/>
      <c r="AX357" s="65"/>
      <c r="AY357" s="65"/>
    </row>
    <row r="358" spans="1:51" ht="15.75" customHeight="1" x14ac:dyDescent="0.3">
      <c r="A358" s="65"/>
      <c r="B358" s="113"/>
      <c r="C358" s="114"/>
      <c r="D358" s="115"/>
      <c r="E358" s="115"/>
      <c r="F358" s="115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7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116"/>
      <c r="AQ358" s="65"/>
      <c r="AR358" s="65"/>
      <c r="AS358" s="65"/>
      <c r="AT358" s="65"/>
      <c r="AU358" s="65"/>
      <c r="AV358" s="65"/>
      <c r="AW358" s="65"/>
      <c r="AX358" s="65"/>
      <c r="AY358" s="65"/>
    </row>
    <row r="359" spans="1:51" ht="15.75" customHeight="1" x14ac:dyDescent="0.3">
      <c r="A359" s="65"/>
      <c r="B359" s="113"/>
      <c r="C359" s="114"/>
      <c r="D359" s="115"/>
      <c r="E359" s="115"/>
      <c r="F359" s="115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7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65"/>
      <c r="AR359" s="65"/>
      <c r="AS359" s="65"/>
      <c r="AT359" s="65"/>
      <c r="AU359" s="65"/>
      <c r="AV359" s="65"/>
      <c r="AW359" s="65"/>
      <c r="AX359" s="65"/>
      <c r="AY359" s="65"/>
    </row>
    <row r="360" spans="1:51" ht="15.75" customHeight="1" x14ac:dyDescent="0.3">
      <c r="A360" s="65"/>
      <c r="B360" s="113"/>
      <c r="C360" s="114"/>
      <c r="D360" s="115"/>
      <c r="E360" s="115"/>
      <c r="F360" s="115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7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65"/>
      <c r="AR360" s="65"/>
      <c r="AS360" s="65"/>
      <c r="AT360" s="65"/>
      <c r="AU360" s="65"/>
      <c r="AV360" s="65"/>
      <c r="AW360" s="65"/>
      <c r="AX360" s="65"/>
      <c r="AY360" s="65"/>
    </row>
    <row r="361" spans="1:51" ht="15.75" customHeight="1" x14ac:dyDescent="0.3">
      <c r="A361" s="65"/>
      <c r="B361" s="113"/>
      <c r="C361" s="114"/>
      <c r="D361" s="115"/>
      <c r="E361" s="115"/>
      <c r="F361" s="115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6"/>
      <c r="AC361" s="116"/>
      <c r="AD361" s="116"/>
      <c r="AE361" s="116"/>
      <c r="AF361" s="117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116"/>
      <c r="AQ361" s="65"/>
      <c r="AR361" s="65"/>
      <c r="AS361" s="65"/>
      <c r="AT361" s="65"/>
      <c r="AU361" s="65"/>
      <c r="AV361" s="65"/>
      <c r="AW361" s="65"/>
      <c r="AX361" s="65"/>
      <c r="AY361" s="65"/>
    </row>
    <row r="362" spans="1:51" ht="15.75" customHeight="1" x14ac:dyDescent="0.3">
      <c r="A362" s="65"/>
      <c r="B362" s="113"/>
      <c r="C362" s="114"/>
      <c r="D362" s="115"/>
      <c r="E362" s="115"/>
      <c r="F362" s="115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7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116"/>
      <c r="AQ362" s="65"/>
      <c r="AR362" s="65"/>
      <c r="AS362" s="65"/>
      <c r="AT362" s="65"/>
      <c r="AU362" s="65"/>
      <c r="AV362" s="65"/>
      <c r="AW362" s="65"/>
      <c r="AX362" s="65"/>
      <c r="AY362" s="65"/>
    </row>
    <row r="363" spans="1:51" ht="15.75" customHeight="1" x14ac:dyDescent="0.3">
      <c r="A363" s="65"/>
      <c r="B363" s="113"/>
      <c r="C363" s="114"/>
      <c r="D363" s="115"/>
      <c r="E363" s="115"/>
      <c r="F363" s="115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7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116"/>
      <c r="AQ363" s="65"/>
      <c r="AR363" s="65"/>
      <c r="AS363" s="65"/>
      <c r="AT363" s="65"/>
      <c r="AU363" s="65"/>
      <c r="AV363" s="65"/>
      <c r="AW363" s="65"/>
      <c r="AX363" s="65"/>
      <c r="AY363" s="65"/>
    </row>
    <row r="364" spans="1:51" ht="15.75" customHeight="1" x14ac:dyDescent="0.3">
      <c r="A364" s="65"/>
      <c r="B364" s="113"/>
      <c r="C364" s="114"/>
      <c r="D364" s="115"/>
      <c r="E364" s="115"/>
      <c r="F364" s="115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7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116"/>
      <c r="AQ364" s="65"/>
      <c r="AR364" s="65"/>
      <c r="AS364" s="65"/>
      <c r="AT364" s="65"/>
      <c r="AU364" s="65"/>
      <c r="AV364" s="65"/>
      <c r="AW364" s="65"/>
      <c r="AX364" s="65"/>
      <c r="AY364" s="65"/>
    </row>
    <row r="365" spans="1:51" ht="15.75" customHeight="1" x14ac:dyDescent="0.3">
      <c r="A365" s="65"/>
      <c r="B365" s="113"/>
      <c r="C365" s="114"/>
      <c r="D365" s="115"/>
      <c r="E365" s="115"/>
      <c r="F365" s="115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7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116"/>
      <c r="AQ365" s="65"/>
      <c r="AR365" s="65"/>
      <c r="AS365" s="65"/>
      <c r="AT365" s="65"/>
      <c r="AU365" s="65"/>
      <c r="AV365" s="65"/>
      <c r="AW365" s="65"/>
      <c r="AX365" s="65"/>
      <c r="AY365" s="65"/>
    </row>
    <row r="366" spans="1:51" ht="15.75" customHeight="1" x14ac:dyDescent="0.3">
      <c r="A366" s="65"/>
      <c r="B366" s="113"/>
      <c r="C366" s="114"/>
      <c r="D366" s="115"/>
      <c r="E366" s="115"/>
      <c r="F366" s="115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7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116"/>
      <c r="AQ366" s="65"/>
      <c r="AR366" s="65"/>
      <c r="AS366" s="65"/>
      <c r="AT366" s="65"/>
      <c r="AU366" s="65"/>
      <c r="AV366" s="65"/>
      <c r="AW366" s="65"/>
      <c r="AX366" s="65"/>
      <c r="AY366" s="65"/>
    </row>
    <row r="367" spans="1:51" ht="15.75" customHeight="1" x14ac:dyDescent="0.3">
      <c r="A367" s="65"/>
      <c r="B367" s="113"/>
      <c r="C367" s="114"/>
      <c r="D367" s="115"/>
      <c r="E367" s="115"/>
      <c r="F367" s="115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7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116"/>
      <c r="AQ367" s="65"/>
      <c r="AR367" s="65"/>
      <c r="AS367" s="65"/>
      <c r="AT367" s="65"/>
      <c r="AU367" s="65"/>
      <c r="AV367" s="65"/>
      <c r="AW367" s="65"/>
      <c r="AX367" s="65"/>
      <c r="AY367" s="65"/>
    </row>
    <row r="368" spans="1:51" ht="15.75" customHeight="1" x14ac:dyDescent="0.3">
      <c r="A368" s="65"/>
      <c r="B368" s="113"/>
      <c r="C368" s="114"/>
      <c r="D368" s="115"/>
      <c r="E368" s="115"/>
      <c r="F368" s="115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7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116"/>
      <c r="AQ368" s="65"/>
      <c r="AR368" s="65"/>
      <c r="AS368" s="65"/>
      <c r="AT368" s="65"/>
      <c r="AU368" s="65"/>
      <c r="AV368" s="65"/>
      <c r="AW368" s="65"/>
      <c r="AX368" s="65"/>
      <c r="AY368" s="65"/>
    </row>
    <row r="369" spans="1:51" ht="15.75" customHeight="1" x14ac:dyDescent="0.3">
      <c r="A369" s="65"/>
      <c r="B369" s="113"/>
      <c r="C369" s="114"/>
      <c r="D369" s="115"/>
      <c r="E369" s="115"/>
      <c r="F369" s="115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7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116"/>
      <c r="AQ369" s="65"/>
      <c r="AR369" s="65"/>
      <c r="AS369" s="65"/>
      <c r="AT369" s="65"/>
      <c r="AU369" s="65"/>
      <c r="AV369" s="65"/>
      <c r="AW369" s="65"/>
      <c r="AX369" s="65"/>
      <c r="AY369" s="65"/>
    </row>
    <row r="370" spans="1:51" ht="15.75" customHeight="1" x14ac:dyDescent="0.3">
      <c r="A370" s="65"/>
      <c r="B370" s="113"/>
      <c r="C370" s="114"/>
      <c r="D370" s="115"/>
      <c r="E370" s="115"/>
      <c r="F370" s="115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7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116"/>
      <c r="AQ370" s="65"/>
      <c r="AR370" s="65"/>
      <c r="AS370" s="65"/>
      <c r="AT370" s="65"/>
      <c r="AU370" s="65"/>
      <c r="AV370" s="65"/>
      <c r="AW370" s="65"/>
      <c r="AX370" s="65"/>
      <c r="AY370" s="65"/>
    </row>
    <row r="371" spans="1:51" ht="15.75" customHeight="1" x14ac:dyDescent="0.3">
      <c r="A371" s="65"/>
      <c r="B371" s="113"/>
      <c r="C371" s="114"/>
      <c r="D371" s="115"/>
      <c r="E371" s="115"/>
      <c r="F371" s="115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7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116"/>
      <c r="AQ371" s="65"/>
      <c r="AR371" s="65"/>
      <c r="AS371" s="65"/>
      <c r="AT371" s="65"/>
      <c r="AU371" s="65"/>
      <c r="AV371" s="65"/>
      <c r="AW371" s="65"/>
      <c r="AX371" s="65"/>
      <c r="AY371" s="65"/>
    </row>
    <row r="372" spans="1:51" ht="15.75" customHeight="1" x14ac:dyDescent="0.3">
      <c r="A372" s="65"/>
      <c r="B372" s="113"/>
      <c r="C372" s="114"/>
      <c r="D372" s="115"/>
      <c r="E372" s="115"/>
      <c r="F372" s="115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7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116"/>
      <c r="AQ372" s="65"/>
      <c r="AR372" s="65"/>
      <c r="AS372" s="65"/>
      <c r="AT372" s="65"/>
      <c r="AU372" s="65"/>
      <c r="AV372" s="65"/>
      <c r="AW372" s="65"/>
      <c r="AX372" s="65"/>
      <c r="AY372" s="65"/>
    </row>
    <row r="373" spans="1:51" ht="15.75" customHeight="1" x14ac:dyDescent="0.3">
      <c r="A373" s="65"/>
      <c r="B373" s="113"/>
      <c r="C373" s="114"/>
      <c r="D373" s="115"/>
      <c r="E373" s="115"/>
      <c r="F373" s="115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  <c r="AB373" s="116"/>
      <c r="AC373" s="116"/>
      <c r="AD373" s="116"/>
      <c r="AE373" s="116"/>
      <c r="AF373" s="117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116"/>
      <c r="AQ373" s="65"/>
      <c r="AR373" s="65"/>
      <c r="AS373" s="65"/>
      <c r="AT373" s="65"/>
      <c r="AU373" s="65"/>
      <c r="AV373" s="65"/>
      <c r="AW373" s="65"/>
      <c r="AX373" s="65"/>
      <c r="AY373" s="65"/>
    </row>
    <row r="374" spans="1:51" ht="15.75" customHeight="1" x14ac:dyDescent="0.3">
      <c r="A374" s="65"/>
      <c r="B374" s="113"/>
      <c r="C374" s="114"/>
      <c r="D374" s="115"/>
      <c r="E374" s="115"/>
      <c r="F374" s="115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  <c r="AB374" s="116"/>
      <c r="AC374" s="116"/>
      <c r="AD374" s="116"/>
      <c r="AE374" s="116"/>
      <c r="AF374" s="117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116"/>
      <c r="AQ374" s="65"/>
      <c r="AR374" s="65"/>
      <c r="AS374" s="65"/>
      <c r="AT374" s="65"/>
      <c r="AU374" s="65"/>
      <c r="AV374" s="65"/>
      <c r="AW374" s="65"/>
      <c r="AX374" s="65"/>
      <c r="AY374" s="65"/>
    </row>
    <row r="375" spans="1:51" ht="15.75" customHeight="1" x14ac:dyDescent="0.3">
      <c r="A375" s="65"/>
      <c r="B375" s="113"/>
      <c r="C375" s="114"/>
      <c r="D375" s="115"/>
      <c r="E375" s="115"/>
      <c r="F375" s="115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7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116"/>
      <c r="AQ375" s="65"/>
      <c r="AR375" s="65"/>
      <c r="AS375" s="65"/>
      <c r="AT375" s="65"/>
      <c r="AU375" s="65"/>
      <c r="AV375" s="65"/>
      <c r="AW375" s="65"/>
      <c r="AX375" s="65"/>
      <c r="AY375" s="65"/>
    </row>
    <row r="376" spans="1:51" ht="15.75" customHeight="1" x14ac:dyDescent="0.3">
      <c r="A376" s="65"/>
      <c r="B376" s="113"/>
      <c r="C376" s="114"/>
      <c r="D376" s="115"/>
      <c r="E376" s="115"/>
      <c r="F376" s="115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7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116"/>
      <c r="AQ376" s="65"/>
      <c r="AR376" s="65"/>
      <c r="AS376" s="65"/>
      <c r="AT376" s="65"/>
      <c r="AU376" s="65"/>
      <c r="AV376" s="65"/>
      <c r="AW376" s="65"/>
      <c r="AX376" s="65"/>
      <c r="AY376" s="65"/>
    </row>
    <row r="377" spans="1:51" ht="15.75" customHeight="1" x14ac:dyDescent="0.3">
      <c r="A377" s="65"/>
      <c r="B377" s="113"/>
      <c r="C377" s="114"/>
      <c r="D377" s="115"/>
      <c r="E377" s="115"/>
      <c r="F377" s="115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7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116"/>
      <c r="AQ377" s="65"/>
      <c r="AR377" s="65"/>
      <c r="AS377" s="65"/>
      <c r="AT377" s="65"/>
      <c r="AU377" s="65"/>
      <c r="AV377" s="65"/>
      <c r="AW377" s="65"/>
      <c r="AX377" s="65"/>
      <c r="AY377" s="65"/>
    </row>
    <row r="378" spans="1:51" ht="15.75" customHeight="1" x14ac:dyDescent="0.3">
      <c r="A378" s="65"/>
      <c r="B378" s="113"/>
      <c r="C378" s="114"/>
      <c r="D378" s="115"/>
      <c r="E378" s="115"/>
      <c r="F378" s="115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7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116"/>
      <c r="AQ378" s="65"/>
      <c r="AR378" s="65"/>
      <c r="AS378" s="65"/>
      <c r="AT378" s="65"/>
      <c r="AU378" s="65"/>
      <c r="AV378" s="65"/>
      <c r="AW378" s="65"/>
      <c r="AX378" s="65"/>
      <c r="AY378" s="65"/>
    </row>
    <row r="379" spans="1:51" ht="15.75" customHeight="1" x14ac:dyDescent="0.3">
      <c r="A379" s="65"/>
      <c r="B379" s="113"/>
      <c r="C379" s="114"/>
      <c r="D379" s="115"/>
      <c r="E379" s="115"/>
      <c r="F379" s="115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7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116"/>
      <c r="AQ379" s="65"/>
      <c r="AR379" s="65"/>
      <c r="AS379" s="65"/>
      <c r="AT379" s="65"/>
      <c r="AU379" s="65"/>
      <c r="AV379" s="65"/>
      <c r="AW379" s="65"/>
      <c r="AX379" s="65"/>
      <c r="AY379" s="65"/>
    </row>
    <row r="380" spans="1:51" ht="15.75" customHeight="1" x14ac:dyDescent="0.3">
      <c r="A380" s="65"/>
      <c r="B380" s="113"/>
      <c r="C380" s="114"/>
      <c r="D380" s="115"/>
      <c r="E380" s="115"/>
      <c r="F380" s="115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  <c r="AC380" s="116"/>
      <c r="AD380" s="116"/>
      <c r="AE380" s="116"/>
      <c r="AF380" s="117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116"/>
      <c r="AQ380" s="65"/>
      <c r="AR380" s="65"/>
      <c r="AS380" s="65"/>
      <c r="AT380" s="65"/>
      <c r="AU380" s="65"/>
      <c r="AV380" s="65"/>
      <c r="AW380" s="65"/>
      <c r="AX380" s="65"/>
      <c r="AY380" s="65"/>
    </row>
    <row r="381" spans="1:51" ht="15.75" customHeight="1" x14ac:dyDescent="0.3">
      <c r="A381" s="65"/>
      <c r="B381" s="113"/>
      <c r="C381" s="114"/>
      <c r="D381" s="115"/>
      <c r="E381" s="115"/>
      <c r="F381" s="115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7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116"/>
      <c r="AQ381" s="65"/>
      <c r="AR381" s="65"/>
      <c r="AS381" s="65"/>
      <c r="AT381" s="65"/>
      <c r="AU381" s="65"/>
      <c r="AV381" s="65"/>
      <c r="AW381" s="65"/>
      <c r="AX381" s="65"/>
      <c r="AY381" s="65"/>
    </row>
    <row r="382" spans="1:51" ht="15.75" customHeight="1" x14ac:dyDescent="0.3">
      <c r="A382" s="65"/>
      <c r="B382" s="113"/>
      <c r="C382" s="114"/>
      <c r="D382" s="115"/>
      <c r="E382" s="115"/>
      <c r="F382" s="115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7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116"/>
      <c r="AQ382" s="65"/>
      <c r="AR382" s="65"/>
      <c r="AS382" s="65"/>
      <c r="AT382" s="65"/>
      <c r="AU382" s="65"/>
      <c r="AV382" s="65"/>
      <c r="AW382" s="65"/>
      <c r="AX382" s="65"/>
      <c r="AY382" s="65"/>
    </row>
    <row r="383" spans="1:51" ht="15.75" customHeight="1" x14ac:dyDescent="0.3">
      <c r="A383" s="65"/>
      <c r="B383" s="113"/>
      <c r="C383" s="114"/>
      <c r="D383" s="115"/>
      <c r="E383" s="115"/>
      <c r="F383" s="115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7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116"/>
      <c r="AQ383" s="65"/>
      <c r="AR383" s="65"/>
      <c r="AS383" s="65"/>
      <c r="AT383" s="65"/>
      <c r="AU383" s="65"/>
      <c r="AV383" s="65"/>
      <c r="AW383" s="65"/>
      <c r="AX383" s="65"/>
      <c r="AY383" s="65"/>
    </row>
    <row r="384" spans="1:51" ht="15.75" customHeight="1" x14ac:dyDescent="0.3">
      <c r="A384" s="65"/>
      <c r="B384" s="113"/>
      <c r="C384" s="114"/>
      <c r="D384" s="115"/>
      <c r="E384" s="115"/>
      <c r="F384" s="115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7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116"/>
      <c r="AQ384" s="65"/>
      <c r="AR384" s="65"/>
      <c r="AS384" s="65"/>
      <c r="AT384" s="65"/>
      <c r="AU384" s="65"/>
      <c r="AV384" s="65"/>
      <c r="AW384" s="65"/>
      <c r="AX384" s="65"/>
      <c r="AY384" s="65"/>
    </row>
    <row r="385" spans="1:51" ht="15.75" customHeight="1" x14ac:dyDescent="0.3">
      <c r="A385" s="65"/>
      <c r="B385" s="113"/>
      <c r="C385" s="114"/>
      <c r="D385" s="115"/>
      <c r="E385" s="115"/>
      <c r="F385" s="115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7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116"/>
      <c r="AQ385" s="65"/>
      <c r="AR385" s="65"/>
      <c r="AS385" s="65"/>
      <c r="AT385" s="65"/>
      <c r="AU385" s="65"/>
      <c r="AV385" s="65"/>
      <c r="AW385" s="65"/>
      <c r="AX385" s="65"/>
      <c r="AY385" s="65"/>
    </row>
    <row r="386" spans="1:51" ht="15.75" customHeight="1" x14ac:dyDescent="0.3">
      <c r="A386" s="65"/>
      <c r="B386" s="113"/>
      <c r="C386" s="114"/>
      <c r="D386" s="115"/>
      <c r="E386" s="115"/>
      <c r="F386" s="115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7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116"/>
      <c r="AQ386" s="65"/>
      <c r="AR386" s="65"/>
      <c r="AS386" s="65"/>
      <c r="AT386" s="65"/>
      <c r="AU386" s="65"/>
      <c r="AV386" s="65"/>
      <c r="AW386" s="65"/>
      <c r="AX386" s="65"/>
      <c r="AY386" s="65"/>
    </row>
    <row r="387" spans="1:51" ht="15.75" customHeight="1" x14ac:dyDescent="0.3">
      <c r="A387" s="65"/>
      <c r="B387" s="113"/>
      <c r="C387" s="114"/>
      <c r="D387" s="115"/>
      <c r="E387" s="115"/>
      <c r="F387" s="115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7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116"/>
      <c r="AQ387" s="65"/>
      <c r="AR387" s="65"/>
      <c r="AS387" s="65"/>
      <c r="AT387" s="65"/>
      <c r="AU387" s="65"/>
      <c r="AV387" s="65"/>
      <c r="AW387" s="65"/>
      <c r="AX387" s="65"/>
      <c r="AY387" s="65"/>
    </row>
    <row r="388" spans="1:51" ht="15.75" customHeight="1" x14ac:dyDescent="0.3">
      <c r="A388" s="65"/>
      <c r="B388" s="113"/>
      <c r="C388" s="114"/>
      <c r="D388" s="115"/>
      <c r="E388" s="115"/>
      <c r="F388" s="115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7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116"/>
      <c r="AQ388" s="65"/>
      <c r="AR388" s="65"/>
      <c r="AS388" s="65"/>
      <c r="AT388" s="65"/>
      <c r="AU388" s="65"/>
      <c r="AV388" s="65"/>
      <c r="AW388" s="65"/>
      <c r="AX388" s="65"/>
      <c r="AY388" s="65"/>
    </row>
    <row r="389" spans="1:51" ht="15.75" customHeight="1" x14ac:dyDescent="0.3">
      <c r="A389" s="65"/>
      <c r="B389" s="113"/>
      <c r="C389" s="114"/>
      <c r="D389" s="115"/>
      <c r="E389" s="115"/>
      <c r="F389" s="115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7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116"/>
      <c r="AQ389" s="65"/>
      <c r="AR389" s="65"/>
      <c r="AS389" s="65"/>
      <c r="AT389" s="65"/>
      <c r="AU389" s="65"/>
      <c r="AV389" s="65"/>
      <c r="AW389" s="65"/>
      <c r="AX389" s="65"/>
      <c r="AY389" s="65"/>
    </row>
    <row r="390" spans="1:51" ht="15.75" customHeight="1" x14ac:dyDescent="0.3">
      <c r="A390" s="65"/>
      <c r="B390" s="113"/>
      <c r="C390" s="114"/>
      <c r="D390" s="115"/>
      <c r="E390" s="115"/>
      <c r="F390" s="115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  <c r="AC390" s="116"/>
      <c r="AD390" s="116"/>
      <c r="AE390" s="116"/>
      <c r="AF390" s="117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116"/>
      <c r="AQ390" s="65"/>
      <c r="AR390" s="65"/>
      <c r="AS390" s="65"/>
      <c r="AT390" s="65"/>
      <c r="AU390" s="65"/>
      <c r="AV390" s="65"/>
      <c r="AW390" s="65"/>
      <c r="AX390" s="65"/>
      <c r="AY390" s="65"/>
    </row>
    <row r="391" spans="1:51" ht="15.75" customHeight="1" x14ac:dyDescent="0.3">
      <c r="A391" s="65"/>
      <c r="B391" s="113"/>
      <c r="C391" s="114"/>
      <c r="D391" s="115"/>
      <c r="E391" s="115"/>
      <c r="F391" s="115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  <c r="AC391" s="116"/>
      <c r="AD391" s="116"/>
      <c r="AE391" s="116"/>
      <c r="AF391" s="117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116"/>
      <c r="AQ391" s="65"/>
      <c r="AR391" s="65"/>
      <c r="AS391" s="65"/>
      <c r="AT391" s="65"/>
      <c r="AU391" s="65"/>
      <c r="AV391" s="65"/>
      <c r="AW391" s="65"/>
      <c r="AX391" s="65"/>
      <c r="AY391" s="65"/>
    </row>
    <row r="392" spans="1:51" ht="15.75" customHeight="1" x14ac:dyDescent="0.3">
      <c r="A392" s="65"/>
      <c r="B392" s="113"/>
      <c r="C392" s="114"/>
      <c r="D392" s="115"/>
      <c r="E392" s="115"/>
      <c r="F392" s="115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  <c r="AC392" s="116"/>
      <c r="AD392" s="116"/>
      <c r="AE392" s="116"/>
      <c r="AF392" s="117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116"/>
      <c r="AQ392" s="65"/>
      <c r="AR392" s="65"/>
      <c r="AS392" s="65"/>
      <c r="AT392" s="65"/>
      <c r="AU392" s="65"/>
      <c r="AV392" s="65"/>
      <c r="AW392" s="65"/>
      <c r="AX392" s="65"/>
      <c r="AY392" s="65"/>
    </row>
    <row r="393" spans="1:51" ht="15.75" customHeight="1" x14ac:dyDescent="0.3">
      <c r="A393" s="65"/>
      <c r="B393" s="113"/>
      <c r="C393" s="114"/>
      <c r="D393" s="115"/>
      <c r="E393" s="115"/>
      <c r="F393" s="115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7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116"/>
      <c r="AQ393" s="65"/>
      <c r="AR393" s="65"/>
      <c r="AS393" s="65"/>
      <c r="AT393" s="65"/>
      <c r="AU393" s="65"/>
      <c r="AV393" s="65"/>
      <c r="AW393" s="65"/>
      <c r="AX393" s="65"/>
      <c r="AY393" s="65"/>
    </row>
    <row r="394" spans="1:51" ht="15.75" customHeight="1" x14ac:dyDescent="0.3">
      <c r="A394" s="65"/>
      <c r="B394" s="113"/>
      <c r="C394" s="114"/>
      <c r="D394" s="115"/>
      <c r="E394" s="115"/>
      <c r="F394" s="115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16"/>
      <c r="AC394" s="116"/>
      <c r="AD394" s="116"/>
      <c r="AE394" s="116"/>
      <c r="AF394" s="117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116"/>
      <c r="AQ394" s="65"/>
      <c r="AR394" s="65"/>
      <c r="AS394" s="65"/>
      <c r="AT394" s="65"/>
      <c r="AU394" s="65"/>
      <c r="AV394" s="65"/>
      <c r="AW394" s="65"/>
      <c r="AX394" s="65"/>
      <c r="AY394" s="65"/>
    </row>
    <row r="395" spans="1:51" ht="15.75" customHeight="1" x14ac:dyDescent="0.3">
      <c r="A395" s="65"/>
      <c r="B395" s="113"/>
      <c r="C395" s="114"/>
      <c r="D395" s="115"/>
      <c r="E395" s="115"/>
      <c r="F395" s="115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6"/>
      <c r="AC395" s="116"/>
      <c r="AD395" s="116"/>
      <c r="AE395" s="116"/>
      <c r="AF395" s="117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116"/>
      <c r="AQ395" s="65"/>
      <c r="AR395" s="65"/>
      <c r="AS395" s="65"/>
      <c r="AT395" s="65"/>
      <c r="AU395" s="65"/>
      <c r="AV395" s="65"/>
      <c r="AW395" s="65"/>
      <c r="AX395" s="65"/>
      <c r="AY395" s="65"/>
    </row>
    <row r="396" spans="1:51" ht="15.75" customHeight="1" x14ac:dyDescent="0.3">
      <c r="A396" s="65"/>
      <c r="B396" s="113"/>
      <c r="C396" s="114"/>
      <c r="D396" s="115"/>
      <c r="E396" s="115"/>
      <c r="F396" s="115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  <c r="AB396" s="116"/>
      <c r="AC396" s="116"/>
      <c r="AD396" s="116"/>
      <c r="AE396" s="116"/>
      <c r="AF396" s="117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116"/>
      <c r="AQ396" s="65"/>
      <c r="AR396" s="65"/>
      <c r="AS396" s="65"/>
      <c r="AT396" s="65"/>
      <c r="AU396" s="65"/>
      <c r="AV396" s="65"/>
      <c r="AW396" s="65"/>
      <c r="AX396" s="65"/>
      <c r="AY396" s="65"/>
    </row>
    <row r="397" spans="1:51" ht="15.75" customHeight="1" x14ac:dyDescent="0.3">
      <c r="A397" s="65"/>
      <c r="B397" s="113"/>
      <c r="C397" s="114"/>
      <c r="D397" s="115"/>
      <c r="E397" s="115"/>
      <c r="F397" s="115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  <c r="AB397" s="116"/>
      <c r="AC397" s="116"/>
      <c r="AD397" s="116"/>
      <c r="AE397" s="116"/>
      <c r="AF397" s="117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116"/>
      <c r="AQ397" s="65"/>
      <c r="AR397" s="65"/>
      <c r="AS397" s="65"/>
      <c r="AT397" s="65"/>
      <c r="AU397" s="65"/>
      <c r="AV397" s="65"/>
      <c r="AW397" s="65"/>
      <c r="AX397" s="65"/>
      <c r="AY397" s="65"/>
    </row>
    <row r="398" spans="1:51" ht="15.75" customHeight="1" x14ac:dyDescent="0.3">
      <c r="A398" s="65"/>
      <c r="B398" s="113"/>
      <c r="C398" s="114"/>
      <c r="D398" s="115"/>
      <c r="E398" s="115"/>
      <c r="F398" s="115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  <c r="AB398" s="116"/>
      <c r="AC398" s="116"/>
      <c r="AD398" s="116"/>
      <c r="AE398" s="116"/>
      <c r="AF398" s="117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116"/>
      <c r="AQ398" s="65"/>
      <c r="AR398" s="65"/>
      <c r="AS398" s="65"/>
      <c r="AT398" s="65"/>
      <c r="AU398" s="65"/>
      <c r="AV398" s="65"/>
      <c r="AW398" s="65"/>
      <c r="AX398" s="65"/>
      <c r="AY398" s="65"/>
    </row>
    <row r="399" spans="1:51" ht="15.75" customHeight="1" x14ac:dyDescent="0.3">
      <c r="A399" s="65"/>
      <c r="B399" s="113"/>
      <c r="C399" s="114"/>
      <c r="D399" s="115"/>
      <c r="E399" s="115"/>
      <c r="F399" s="115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7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116"/>
      <c r="AQ399" s="65"/>
      <c r="AR399" s="65"/>
      <c r="AS399" s="65"/>
      <c r="AT399" s="65"/>
      <c r="AU399" s="65"/>
      <c r="AV399" s="65"/>
      <c r="AW399" s="65"/>
      <c r="AX399" s="65"/>
      <c r="AY399" s="65"/>
    </row>
    <row r="400" spans="1:51" ht="15.75" customHeight="1" x14ac:dyDescent="0.3">
      <c r="A400" s="65"/>
      <c r="B400" s="113"/>
      <c r="C400" s="114"/>
      <c r="D400" s="115"/>
      <c r="E400" s="115"/>
      <c r="F400" s="115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7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116"/>
      <c r="AQ400" s="65"/>
      <c r="AR400" s="65"/>
      <c r="AS400" s="65"/>
      <c r="AT400" s="65"/>
      <c r="AU400" s="65"/>
      <c r="AV400" s="65"/>
      <c r="AW400" s="65"/>
      <c r="AX400" s="65"/>
      <c r="AY400" s="65"/>
    </row>
    <row r="401" spans="1:51" ht="15.75" customHeight="1" x14ac:dyDescent="0.3">
      <c r="A401" s="65"/>
      <c r="B401" s="113"/>
      <c r="C401" s="114"/>
      <c r="D401" s="115"/>
      <c r="E401" s="115"/>
      <c r="F401" s="115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  <c r="AB401" s="116"/>
      <c r="AC401" s="116"/>
      <c r="AD401" s="116"/>
      <c r="AE401" s="116"/>
      <c r="AF401" s="117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116"/>
      <c r="AQ401" s="65"/>
      <c r="AR401" s="65"/>
      <c r="AS401" s="65"/>
      <c r="AT401" s="65"/>
      <c r="AU401" s="65"/>
      <c r="AV401" s="65"/>
      <c r="AW401" s="65"/>
      <c r="AX401" s="65"/>
      <c r="AY401" s="65"/>
    </row>
    <row r="402" spans="1:51" ht="15.75" customHeight="1" x14ac:dyDescent="0.3">
      <c r="A402" s="65"/>
      <c r="B402" s="113"/>
      <c r="C402" s="114"/>
      <c r="D402" s="115"/>
      <c r="E402" s="115"/>
      <c r="F402" s="115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  <c r="AB402" s="116"/>
      <c r="AC402" s="116"/>
      <c r="AD402" s="116"/>
      <c r="AE402" s="116"/>
      <c r="AF402" s="117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116"/>
      <c r="AQ402" s="65"/>
      <c r="AR402" s="65"/>
      <c r="AS402" s="65"/>
      <c r="AT402" s="65"/>
      <c r="AU402" s="65"/>
      <c r="AV402" s="65"/>
      <c r="AW402" s="65"/>
      <c r="AX402" s="65"/>
      <c r="AY402" s="65"/>
    </row>
    <row r="403" spans="1:51" ht="15.75" customHeight="1" x14ac:dyDescent="0.3">
      <c r="A403" s="65"/>
      <c r="B403" s="113"/>
      <c r="C403" s="114"/>
      <c r="D403" s="115"/>
      <c r="E403" s="115"/>
      <c r="F403" s="115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  <c r="AB403" s="116"/>
      <c r="AC403" s="116"/>
      <c r="AD403" s="116"/>
      <c r="AE403" s="116"/>
      <c r="AF403" s="117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116"/>
      <c r="AQ403" s="65"/>
      <c r="AR403" s="65"/>
      <c r="AS403" s="65"/>
      <c r="AT403" s="65"/>
      <c r="AU403" s="65"/>
      <c r="AV403" s="65"/>
      <c r="AW403" s="65"/>
      <c r="AX403" s="65"/>
      <c r="AY403" s="65"/>
    </row>
    <row r="404" spans="1:51" ht="15.75" customHeight="1" x14ac:dyDescent="0.3">
      <c r="A404" s="65"/>
      <c r="B404" s="113"/>
      <c r="C404" s="114"/>
      <c r="D404" s="115"/>
      <c r="E404" s="115"/>
      <c r="F404" s="115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  <c r="AB404" s="116"/>
      <c r="AC404" s="116"/>
      <c r="AD404" s="116"/>
      <c r="AE404" s="116"/>
      <c r="AF404" s="117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116"/>
      <c r="AQ404" s="65"/>
      <c r="AR404" s="65"/>
      <c r="AS404" s="65"/>
      <c r="AT404" s="65"/>
      <c r="AU404" s="65"/>
      <c r="AV404" s="65"/>
      <c r="AW404" s="65"/>
      <c r="AX404" s="65"/>
      <c r="AY404" s="65"/>
    </row>
    <row r="405" spans="1:51" ht="15.75" customHeight="1" x14ac:dyDescent="0.3">
      <c r="A405" s="65"/>
      <c r="B405" s="113"/>
      <c r="C405" s="114"/>
      <c r="D405" s="115"/>
      <c r="E405" s="115"/>
      <c r="F405" s="115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116"/>
      <c r="AC405" s="116"/>
      <c r="AD405" s="116"/>
      <c r="AE405" s="116"/>
      <c r="AF405" s="117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116"/>
      <c r="AQ405" s="65"/>
      <c r="AR405" s="65"/>
      <c r="AS405" s="65"/>
      <c r="AT405" s="65"/>
      <c r="AU405" s="65"/>
      <c r="AV405" s="65"/>
      <c r="AW405" s="65"/>
      <c r="AX405" s="65"/>
      <c r="AY405" s="65"/>
    </row>
    <row r="406" spans="1:51" ht="15.75" customHeight="1" x14ac:dyDescent="0.3">
      <c r="A406" s="65"/>
      <c r="B406" s="113"/>
      <c r="C406" s="114"/>
      <c r="D406" s="115"/>
      <c r="E406" s="115"/>
      <c r="F406" s="115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  <c r="AC406" s="116"/>
      <c r="AD406" s="116"/>
      <c r="AE406" s="116"/>
      <c r="AF406" s="117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116"/>
      <c r="AQ406" s="65"/>
      <c r="AR406" s="65"/>
      <c r="AS406" s="65"/>
      <c r="AT406" s="65"/>
      <c r="AU406" s="65"/>
      <c r="AV406" s="65"/>
      <c r="AW406" s="65"/>
      <c r="AX406" s="65"/>
      <c r="AY406" s="65"/>
    </row>
    <row r="407" spans="1:51" ht="15.75" customHeight="1" x14ac:dyDescent="0.3">
      <c r="A407" s="65"/>
      <c r="B407" s="113"/>
      <c r="C407" s="114"/>
      <c r="D407" s="115"/>
      <c r="E407" s="115"/>
      <c r="F407" s="115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6"/>
      <c r="AC407" s="116"/>
      <c r="AD407" s="116"/>
      <c r="AE407" s="116"/>
      <c r="AF407" s="117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116"/>
      <c r="AQ407" s="65"/>
      <c r="AR407" s="65"/>
      <c r="AS407" s="65"/>
      <c r="AT407" s="65"/>
      <c r="AU407" s="65"/>
      <c r="AV407" s="65"/>
      <c r="AW407" s="65"/>
      <c r="AX407" s="65"/>
      <c r="AY407" s="65"/>
    </row>
    <row r="408" spans="1:51" ht="15.75" customHeight="1" x14ac:dyDescent="0.3">
      <c r="A408" s="65"/>
      <c r="B408" s="113"/>
      <c r="C408" s="114"/>
      <c r="D408" s="115"/>
      <c r="E408" s="115"/>
      <c r="F408" s="115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7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116"/>
      <c r="AQ408" s="65"/>
      <c r="AR408" s="65"/>
      <c r="AS408" s="65"/>
      <c r="AT408" s="65"/>
      <c r="AU408" s="65"/>
      <c r="AV408" s="65"/>
      <c r="AW408" s="65"/>
      <c r="AX408" s="65"/>
      <c r="AY408" s="65"/>
    </row>
    <row r="409" spans="1:51" ht="15.75" customHeight="1" x14ac:dyDescent="0.3">
      <c r="A409" s="65"/>
      <c r="B409" s="113"/>
      <c r="C409" s="114"/>
      <c r="D409" s="115"/>
      <c r="E409" s="115"/>
      <c r="F409" s="115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6"/>
      <c r="AC409" s="116"/>
      <c r="AD409" s="116"/>
      <c r="AE409" s="116"/>
      <c r="AF409" s="117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116"/>
      <c r="AQ409" s="65"/>
      <c r="AR409" s="65"/>
      <c r="AS409" s="65"/>
      <c r="AT409" s="65"/>
      <c r="AU409" s="65"/>
      <c r="AV409" s="65"/>
      <c r="AW409" s="65"/>
      <c r="AX409" s="65"/>
      <c r="AY409" s="65"/>
    </row>
    <row r="410" spans="1:51" ht="15.75" customHeight="1" x14ac:dyDescent="0.3">
      <c r="A410" s="65"/>
      <c r="B410" s="113"/>
      <c r="C410" s="114"/>
      <c r="D410" s="115"/>
      <c r="E410" s="115"/>
      <c r="F410" s="115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  <c r="AB410" s="116"/>
      <c r="AC410" s="116"/>
      <c r="AD410" s="116"/>
      <c r="AE410" s="116"/>
      <c r="AF410" s="117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116"/>
      <c r="AQ410" s="65"/>
      <c r="AR410" s="65"/>
      <c r="AS410" s="65"/>
      <c r="AT410" s="65"/>
      <c r="AU410" s="65"/>
      <c r="AV410" s="65"/>
      <c r="AW410" s="65"/>
      <c r="AX410" s="65"/>
      <c r="AY410" s="65"/>
    </row>
    <row r="411" spans="1:51" ht="15.75" customHeight="1" x14ac:dyDescent="0.3">
      <c r="A411" s="65"/>
      <c r="B411" s="113"/>
      <c r="C411" s="114"/>
      <c r="D411" s="115"/>
      <c r="E411" s="115"/>
      <c r="F411" s="115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  <c r="AB411" s="116"/>
      <c r="AC411" s="116"/>
      <c r="AD411" s="116"/>
      <c r="AE411" s="116"/>
      <c r="AF411" s="117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116"/>
      <c r="AQ411" s="65"/>
      <c r="AR411" s="65"/>
      <c r="AS411" s="65"/>
      <c r="AT411" s="65"/>
      <c r="AU411" s="65"/>
      <c r="AV411" s="65"/>
      <c r="AW411" s="65"/>
      <c r="AX411" s="65"/>
      <c r="AY411" s="65"/>
    </row>
    <row r="412" spans="1:51" ht="15.75" customHeight="1" x14ac:dyDescent="0.3">
      <c r="A412" s="65"/>
      <c r="B412" s="113"/>
      <c r="C412" s="114"/>
      <c r="D412" s="115"/>
      <c r="E412" s="115"/>
      <c r="F412" s="115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  <c r="AB412" s="116"/>
      <c r="AC412" s="116"/>
      <c r="AD412" s="116"/>
      <c r="AE412" s="116"/>
      <c r="AF412" s="117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116"/>
      <c r="AQ412" s="65"/>
      <c r="AR412" s="65"/>
      <c r="AS412" s="65"/>
      <c r="AT412" s="65"/>
      <c r="AU412" s="65"/>
      <c r="AV412" s="65"/>
      <c r="AW412" s="65"/>
      <c r="AX412" s="65"/>
      <c r="AY412" s="65"/>
    </row>
    <row r="413" spans="1:51" ht="15.75" customHeight="1" x14ac:dyDescent="0.3">
      <c r="A413" s="65"/>
      <c r="B413" s="113"/>
      <c r="C413" s="114"/>
      <c r="D413" s="115"/>
      <c r="E413" s="115"/>
      <c r="F413" s="115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  <c r="AB413" s="116"/>
      <c r="AC413" s="116"/>
      <c r="AD413" s="116"/>
      <c r="AE413" s="116"/>
      <c r="AF413" s="117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116"/>
      <c r="AQ413" s="65"/>
      <c r="AR413" s="65"/>
      <c r="AS413" s="65"/>
      <c r="AT413" s="65"/>
      <c r="AU413" s="65"/>
      <c r="AV413" s="65"/>
      <c r="AW413" s="65"/>
      <c r="AX413" s="65"/>
      <c r="AY413" s="65"/>
    </row>
    <row r="414" spans="1:51" ht="15.75" customHeight="1" x14ac:dyDescent="0.3">
      <c r="A414" s="65"/>
      <c r="B414" s="113"/>
      <c r="C414" s="114"/>
      <c r="D414" s="115"/>
      <c r="E414" s="115"/>
      <c r="F414" s="115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6"/>
      <c r="AC414" s="116"/>
      <c r="AD414" s="116"/>
      <c r="AE414" s="116"/>
      <c r="AF414" s="117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116"/>
      <c r="AQ414" s="65"/>
      <c r="AR414" s="65"/>
      <c r="AS414" s="65"/>
      <c r="AT414" s="65"/>
      <c r="AU414" s="65"/>
      <c r="AV414" s="65"/>
      <c r="AW414" s="65"/>
      <c r="AX414" s="65"/>
      <c r="AY414" s="65"/>
    </row>
    <row r="415" spans="1:51" ht="15.75" customHeight="1" x14ac:dyDescent="0.3">
      <c r="A415" s="65"/>
      <c r="B415" s="113"/>
      <c r="C415" s="114"/>
      <c r="D415" s="115"/>
      <c r="E415" s="115"/>
      <c r="F415" s="115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  <c r="AB415" s="116"/>
      <c r="AC415" s="116"/>
      <c r="AD415" s="116"/>
      <c r="AE415" s="116"/>
      <c r="AF415" s="117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116"/>
      <c r="AQ415" s="65"/>
      <c r="AR415" s="65"/>
      <c r="AS415" s="65"/>
      <c r="AT415" s="65"/>
      <c r="AU415" s="65"/>
      <c r="AV415" s="65"/>
      <c r="AW415" s="65"/>
      <c r="AX415" s="65"/>
      <c r="AY415" s="65"/>
    </row>
    <row r="416" spans="1:51" ht="15.75" customHeight="1" x14ac:dyDescent="0.3">
      <c r="A416" s="65"/>
      <c r="B416" s="113"/>
      <c r="C416" s="114"/>
      <c r="D416" s="115"/>
      <c r="E416" s="115"/>
      <c r="F416" s="115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  <c r="AB416" s="116"/>
      <c r="AC416" s="116"/>
      <c r="AD416" s="116"/>
      <c r="AE416" s="116"/>
      <c r="AF416" s="117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116"/>
      <c r="AQ416" s="65"/>
      <c r="AR416" s="65"/>
      <c r="AS416" s="65"/>
      <c r="AT416" s="65"/>
      <c r="AU416" s="65"/>
      <c r="AV416" s="65"/>
      <c r="AW416" s="65"/>
      <c r="AX416" s="65"/>
      <c r="AY416" s="65"/>
    </row>
    <row r="417" spans="1:51" ht="15.75" customHeight="1" x14ac:dyDescent="0.3">
      <c r="A417" s="65"/>
      <c r="B417" s="113"/>
      <c r="C417" s="114"/>
      <c r="D417" s="115"/>
      <c r="E417" s="115"/>
      <c r="F417" s="115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17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116"/>
      <c r="AQ417" s="65"/>
      <c r="AR417" s="65"/>
      <c r="AS417" s="65"/>
      <c r="AT417" s="65"/>
      <c r="AU417" s="65"/>
      <c r="AV417" s="65"/>
      <c r="AW417" s="65"/>
      <c r="AX417" s="65"/>
      <c r="AY417" s="65"/>
    </row>
    <row r="418" spans="1:51" ht="15.75" customHeight="1" x14ac:dyDescent="0.3">
      <c r="A418" s="65"/>
      <c r="B418" s="113"/>
      <c r="C418" s="114"/>
      <c r="D418" s="115"/>
      <c r="E418" s="115"/>
      <c r="F418" s="115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  <c r="AB418" s="116"/>
      <c r="AC418" s="116"/>
      <c r="AD418" s="116"/>
      <c r="AE418" s="116"/>
      <c r="AF418" s="117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116"/>
      <c r="AQ418" s="65"/>
      <c r="AR418" s="65"/>
      <c r="AS418" s="65"/>
      <c r="AT418" s="65"/>
      <c r="AU418" s="65"/>
      <c r="AV418" s="65"/>
      <c r="AW418" s="65"/>
      <c r="AX418" s="65"/>
      <c r="AY418" s="65"/>
    </row>
    <row r="419" spans="1:51" ht="15.75" customHeight="1" x14ac:dyDescent="0.3">
      <c r="A419" s="65"/>
      <c r="B419" s="113"/>
      <c r="C419" s="114"/>
      <c r="D419" s="115"/>
      <c r="E419" s="115"/>
      <c r="F419" s="115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  <c r="AB419" s="116"/>
      <c r="AC419" s="116"/>
      <c r="AD419" s="116"/>
      <c r="AE419" s="116"/>
      <c r="AF419" s="117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116"/>
      <c r="AQ419" s="65"/>
      <c r="AR419" s="65"/>
      <c r="AS419" s="65"/>
      <c r="AT419" s="65"/>
      <c r="AU419" s="65"/>
      <c r="AV419" s="65"/>
      <c r="AW419" s="65"/>
      <c r="AX419" s="65"/>
      <c r="AY419" s="65"/>
    </row>
    <row r="420" spans="1:51" ht="15.75" customHeight="1" x14ac:dyDescent="0.3">
      <c r="A420" s="65"/>
      <c r="B420" s="113"/>
      <c r="C420" s="114"/>
      <c r="D420" s="115"/>
      <c r="E420" s="115"/>
      <c r="F420" s="115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  <c r="AB420" s="116"/>
      <c r="AC420" s="116"/>
      <c r="AD420" s="116"/>
      <c r="AE420" s="116"/>
      <c r="AF420" s="117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116"/>
      <c r="AQ420" s="65"/>
      <c r="AR420" s="65"/>
      <c r="AS420" s="65"/>
      <c r="AT420" s="65"/>
      <c r="AU420" s="65"/>
      <c r="AV420" s="65"/>
      <c r="AW420" s="65"/>
      <c r="AX420" s="65"/>
      <c r="AY420" s="65"/>
    </row>
    <row r="421" spans="1:51" ht="15.75" customHeight="1" x14ac:dyDescent="0.3">
      <c r="A421" s="65"/>
      <c r="B421" s="113"/>
      <c r="C421" s="114"/>
      <c r="D421" s="115"/>
      <c r="E421" s="115"/>
      <c r="F421" s="115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16"/>
      <c r="AC421" s="116"/>
      <c r="AD421" s="116"/>
      <c r="AE421" s="116"/>
      <c r="AF421" s="117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116"/>
      <c r="AQ421" s="65"/>
      <c r="AR421" s="65"/>
      <c r="AS421" s="65"/>
      <c r="AT421" s="65"/>
      <c r="AU421" s="65"/>
      <c r="AV421" s="65"/>
      <c r="AW421" s="65"/>
      <c r="AX421" s="65"/>
      <c r="AY421" s="65"/>
    </row>
    <row r="422" spans="1:51" ht="15.75" customHeight="1" x14ac:dyDescent="0.3">
      <c r="A422" s="65"/>
      <c r="B422" s="113"/>
      <c r="C422" s="114"/>
      <c r="D422" s="115"/>
      <c r="E422" s="115"/>
      <c r="F422" s="115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  <c r="AB422" s="116"/>
      <c r="AC422" s="116"/>
      <c r="AD422" s="116"/>
      <c r="AE422" s="116"/>
      <c r="AF422" s="117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116"/>
      <c r="AQ422" s="65"/>
      <c r="AR422" s="65"/>
      <c r="AS422" s="65"/>
      <c r="AT422" s="65"/>
      <c r="AU422" s="65"/>
      <c r="AV422" s="65"/>
      <c r="AW422" s="65"/>
      <c r="AX422" s="65"/>
      <c r="AY422" s="65"/>
    </row>
    <row r="423" spans="1:51" ht="15.75" customHeight="1" x14ac:dyDescent="0.3">
      <c r="A423" s="65"/>
      <c r="B423" s="113"/>
      <c r="C423" s="114"/>
      <c r="D423" s="115"/>
      <c r="E423" s="115"/>
      <c r="F423" s="115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  <c r="AB423" s="116"/>
      <c r="AC423" s="116"/>
      <c r="AD423" s="116"/>
      <c r="AE423" s="116"/>
      <c r="AF423" s="117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116"/>
      <c r="AQ423" s="65"/>
      <c r="AR423" s="65"/>
      <c r="AS423" s="65"/>
      <c r="AT423" s="65"/>
      <c r="AU423" s="65"/>
      <c r="AV423" s="65"/>
      <c r="AW423" s="65"/>
      <c r="AX423" s="65"/>
      <c r="AY423" s="65"/>
    </row>
    <row r="424" spans="1:51" ht="15.75" customHeight="1" x14ac:dyDescent="0.3">
      <c r="A424" s="65"/>
      <c r="B424" s="113"/>
      <c r="C424" s="114"/>
      <c r="D424" s="115"/>
      <c r="E424" s="115"/>
      <c r="F424" s="115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  <c r="AB424" s="116"/>
      <c r="AC424" s="116"/>
      <c r="AD424" s="116"/>
      <c r="AE424" s="116"/>
      <c r="AF424" s="117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116"/>
      <c r="AQ424" s="65"/>
      <c r="AR424" s="65"/>
      <c r="AS424" s="65"/>
      <c r="AT424" s="65"/>
      <c r="AU424" s="65"/>
      <c r="AV424" s="65"/>
      <c r="AW424" s="65"/>
      <c r="AX424" s="65"/>
      <c r="AY424" s="65"/>
    </row>
    <row r="425" spans="1:51" ht="15.75" customHeight="1" x14ac:dyDescent="0.3">
      <c r="A425" s="65"/>
      <c r="B425" s="113"/>
      <c r="C425" s="114"/>
      <c r="D425" s="115"/>
      <c r="E425" s="115"/>
      <c r="F425" s="115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  <c r="AB425" s="116"/>
      <c r="AC425" s="116"/>
      <c r="AD425" s="116"/>
      <c r="AE425" s="116"/>
      <c r="AF425" s="117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116"/>
      <c r="AQ425" s="65"/>
      <c r="AR425" s="65"/>
      <c r="AS425" s="65"/>
      <c r="AT425" s="65"/>
      <c r="AU425" s="65"/>
      <c r="AV425" s="65"/>
      <c r="AW425" s="65"/>
      <c r="AX425" s="65"/>
      <c r="AY425" s="65"/>
    </row>
    <row r="426" spans="1:51" ht="15.75" customHeight="1" x14ac:dyDescent="0.3">
      <c r="A426" s="65"/>
      <c r="B426" s="113"/>
      <c r="C426" s="114"/>
      <c r="D426" s="115"/>
      <c r="E426" s="115"/>
      <c r="F426" s="115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  <c r="AB426" s="116"/>
      <c r="AC426" s="116"/>
      <c r="AD426" s="116"/>
      <c r="AE426" s="116"/>
      <c r="AF426" s="117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116"/>
      <c r="AQ426" s="65"/>
      <c r="AR426" s="65"/>
      <c r="AS426" s="65"/>
      <c r="AT426" s="65"/>
      <c r="AU426" s="65"/>
      <c r="AV426" s="65"/>
      <c r="AW426" s="65"/>
      <c r="AX426" s="65"/>
      <c r="AY426" s="65"/>
    </row>
    <row r="427" spans="1:51" ht="15.75" customHeight="1" x14ac:dyDescent="0.3">
      <c r="A427" s="65"/>
      <c r="B427" s="113"/>
      <c r="C427" s="114"/>
      <c r="D427" s="115"/>
      <c r="E427" s="115"/>
      <c r="F427" s="115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  <c r="AB427" s="116"/>
      <c r="AC427" s="116"/>
      <c r="AD427" s="116"/>
      <c r="AE427" s="116"/>
      <c r="AF427" s="117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116"/>
      <c r="AQ427" s="65"/>
      <c r="AR427" s="65"/>
      <c r="AS427" s="65"/>
      <c r="AT427" s="65"/>
      <c r="AU427" s="65"/>
      <c r="AV427" s="65"/>
      <c r="AW427" s="65"/>
      <c r="AX427" s="65"/>
      <c r="AY427" s="65"/>
    </row>
    <row r="428" spans="1:51" ht="15.75" customHeight="1" x14ac:dyDescent="0.3">
      <c r="A428" s="65"/>
      <c r="B428" s="113"/>
      <c r="C428" s="114"/>
      <c r="D428" s="115"/>
      <c r="E428" s="115"/>
      <c r="F428" s="115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  <c r="AB428" s="116"/>
      <c r="AC428" s="116"/>
      <c r="AD428" s="116"/>
      <c r="AE428" s="116"/>
      <c r="AF428" s="117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116"/>
      <c r="AQ428" s="65"/>
      <c r="AR428" s="65"/>
      <c r="AS428" s="65"/>
      <c r="AT428" s="65"/>
      <c r="AU428" s="65"/>
      <c r="AV428" s="65"/>
      <c r="AW428" s="65"/>
      <c r="AX428" s="65"/>
      <c r="AY428" s="65"/>
    </row>
    <row r="429" spans="1:51" ht="15.75" customHeight="1" x14ac:dyDescent="0.3">
      <c r="A429" s="65"/>
      <c r="B429" s="113"/>
      <c r="C429" s="114"/>
      <c r="D429" s="115"/>
      <c r="E429" s="115"/>
      <c r="F429" s="115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  <c r="AB429" s="116"/>
      <c r="AC429" s="116"/>
      <c r="AD429" s="116"/>
      <c r="AE429" s="116"/>
      <c r="AF429" s="117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116"/>
      <c r="AQ429" s="65"/>
      <c r="AR429" s="65"/>
      <c r="AS429" s="65"/>
      <c r="AT429" s="65"/>
      <c r="AU429" s="65"/>
      <c r="AV429" s="65"/>
      <c r="AW429" s="65"/>
      <c r="AX429" s="65"/>
      <c r="AY429" s="65"/>
    </row>
    <row r="430" spans="1:51" ht="15.75" customHeight="1" x14ac:dyDescent="0.3">
      <c r="A430" s="65"/>
      <c r="B430" s="113"/>
      <c r="C430" s="114"/>
      <c r="D430" s="115"/>
      <c r="E430" s="115"/>
      <c r="F430" s="115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  <c r="AB430" s="116"/>
      <c r="AC430" s="116"/>
      <c r="AD430" s="116"/>
      <c r="AE430" s="116"/>
      <c r="AF430" s="117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116"/>
      <c r="AQ430" s="65"/>
      <c r="AR430" s="65"/>
      <c r="AS430" s="65"/>
      <c r="AT430" s="65"/>
      <c r="AU430" s="65"/>
      <c r="AV430" s="65"/>
      <c r="AW430" s="65"/>
      <c r="AX430" s="65"/>
      <c r="AY430" s="65"/>
    </row>
    <row r="431" spans="1:51" ht="15.75" customHeight="1" x14ac:dyDescent="0.3">
      <c r="A431" s="65"/>
      <c r="B431" s="113"/>
      <c r="C431" s="114"/>
      <c r="D431" s="115"/>
      <c r="E431" s="115"/>
      <c r="F431" s="115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  <c r="AB431" s="116"/>
      <c r="AC431" s="116"/>
      <c r="AD431" s="116"/>
      <c r="AE431" s="116"/>
      <c r="AF431" s="117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116"/>
      <c r="AQ431" s="65"/>
      <c r="AR431" s="65"/>
      <c r="AS431" s="65"/>
      <c r="AT431" s="65"/>
      <c r="AU431" s="65"/>
      <c r="AV431" s="65"/>
      <c r="AW431" s="65"/>
      <c r="AX431" s="65"/>
      <c r="AY431" s="65"/>
    </row>
    <row r="432" spans="1:51" ht="15.75" customHeight="1" x14ac:dyDescent="0.3">
      <c r="A432" s="65"/>
      <c r="B432" s="113"/>
      <c r="C432" s="114"/>
      <c r="D432" s="115"/>
      <c r="E432" s="115"/>
      <c r="F432" s="115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  <c r="AB432" s="116"/>
      <c r="AC432" s="116"/>
      <c r="AD432" s="116"/>
      <c r="AE432" s="116"/>
      <c r="AF432" s="117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116"/>
      <c r="AQ432" s="65"/>
      <c r="AR432" s="65"/>
      <c r="AS432" s="65"/>
      <c r="AT432" s="65"/>
      <c r="AU432" s="65"/>
      <c r="AV432" s="65"/>
      <c r="AW432" s="65"/>
      <c r="AX432" s="65"/>
      <c r="AY432" s="65"/>
    </row>
    <row r="433" spans="1:51" ht="15.75" customHeight="1" x14ac:dyDescent="0.3">
      <c r="A433" s="65"/>
      <c r="B433" s="113"/>
      <c r="C433" s="114"/>
      <c r="D433" s="115"/>
      <c r="E433" s="115"/>
      <c r="F433" s="115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  <c r="AB433" s="116"/>
      <c r="AC433" s="116"/>
      <c r="AD433" s="116"/>
      <c r="AE433" s="116"/>
      <c r="AF433" s="117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116"/>
      <c r="AQ433" s="65"/>
      <c r="AR433" s="65"/>
      <c r="AS433" s="65"/>
      <c r="AT433" s="65"/>
      <c r="AU433" s="65"/>
      <c r="AV433" s="65"/>
      <c r="AW433" s="65"/>
      <c r="AX433" s="65"/>
      <c r="AY433" s="65"/>
    </row>
    <row r="434" spans="1:51" ht="15.75" customHeight="1" x14ac:dyDescent="0.3">
      <c r="A434" s="65"/>
      <c r="B434" s="113"/>
      <c r="C434" s="114"/>
      <c r="D434" s="115"/>
      <c r="E434" s="115"/>
      <c r="F434" s="115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  <c r="AB434" s="116"/>
      <c r="AC434" s="116"/>
      <c r="AD434" s="116"/>
      <c r="AE434" s="116"/>
      <c r="AF434" s="117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116"/>
      <c r="AQ434" s="65"/>
      <c r="AR434" s="65"/>
      <c r="AS434" s="65"/>
      <c r="AT434" s="65"/>
      <c r="AU434" s="65"/>
      <c r="AV434" s="65"/>
      <c r="AW434" s="65"/>
      <c r="AX434" s="65"/>
      <c r="AY434" s="65"/>
    </row>
    <row r="435" spans="1:51" ht="15.75" customHeight="1" x14ac:dyDescent="0.3">
      <c r="A435" s="65"/>
      <c r="B435" s="113"/>
      <c r="C435" s="114"/>
      <c r="D435" s="115"/>
      <c r="E435" s="115"/>
      <c r="F435" s="115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  <c r="AB435" s="116"/>
      <c r="AC435" s="116"/>
      <c r="AD435" s="116"/>
      <c r="AE435" s="116"/>
      <c r="AF435" s="117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116"/>
      <c r="AQ435" s="65"/>
      <c r="AR435" s="65"/>
      <c r="AS435" s="65"/>
      <c r="AT435" s="65"/>
      <c r="AU435" s="65"/>
      <c r="AV435" s="65"/>
      <c r="AW435" s="65"/>
      <c r="AX435" s="65"/>
      <c r="AY435" s="65"/>
    </row>
    <row r="436" spans="1:51" ht="15.75" customHeight="1" x14ac:dyDescent="0.3">
      <c r="A436" s="65"/>
      <c r="B436" s="113"/>
      <c r="C436" s="114"/>
      <c r="D436" s="115"/>
      <c r="E436" s="115"/>
      <c r="F436" s="115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  <c r="AB436" s="116"/>
      <c r="AC436" s="116"/>
      <c r="AD436" s="116"/>
      <c r="AE436" s="116"/>
      <c r="AF436" s="117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116"/>
      <c r="AQ436" s="65"/>
      <c r="AR436" s="65"/>
      <c r="AS436" s="65"/>
      <c r="AT436" s="65"/>
      <c r="AU436" s="65"/>
      <c r="AV436" s="65"/>
      <c r="AW436" s="65"/>
      <c r="AX436" s="65"/>
      <c r="AY436" s="65"/>
    </row>
    <row r="437" spans="1:51" ht="15.75" customHeight="1" x14ac:dyDescent="0.3">
      <c r="A437" s="65"/>
      <c r="B437" s="113"/>
      <c r="C437" s="114"/>
      <c r="D437" s="115"/>
      <c r="E437" s="115"/>
      <c r="F437" s="115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  <c r="AB437" s="116"/>
      <c r="AC437" s="116"/>
      <c r="AD437" s="116"/>
      <c r="AE437" s="116"/>
      <c r="AF437" s="117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116"/>
      <c r="AQ437" s="65"/>
      <c r="AR437" s="65"/>
      <c r="AS437" s="65"/>
      <c r="AT437" s="65"/>
      <c r="AU437" s="65"/>
      <c r="AV437" s="65"/>
      <c r="AW437" s="65"/>
      <c r="AX437" s="65"/>
      <c r="AY437" s="65"/>
    </row>
    <row r="438" spans="1:51" ht="15.75" customHeight="1" x14ac:dyDescent="0.3">
      <c r="A438" s="65"/>
      <c r="B438" s="113"/>
      <c r="C438" s="114"/>
      <c r="D438" s="115"/>
      <c r="E438" s="115"/>
      <c r="F438" s="115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  <c r="AB438" s="116"/>
      <c r="AC438" s="116"/>
      <c r="AD438" s="116"/>
      <c r="AE438" s="116"/>
      <c r="AF438" s="117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116"/>
      <c r="AQ438" s="65"/>
      <c r="AR438" s="65"/>
      <c r="AS438" s="65"/>
      <c r="AT438" s="65"/>
      <c r="AU438" s="65"/>
      <c r="AV438" s="65"/>
      <c r="AW438" s="65"/>
      <c r="AX438" s="65"/>
      <c r="AY438" s="65"/>
    </row>
    <row r="439" spans="1:51" ht="15.75" customHeight="1" x14ac:dyDescent="0.3">
      <c r="A439" s="65"/>
      <c r="B439" s="113"/>
      <c r="C439" s="114"/>
      <c r="D439" s="115"/>
      <c r="E439" s="115"/>
      <c r="F439" s="115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  <c r="AB439" s="116"/>
      <c r="AC439" s="116"/>
      <c r="AD439" s="116"/>
      <c r="AE439" s="116"/>
      <c r="AF439" s="117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116"/>
      <c r="AQ439" s="65"/>
      <c r="AR439" s="65"/>
      <c r="AS439" s="65"/>
      <c r="AT439" s="65"/>
      <c r="AU439" s="65"/>
      <c r="AV439" s="65"/>
      <c r="AW439" s="65"/>
      <c r="AX439" s="65"/>
      <c r="AY439" s="65"/>
    </row>
    <row r="440" spans="1:51" ht="15.75" customHeight="1" x14ac:dyDescent="0.3">
      <c r="A440" s="65"/>
      <c r="B440" s="113"/>
      <c r="C440" s="114"/>
      <c r="D440" s="115"/>
      <c r="E440" s="115"/>
      <c r="F440" s="115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  <c r="AB440" s="116"/>
      <c r="AC440" s="116"/>
      <c r="AD440" s="116"/>
      <c r="AE440" s="116"/>
      <c r="AF440" s="117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116"/>
      <c r="AQ440" s="65"/>
      <c r="AR440" s="65"/>
      <c r="AS440" s="65"/>
      <c r="AT440" s="65"/>
      <c r="AU440" s="65"/>
      <c r="AV440" s="65"/>
      <c r="AW440" s="65"/>
      <c r="AX440" s="65"/>
      <c r="AY440" s="65"/>
    </row>
    <row r="441" spans="1:51" ht="15.75" customHeight="1" x14ac:dyDescent="0.3">
      <c r="A441" s="65"/>
      <c r="B441" s="113"/>
      <c r="C441" s="114"/>
      <c r="D441" s="115"/>
      <c r="E441" s="115"/>
      <c r="F441" s="115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  <c r="AB441" s="116"/>
      <c r="AC441" s="116"/>
      <c r="AD441" s="116"/>
      <c r="AE441" s="116"/>
      <c r="AF441" s="117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116"/>
      <c r="AQ441" s="65"/>
      <c r="AR441" s="65"/>
      <c r="AS441" s="65"/>
      <c r="AT441" s="65"/>
      <c r="AU441" s="65"/>
      <c r="AV441" s="65"/>
      <c r="AW441" s="65"/>
      <c r="AX441" s="65"/>
      <c r="AY441" s="65"/>
    </row>
    <row r="442" spans="1:51" ht="15.75" customHeight="1" x14ac:dyDescent="0.3">
      <c r="A442" s="65"/>
      <c r="B442" s="113"/>
      <c r="C442" s="114"/>
      <c r="D442" s="115"/>
      <c r="E442" s="115"/>
      <c r="F442" s="115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  <c r="AB442" s="116"/>
      <c r="AC442" s="116"/>
      <c r="AD442" s="116"/>
      <c r="AE442" s="116"/>
      <c r="AF442" s="117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116"/>
      <c r="AQ442" s="65"/>
      <c r="AR442" s="65"/>
      <c r="AS442" s="65"/>
      <c r="AT442" s="65"/>
      <c r="AU442" s="65"/>
      <c r="AV442" s="65"/>
      <c r="AW442" s="65"/>
      <c r="AX442" s="65"/>
      <c r="AY442" s="65"/>
    </row>
    <row r="443" spans="1:51" ht="15.75" customHeight="1" x14ac:dyDescent="0.3">
      <c r="A443" s="65"/>
      <c r="B443" s="113"/>
      <c r="C443" s="114"/>
      <c r="D443" s="115"/>
      <c r="E443" s="115"/>
      <c r="F443" s="115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  <c r="AB443" s="116"/>
      <c r="AC443" s="116"/>
      <c r="AD443" s="116"/>
      <c r="AE443" s="116"/>
      <c r="AF443" s="117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116"/>
      <c r="AQ443" s="65"/>
      <c r="AR443" s="65"/>
      <c r="AS443" s="65"/>
      <c r="AT443" s="65"/>
      <c r="AU443" s="65"/>
      <c r="AV443" s="65"/>
      <c r="AW443" s="65"/>
      <c r="AX443" s="65"/>
      <c r="AY443" s="65"/>
    </row>
    <row r="444" spans="1:51" ht="15.75" customHeight="1" x14ac:dyDescent="0.3">
      <c r="A444" s="65"/>
      <c r="B444" s="113"/>
      <c r="C444" s="114"/>
      <c r="D444" s="115"/>
      <c r="E444" s="115"/>
      <c r="F444" s="115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  <c r="AB444" s="116"/>
      <c r="AC444" s="116"/>
      <c r="AD444" s="116"/>
      <c r="AE444" s="116"/>
      <c r="AF444" s="117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116"/>
      <c r="AQ444" s="65"/>
      <c r="AR444" s="65"/>
      <c r="AS444" s="65"/>
      <c r="AT444" s="65"/>
      <c r="AU444" s="65"/>
      <c r="AV444" s="65"/>
      <c r="AW444" s="65"/>
      <c r="AX444" s="65"/>
      <c r="AY444" s="65"/>
    </row>
    <row r="445" spans="1:51" ht="15.75" customHeight="1" x14ac:dyDescent="0.3">
      <c r="A445" s="65"/>
      <c r="B445" s="113"/>
      <c r="C445" s="114"/>
      <c r="D445" s="115"/>
      <c r="E445" s="115"/>
      <c r="F445" s="115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  <c r="AB445" s="116"/>
      <c r="AC445" s="116"/>
      <c r="AD445" s="116"/>
      <c r="AE445" s="116"/>
      <c r="AF445" s="117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116"/>
      <c r="AQ445" s="65"/>
      <c r="AR445" s="65"/>
      <c r="AS445" s="65"/>
      <c r="AT445" s="65"/>
      <c r="AU445" s="65"/>
      <c r="AV445" s="65"/>
      <c r="AW445" s="65"/>
      <c r="AX445" s="65"/>
      <c r="AY445" s="65"/>
    </row>
    <row r="446" spans="1:51" ht="15.75" customHeight="1" x14ac:dyDescent="0.3">
      <c r="A446" s="65"/>
      <c r="B446" s="113"/>
      <c r="C446" s="114"/>
      <c r="D446" s="115"/>
      <c r="E446" s="115"/>
      <c r="F446" s="115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  <c r="AB446" s="116"/>
      <c r="AC446" s="116"/>
      <c r="AD446" s="116"/>
      <c r="AE446" s="116"/>
      <c r="AF446" s="117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116"/>
      <c r="AQ446" s="65"/>
      <c r="AR446" s="65"/>
      <c r="AS446" s="65"/>
      <c r="AT446" s="65"/>
      <c r="AU446" s="65"/>
      <c r="AV446" s="65"/>
      <c r="AW446" s="65"/>
      <c r="AX446" s="65"/>
      <c r="AY446" s="65"/>
    </row>
    <row r="447" spans="1:51" ht="15.75" customHeight="1" x14ac:dyDescent="0.3">
      <c r="A447" s="65"/>
      <c r="B447" s="113"/>
      <c r="C447" s="114"/>
      <c r="D447" s="115"/>
      <c r="E447" s="115"/>
      <c r="F447" s="115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  <c r="AB447" s="116"/>
      <c r="AC447" s="116"/>
      <c r="AD447" s="116"/>
      <c r="AE447" s="116"/>
      <c r="AF447" s="117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116"/>
      <c r="AQ447" s="65"/>
      <c r="AR447" s="65"/>
      <c r="AS447" s="65"/>
      <c r="AT447" s="65"/>
      <c r="AU447" s="65"/>
      <c r="AV447" s="65"/>
      <c r="AW447" s="65"/>
      <c r="AX447" s="65"/>
      <c r="AY447" s="65"/>
    </row>
    <row r="448" spans="1:51" ht="15.75" customHeight="1" x14ac:dyDescent="0.3">
      <c r="A448" s="65"/>
      <c r="B448" s="113"/>
      <c r="C448" s="114"/>
      <c r="D448" s="115"/>
      <c r="E448" s="115"/>
      <c r="F448" s="115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  <c r="AB448" s="116"/>
      <c r="AC448" s="116"/>
      <c r="AD448" s="116"/>
      <c r="AE448" s="116"/>
      <c r="AF448" s="117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116"/>
      <c r="AQ448" s="65"/>
      <c r="AR448" s="65"/>
      <c r="AS448" s="65"/>
      <c r="AT448" s="65"/>
      <c r="AU448" s="65"/>
      <c r="AV448" s="65"/>
      <c r="AW448" s="65"/>
      <c r="AX448" s="65"/>
      <c r="AY448" s="65"/>
    </row>
    <row r="449" spans="1:51" ht="15.75" customHeight="1" x14ac:dyDescent="0.3">
      <c r="A449" s="65"/>
      <c r="B449" s="113"/>
      <c r="C449" s="114"/>
      <c r="D449" s="115"/>
      <c r="E449" s="115"/>
      <c r="F449" s="115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  <c r="AB449" s="116"/>
      <c r="AC449" s="116"/>
      <c r="AD449" s="116"/>
      <c r="AE449" s="116"/>
      <c r="AF449" s="117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116"/>
      <c r="AQ449" s="65"/>
      <c r="AR449" s="65"/>
      <c r="AS449" s="65"/>
      <c r="AT449" s="65"/>
      <c r="AU449" s="65"/>
      <c r="AV449" s="65"/>
      <c r="AW449" s="65"/>
      <c r="AX449" s="65"/>
      <c r="AY449" s="65"/>
    </row>
    <row r="450" spans="1:51" ht="15.75" customHeight="1" x14ac:dyDescent="0.3">
      <c r="A450" s="65"/>
      <c r="B450" s="113"/>
      <c r="C450" s="114"/>
      <c r="D450" s="115"/>
      <c r="E450" s="115"/>
      <c r="F450" s="115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  <c r="AB450" s="116"/>
      <c r="AC450" s="116"/>
      <c r="AD450" s="116"/>
      <c r="AE450" s="116"/>
      <c r="AF450" s="117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116"/>
      <c r="AQ450" s="65"/>
      <c r="AR450" s="65"/>
      <c r="AS450" s="65"/>
      <c r="AT450" s="65"/>
      <c r="AU450" s="65"/>
      <c r="AV450" s="65"/>
      <c r="AW450" s="65"/>
      <c r="AX450" s="65"/>
      <c r="AY450" s="65"/>
    </row>
    <row r="451" spans="1:51" ht="15.75" customHeight="1" x14ac:dyDescent="0.3">
      <c r="A451" s="65"/>
      <c r="B451" s="113"/>
      <c r="C451" s="114"/>
      <c r="D451" s="115"/>
      <c r="E451" s="115"/>
      <c r="F451" s="115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  <c r="AB451" s="116"/>
      <c r="AC451" s="116"/>
      <c r="AD451" s="116"/>
      <c r="AE451" s="116"/>
      <c r="AF451" s="117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116"/>
      <c r="AQ451" s="65"/>
      <c r="AR451" s="65"/>
      <c r="AS451" s="65"/>
      <c r="AT451" s="65"/>
      <c r="AU451" s="65"/>
      <c r="AV451" s="65"/>
      <c r="AW451" s="65"/>
      <c r="AX451" s="65"/>
      <c r="AY451" s="65"/>
    </row>
    <row r="452" spans="1:51" ht="15.75" customHeight="1" x14ac:dyDescent="0.3">
      <c r="A452" s="65"/>
      <c r="B452" s="113"/>
      <c r="C452" s="114"/>
      <c r="D452" s="115"/>
      <c r="E452" s="115"/>
      <c r="F452" s="115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  <c r="AB452" s="116"/>
      <c r="AC452" s="116"/>
      <c r="AD452" s="116"/>
      <c r="AE452" s="116"/>
      <c r="AF452" s="117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116"/>
      <c r="AQ452" s="65"/>
      <c r="AR452" s="65"/>
      <c r="AS452" s="65"/>
      <c r="AT452" s="65"/>
      <c r="AU452" s="65"/>
      <c r="AV452" s="65"/>
      <c r="AW452" s="65"/>
      <c r="AX452" s="65"/>
      <c r="AY452" s="65"/>
    </row>
    <row r="453" spans="1:51" ht="15.75" customHeight="1" x14ac:dyDescent="0.3">
      <c r="A453" s="65"/>
      <c r="B453" s="113"/>
      <c r="C453" s="114"/>
      <c r="D453" s="115"/>
      <c r="E453" s="115"/>
      <c r="F453" s="115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  <c r="AB453" s="116"/>
      <c r="AC453" s="116"/>
      <c r="AD453" s="116"/>
      <c r="AE453" s="116"/>
      <c r="AF453" s="117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116"/>
      <c r="AQ453" s="65"/>
      <c r="AR453" s="65"/>
      <c r="AS453" s="65"/>
      <c r="AT453" s="65"/>
      <c r="AU453" s="65"/>
      <c r="AV453" s="65"/>
      <c r="AW453" s="65"/>
      <c r="AX453" s="65"/>
      <c r="AY453" s="65"/>
    </row>
    <row r="454" spans="1:51" ht="15.75" customHeight="1" x14ac:dyDescent="0.3">
      <c r="A454" s="65"/>
      <c r="B454" s="113"/>
      <c r="C454" s="114"/>
      <c r="D454" s="115"/>
      <c r="E454" s="115"/>
      <c r="F454" s="115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  <c r="AB454" s="116"/>
      <c r="AC454" s="116"/>
      <c r="AD454" s="116"/>
      <c r="AE454" s="116"/>
      <c r="AF454" s="117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116"/>
      <c r="AQ454" s="65"/>
      <c r="AR454" s="65"/>
      <c r="AS454" s="65"/>
      <c r="AT454" s="65"/>
      <c r="AU454" s="65"/>
      <c r="AV454" s="65"/>
      <c r="AW454" s="65"/>
      <c r="AX454" s="65"/>
      <c r="AY454" s="65"/>
    </row>
    <row r="455" spans="1:51" ht="15.75" customHeight="1" x14ac:dyDescent="0.3">
      <c r="A455" s="65"/>
      <c r="B455" s="113"/>
      <c r="C455" s="114"/>
      <c r="D455" s="115"/>
      <c r="E455" s="115"/>
      <c r="F455" s="115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  <c r="AB455" s="116"/>
      <c r="AC455" s="116"/>
      <c r="AD455" s="116"/>
      <c r="AE455" s="116"/>
      <c r="AF455" s="117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116"/>
      <c r="AQ455" s="65"/>
      <c r="AR455" s="65"/>
      <c r="AS455" s="65"/>
      <c r="AT455" s="65"/>
      <c r="AU455" s="65"/>
      <c r="AV455" s="65"/>
      <c r="AW455" s="65"/>
      <c r="AX455" s="65"/>
      <c r="AY455" s="65"/>
    </row>
    <row r="456" spans="1:51" ht="15.75" customHeight="1" x14ac:dyDescent="0.3">
      <c r="A456" s="65"/>
      <c r="B456" s="113"/>
      <c r="C456" s="114"/>
      <c r="D456" s="115"/>
      <c r="E456" s="115"/>
      <c r="F456" s="115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  <c r="AB456" s="116"/>
      <c r="AC456" s="116"/>
      <c r="AD456" s="116"/>
      <c r="AE456" s="116"/>
      <c r="AF456" s="117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116"/>
      <c r="AQ456" s="65"/>
      <c r="AR456" s="65"/>
      <c r="AS456" s="65"/>
      <c r="AT456" s="65"/>
      <c r="AU456" s="65"/>
      <c r="AV456" s="65"/>
      <c r="AW456" s="65"/>
      <c r="AX456" s="65"/>
      <c r="AY456" s="65"/>
    </row>
    <row r="457" spans="1:51" ht="15.75" customHeight="1" x14ac:dyDescent="0.3">
      <c r="A457" s="65"/>
      <c r="B457" s="113"/>
      <c r="C457" s="114"/>
      <c r="D457" s="115"/>
      <c r="E457" s="115"/>
      <c r="F457" s="115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  <c r="AB457" s="116"/>
      <c r="AC457" s="116"/>
      <c r="AD457" s="116"/>
      <c r="AE457" s="116"/>
      <c r="AF457" s="117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116"/>
      <c r="AQ457" s="65"/>
      <c r="AR457" s="65"/>
      <c r="AS457" s="65"/>
      <c r="AT457" s="65"/>
      <c r="AU457" s="65"/>
      <c r="AV457" s="65"/>
      <c r="AW457" s="65"/>
      <c r="AX457" s="65"/>
      <c r="AY457" s="65"/>
    </row>
    <row r="458" spans="1:51" ht="15.75" customHeight="1" x14ac:dyDescent="0.3">
      <c r="A458" s="65"/>
      <c r="B458" s="113"/>
      <c r="C458" s="114"/>
      <c r="D458" s="115"/>
      <c r="E458" s="115"/>
      <c r="F458" s="115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  <c r="AB458" s="116"/>
      <c r="AC458" s="116"/>
      <c r="AD458" s="116"/>
      <c r="AE458" s="116"/>
      <c r="AF458" s="117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116"/>
      <c r="AQ458" s="65"/>
      <c r="AR458" s="65"/>
      <c r="AS458" s="65"/>
      <c r="AT458" s="65"/>
      <c r="AU458" s="65"/>
      <c r="AV458" s="65"/>
      <c r="AW458" s="65"/>
      <c r="AX458" s="65"/>
      <c r="AY458" s="65"/>
    </row>
    <row r="459" spans="1:51" ht="15.75" customHeight="1" x14ac:dyDescent="0.3">
      <c r="A459" s="65"/>
      <c r="B459" s="113"/>
      <c r="C459" s="114"/>
      <c r="D459" s="115"/>
      <c r="E459" s="115"/>
      <c r="F459" s="115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  <c r="AB459" s="116"/>
      <c r="AC459" s="116"/>
      <c r="AD459" s="116"/>
      <c r="AE459" s="116"/>
      <c r="AF459" s="117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116"/>
      <c r="AQ459" s="65"/>
      <c r="AR459" s="65"/>
      <c r="AS459" s="65"/>
      <c r="AT459" s="65"/>
      <c r="AU459" s="65"/>
      <c r="AV459" s="65"/>
      <c r="AW459" s="65"/>
      <c r="AX459" s="65"/>
      <c r="AY459" s="65"/>
    </row>
    <row r="460" spans="1:51" ht="15.75" customHeight="1" x14ac:dyDescent="0.3">
      <c r="A460" s="65"/>
      <c r="B460" s="113"/>
      <c r="C460" s="114"/>
      <c r="D460" s="115"/>
      <c r="E460" s="115"/>
      <c r="F460" s="115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  <c r="AB460" s="116"/>
      <c r="AC460" s="116"/>
      <c r="AD460" s="116"/>
      <c r="AE460" s="116"/>
      <c r="AF460" s="117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116"/>
      <c r="AQ460" s="65"/>
      <c r="AR460" s="65"/>
      <c r="AS460" s="65"/>
      <c r="AT460" s="65"/>
      <c r="AU460" s="65"/>
      <c r="AV460" s="65"/>
      <c r="AW460" s="65"/>
      <c r="AX460" s="65"/>
      <c r="AY460" s="65"/>
    </row>
    <row r="461" spans="1:51" ht="15.75" customHeight="1" x14ac:dyDescent="0.3">
      <c r="A461" s="65"/>
      <c r="B461" s="113"/>
      <c r="C461" s="114"/>
      <c r="D461" s="115"/>
      <c r="E461" s="115"/>
      <c r="F461" s="115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  <c r="AB461" s="116"/>
      <c r="AC461" s="116"/>
      <c r="AD461" s="116"/>
      <c r="AE461" s="116"/>
      <c r="AF461" s="117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116"/>
      <c r="AQ461" s="65"/>
      <c r="AR461" s="65"/>
      <c r="AS461" s="65"/>
      <c r="AT461" s="65"/>
      <c r="AU461" s="65"/>
      <c r="AV461" s="65"/>
      <c r="AW461" s="65"/>
      <c r="AX461" s="65"/>
      <c r="AY461" s="65"/>
    </row>
    <row r="462" spans="1:51" ht="15.75" customHeight="1" x14ac:dyDescent="0.3">
      <c r="A462" s="65"/>
      <c r="B462" s="113"/>
      <c r="C462" s="114"/>
      <c r="D462" s="115"/>
      <c r="E462" s="115"/>
      <c r="F462" s="115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  <c r="AB462" s="116"/>
      <c r="AC462" s="116"/>
      <c r="AD462" s="116"/>
      <c r="AE462" s="116"/>
      <c r="AF462" s="117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116"/>
      <c r="AQ462" s="65"/>
      <c r="AR462" s="65"/>
      <c r="AS462" s="65"/>
      <c r="AT462" s="65"/>
      <c r="AU462" s="65"/>
      <c r="AV462" s="65"/>
      <c r="AW462" s="65"/>
      <c r="AX462" s="65"/>
      <c r="AY462" s="65"/>
    </row>
    <row r="463" spans="1:51" ht="15.75" customHeight="1" x14ac:dyDescent="0.3">
      <c r="A463" s="65"/>
      <c r="B463" s="113"/>
      <c r="C463" s="114"/>
      <c r="D463" s="115"/>
      <c r="E463" s="115"/>
      <c r="F463" s="115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16"/>
      <c r="AB463" s="116"/>
      <c r="AC463" s="116"/>
      <c r="AD463" s="116"/>
      <c r="AE463" s="116"/>
      <c r="AF463" s="117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116"/>
      <c r="AQ463" s="65"/>
      <c r="AR463" s="65"/>
      <c r="AS463" s="65"/>
      <c r="AT463" s="65"/>
      <c r="AU463" s="65"/>
      <c r="AV463" s="65"/>
      <c r="AW463" s="65"/>
      <c r="AX463" s="65"/>
      <c r="AY463" s="65"/>
    </row>
    <row r="464" spans="1:51" ht="15.75" customHeight="1" x14ac:dyDescent="0.3">
      <c r="A464" s="65"/>
      <c r="B464" s="113"/>
      <c r="C464" s="114"/>
      <c r="D464" s="115"/>
      <c r="E464" s="115"/>
      <c r="F464" s="115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  <c r="AA464" s="116"/>
      <c r="AB464" s="116"/>
      <c r="AC464" s="116"/>
      <c r="AD464" s="116"/>
      <c r="AE464" s="116"/>
      <c r="AF464" s="117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116"/>
      <c r="AQ464" s="65"/>
      <c r="AR464" s="65"/>
      <c r="AS464" s="65"/>
      <c r="AT464" s="65"/>
      <c r="AU464" s="65"/>
      <c r="AV464" s="65"/>
      <c r="AW464" s="65"/>
      <c r="AX464" s="65"/>
      <c r="AY464" s="65"/>
    </row>
    <row r="465" spans="1:51" ht="15.75" customHeight="1" x14ac:dyDescent="0.3">
      <c r="A465" s="65"/>
      <c r="B465" s="113"/>
      <c r="C465" s="114"/>
      <c r="D465" s="115"/>
      <c r="E465" s="115"/>
      <c r="F465" s="115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  <c r="AB465" s="116"/>
      <c r="AC465" s="116"/>
      <c r="AD465" s="116"/>
      <c r="AE465" s="116"/>
      <c r="AF465" s="117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116"/>
      <c r="AQ465" s="65"/>
      <c r="AR465" s="65"/>
      <c r="AS465" s="65"/>
      <c r="AT465" s="65"/>
      <c r="AU465" s="65"/>
      <c r="AV465" s="65"/>
      <c r="AW465" s="65"/>
      <c r="AX465" s="65"/>
      <c r="AY465" s="65"/>
    </row>
    <row r="466" spans="1:51" ht="15.75" customHeight="1" x14ac:dyDescent="0.3">
      <c r="A466" s="65"/>
      <c r="B466" s="113"/>
      <c r="C466" s="114"/>
      <c r="D466" s="115"/>
      <c r="E466" s="115"/>
      <c r="F466" s="115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  <c r="AB466" s="116"/>
      <c r="AC466" s="116"/>
      <c r="AD466" s="116"/>
      <c r="AE466" s="116"/>
      <c r="AF466" s="117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116"/>
      <c r="AQ466" s="65"/>
      <c r="AR466" s="65"/>
      <c r="AS466" s="65"/>
      <c r="AT466" s="65"/>
      <c r="AU466" s="65"/>
      <c r="AV466" s="65"/>
      <c r="AW466" s="65"/>
      <c r="AX466" s="65"/>
      <c r="AY466" s="65"/>
    </row>
    <row r="467" spans="1:51" ht="15.75" customHeight="1" x14ac:dyDescent="0.3">
      <c r="A467" s="65"/>
      <c r="B467" s="113"/>
      <c r="C467" s="114"/>
      <c r="D467" s="115"/>
      <c r="E467" s="115"/>
      <c r="F467" s="115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  <c r="AB467" s="116"/>
      <c r="AC467" s="116"/>
      <c r="AD467" s="116"/>
      <c r="AE467" s="116"/>
      <c r="AF467" s="117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116"/>
      <c r="AQ467" s="65"/>
      <c r="AR467" s="65"/>
      <c r="AS467" s="65"/>
      <c r="AT467" s="65"/>
      <c r="AU467" s="65"/>
      <c r="AV467" s="65"/>
      <c r="AW467" s="65"/>
      <c r="AX467" s="65"/>
      <c r="AY467" s="65"/>
    </row>
    <row r="468" spans="1:51" ht="15.75" customHeight="1" x14ac:dyDescent="0.3">
      <c r="A468" s="65"/>
      <c r="B468" s="113"/>
      <c r="C468" s="114"/>
      <c r="D468" s="115"/>
      <c r="E468" s="115"/>
      <c r="F468" s="115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  <c r="AB468" s="116"/>
      <c r="AC468" s="116"/>
      <c r="AD468" s="116"/>
      <c r="AE468" s="116"/>
      <c r="AF468" s="117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116"/>
      <c r="AQ468" s="65"/>
      <c r="AR468" s="65"/>
      <c r="AS468" s="65"/>
      <c r="AT468" s="65"/>
      <c r="AU468" s="65"/>
      <c r="AV468" s="65"/>
      <c r="AW468" s="65"/>
      <c r="AX468" s="65"/>
      <c r="AY468" s="65"/>
    </row>
    <row r="469" spans="1:51" ht="15.75" customHeight="1" x14ac:dyDescent="0.3">
      <c r="A469" s="65"/>
      <c r="B469" s="113"/>
      <c r="C469" s="114"/>
      <c r="D469" s="115"/>
      <c r="E469" s="115"/>
      <c r="F469" s="115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  <c r="AB469" s="116"/>
      <c r="AC469" s="116"/>
      <c r="AD469" s="116"/>
      <c r="AE469" s="116"/>
      <c r="AF469" s="117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116"/>
      <c r="AQ469" s="65"/>
      <c r="AR469" s="65"/>
      <c r="AS469" s="65"/>
      <c r="AT469" s="65"/>
      <c r="AU469" s="65"/>
      <c r="AV469" s="65"/>
      <c r="AW469" s="65"/>
      <c r="AX469" s="65"/>
      <c r="AY469" s="65"/>
    </row>
    <row r="470" spans="1:51" ht="15.75" customHeight="1" x14ac:dyDescent="0.3">
      <c r="A470" s="65"/>
      <c r="B470" s="113"/>
      <c r="C470" s="114"/>
      <c r="D470" s="115"/>
      <c r="E470" s="115"/>
      <c r="F470" s="115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  <c r="AB470" s="116"/>
      <c r="AC470" s="116"/>
      <c r="AD470" s="116"/>
      <c r="AE470" s="116"/>
      <c r="AF470" s="117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116"/>
      <c r="AQ470" s="65"/>
      <c r="AR470" s="65"/>
      <c r="AS470" s="65"/>
      <c r="AT470" s="65"/>
      <c r="AU470" s="65"/>
      <c r="AV470" s="65"/>
      <c r="AW470" s="65"/>
      <c r="AX470" s="65"/>
      <c r="AY470" s="65"/>
    </row>
    <row r="471" spans="1:51" ht="15.75" customHeight="1" x14ac:dyDescent="0.3">
      <c r="A471" s="65"/>
      <c r="B471" s="113"/>
      <c r="C471" s="114"/>
      <c r="D471" s="115"/>
      <c r="E471" s="115"/>
      <c r="F471" s="115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  <c r="AB471" s="116"/>
      <c r="AC471" s="116"/>
      <c r="AD471" s="116"/>
      <c r="AE471" s="116"/>
      <c r="AF471" s="117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116"/>
      <c r="AQ471" s="65"/>
      <c r="AR471" s="65"/>
      <c r="AS471" s="65"/>
      <c r="AT471" s="65"/>
      <c r="AU471" s="65"/>
      <c r="AV471" s="65"/>
      <c r="AW471" s="65"/>
      <c r="AX471" s="65"/>
      <c r="AY471" s="65"/>
    </row>
    <row r="472" spans="1:51" ht="15.75" customHeight="1" x14ac:dyDescent="0.3">
      <c r="A472" s="65"/>
      <c r="B472" s="113"/>
      <c r="C472" s="114"/>
      <c r="D472" s="115"/>
      <c r="E472" s="115"/>
      <c r="F472" s="115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  <c r="AB472" s="116"/>
      <c r="AC472" s="116"/>
      <c r="AD472" s="116"/>
      <c r="AE472" s="116"/>
      <c r="AF472" s="117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116"/>
      <c r="AQ472" s="65"/>
      <c r="AR472" s="65"/>
      <c r="AS472" s="65"/>
      <c r="AT472" s="65"/>
      <c r="AU472" s="65"/>
      <c r="AV472" s="65"/>
      <c r="AW472" s="65"/>
      <c r="AX472" s="65"/>
      <c r="AY472" s="65"/>
    </row>
    <row r="473" spans="1:51" ht="15.75" customHeight="1" x14ac:dyDescent="0.3">
      <c r="A473" s="65"/>
      <c r="B473" s="113"/>
      <c r="C473" s="114"/>
      <c r="D473" s="115"/>
      <c r="E473" s="115"/>
      <c r="F473" s="115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  <c r="AB473" s="116"/>
      <c r="AC473" s="116"/>
      <c r="AD473" s="116"/>
      <c r="AE473" s="116"/>
      <c r="AF473" s="117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116"/>
      <c r="AQ473" s="65"/>
      <c r="AR473" s="65"/>
      <c r="AS473" s="65"/>
      <c r="AT473" s="65"/>
      <c r="AU473" s="65"/>
      <c r="AV473" s="65"/>
      <c r="AW473" s="65"/>
      <c r="AX473" s="65"/>
      <c r="AY473" s="65"/>
    </row>
    <row r="474" spans="1:51" ht="15.75" customHeight="1" x14ac:dyDescent="0.3">
      <c r="A474" s="65"/>
      <c r="B474" s="113"/>
      <c r="C474" s="114"/>
      <c r="D474" s="115"/>
      <c r="E474" s="115"/>
      <c r="F474" s="115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  <c r="AB474" s="116"/>
      <c r="AC474" s="116"/>
      <c r="AD474" s="116"/>
      <c r="AE474" s="116"/>
      <c r="AF474" s="117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116"/>
      <c r="AQ474" s="65"/>
      <c r="AR474" s="65"/>
      <c r="AS474" s="65"/>
      <c r="AT474" s="65"/>
      <c r="AU474" s="65"/>
      <c r="AV474" s="65"/>
      <c r="AW474" s="65"/>
      <c r="AX474" s="65"/>
      <c r="AY474" s="65"/>
    </row>
    <row r="475" spans="1:51" ht="15.75" customHeight="1" x14ac:dyDescent="0.3">
      <c r="A475" s="65"/>
      <c r="B475" s="113"/>
      <c r="C475" s="114"/>
      <c r="D475" s="115"/>
      <c r="E475" s="115"/>
      <c r="F475" s="115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  <c r="AB475" s="116"/>
      <c r="AC475" s="116"/>
      <c r="AD475" s="116"/>
      <c r="AE475" s="116"/>
      <c r="AF475" s="117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116"/>
      <c r="AQ475" s="65"/>
      <c r="AR475" s="65"/>
      <c r="AS475" s="65"/>
      <c r="AT475" s="65"/>
      <c r="AU475" s="65"/>
      <c r="AV475" s="65"/>
      <c r="AW475" s="65"/>
      <c r="AX475" s="65"/>
      <c r="AY475" s="65"/>
    </row>
    <row r="476" spans="1:51" ht="15.75" customHeight="1" x14ac:dyDescent="0.3">
      <c r="A476" s="65"/>
      <c r="B476" s="113"/>
      <c r="C476" s="114"/>
      <c r="D476" s="115"/>
      <c r="E476" s="115"/>
      <c r="F476" s="115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  <c r="AA476" s="116"/>
      <c r="AB476" s="116"/>
      <c r="AC476" s="116"/>
      <c r="AD476" s="116"/>
      <c r="AE476" s="116"/>
      <c r="AF476" s="117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116"/>
      <c r="AQ476" s="65"/>
      <c r="AR476" s="65"/>
      <c r="AS476" s="65"/>
      <c r="AT476" s="65"/>
      <c r="AU476" s="65"/>
      <c r="AV476" s="65"/>
      <c r="AW476" s="65"/>
      <c r="AX476" s="65"/>
      <c r="AY476" s="65"/>
    </row>
    <row r="477" spans="1:51" ht="15.75" customHeight="1" x14ac:dyDescent="0.3">
      <c r="A477" s="65"/>
      <c r="B477" s="113"/>
      <c r="C477" s="114"/>
      <c r="D477" s="115"/>
      <c r="E477" s="115"/>
      <c r="F477" s="115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  <c r="AB477" s="116"/>
      <c r="AC477" s="116"/>
      <c r="AD477" s="116"/>
      <c r="AE477" s="116"/>
      <c r="AF477" s="117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116"/>
      <c r="AQ477" s="65"/>
      <c r="AR477" s="65"/>
      <c r="AS477" s="65"/>
      <c r="AT477" s="65"/>
      <c r="AU477" s="65"/>
      <c r="AV477" s="65"/>
      <c r="AW477" s="65"/>
      <c r="AX477" s="65"/>
      <c r="AY477" s="65"/>
    </row>
    <row r="478" spans="1:51" ht="15.75" customHeight="1" x14ac:dyDescent="0.3">
      <c r="A478" s="65"/>
      <c r="B478" s="113"/>
      <c r="C478" s="114"/>
      <c r="D478" s="115"/>
      <c r="E478" s="115"/>
      <c r="F478" s="115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  <c r="AB478" s="116"/>
      <c r="AC478" s="116"/>
      <c r="AD478" s="116"/>
      <c r="AE478" s="116"/>
      <c r="AF478" s="117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116"/>
      <c r="AQ478" s="65"/>
      <c r="AR478" s="65"/>
      <c r="AS478" s="65"/>
      <c r="AT478" s="65"/>
      <c r="AU478" s="65"/>
      <c r="AV478" s="65"/>
      <c r="AW478" s="65"/>
      <c r="AX478" s="65"/>
      <c r="AY478" s="65"/>
    </row>
    <row r="479" spans="1:51" ht="15.75" customHeight="1" x14ac:dyDescent="0.3">
      <c r="A479" s="65"/>
      <c r="B479" s="113"/>
      <c r="C479" s="114"/>
      <c r="D479" s="115"/>
      <c r="E479" s="115"/>
      <c r="F479" s="115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  <c r="AB479" s="116"/>
      <c r="AC479" s="116"/>
      <c r="AD479" s="116"/>
      <c r="AE479" s="116"/>
      <c r="AF479" s="117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116"/>
      <c r="AQ479" s="65"/>
      <c r="AR479" s="65"/>
      <c r="AS479" s="65"/>
      <c r="AT479" s="65"/>
      <c r="AU479" s="65"/>
      <c r="AV479" s="65"/>
      <c r="AW479" s="65"/>
      <c r="AX479" s="65"/>
      <c r="AY479" s="65"/>
    </row>
    <row r="480" spans="1:51" ht="15.75" customHeight="1" x14ac:dyDescent="0.3">
      <c r="A480" s="65"/>
      <c r="B480" s="113"/>
      <c r="C480" s="114"/>
      <c r="D480" s="115"/>
      <c r="E480" s="115"/>
      <c r="F480" s="115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  <c r="AB480" s="116"/>
      <c r="AC480" s="116"/>
      <c r="AD480" s="116"/>
      <c r="AE480" s="116"/>
      <c r="AF480" s="117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116"/>
      <c r="AQ480" s="65"/>
      <c r="AR480" s="65"/>
      <c r="AS480" s="65"/>
      <c r="AT480" s="65"/>
      <c r="AU480" s="65"/>
      <c r="AV480" s="65"/>
      <c r="AW480" s="65"/>
      <c r="AX480" s="65"/>
      <c r="AY480" s="65"/>
    </row>
    <row r="481" spans="1:51" ht="15.75" customHeight="1" x14ac:dyDescent="0.3">
      <c r="A481" s="65"/>
      <c r="B481" s="113"/>
      <c r="C481" s="114"/>
      <c r="D481" s="115"/>
      <c r="E481" s="115"/>
      <c r="F481" s="115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  <c r="AB481" s="116"/>
      <c r="AC481" s="116"/>
      <c r="AD481" s="116"/>
      <c r="AE481" s="116"/>
      <c r="AF481" s="117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116"/>
      <c r="AQ481" s="65"/>
      <c r="AR481" s="65"/>
      <c r="AS481" s="65"/>
      <c r="AT481" s="65"/>
      <c r="AU481" s="65"/>
      <c r="AV481" s="65"/>
      <c r="AW481" s="65"/>
      <c r="AX481" s="65"/>
      <c r="AY481" s="65"/>
    </row>
    <row r="482" spans="1:51" ht="15.75" customHeight="1" x14ac:dyDescent="0.3">
      <c r="A482" s="65"/>
      <c r="B482" s="113"/>
      <c r="C482" s="114"/>
      <c r="D482" s="115"/>
      <c r="E482" s="115"/>
      <c r="F482" s="115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  <c r="AA482" s="116"/>
      <c r="AB482" s="116"/>
      <c r="AC482" s="116"/>
      <c r="AD482" s="116"/>
      <c r="AE482" s="116"/>
      <c r="AF482" s="117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116"/>
      <c r="AQ482" s="65"/>
      <c r="AR482" s="65"/>
      <c r="AS482" s="65"/>
      <c r="AT482" s="65"/>
      <c r="AU482" s="65"/>
      <c r="AV482" s="65"/>
      <c r="AW482" s="65"/>
      <c r="AX482" s="65"/>
      <c r="AY482" s="65"/>
    </row>
    <row r="483" spans="1:51" ht="15.75" customHeight="1" x14ac:dyDescent="0.3">
      <c r="A483" s="65"/>
      <c r="B483" s="113"/>
      <c r="C483" s="114"/>
      <c r="D483" s="115"/>
      <c r="E483" s="115"/>
      <c r="F483" s="115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  <c r="AA483" s="116"/>
      <c r="AB483" s="116"/>
      <c r="AC483" s="116"/>
      <c r="AD483" s="116"/>
      <c r="AE483" s="116"/>
      <c r="AF483" s="117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116"/>
      <c r="AQ483" s="65"/>
      <c r="AR483" s="65"/>
      <c r="AS483" s="65"/>
      <c r="AT483" s="65"/>
      <c r="AU483" s="65"/>
      <c r="AV483" s="65"/>
      <c r="AW483" s="65"/>
      <c r="AX483" s="65"/>
      <c r="AY483" s="65"/>
    </row>
    <row r="484" spans="1:51" ht="15.75" customHeight="1" x14ac:dyDescent="0.3">
      <c r="A484" s="65"/>
      <c r="B484" s="113"/>
      <c r="C484" s="114"/>
      <c r="D484" s="115"/>
      <c r="E484" s="115"/>
      <c r="F484" s="115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  <c r="AA484" s="116"/>
      <c r="AB484" s="116"/>
      <c r="AC484" s="116"/>
      <c r="AD484" s="116"/>
      <c r="AE484" s="116"/>
      <c r="AF484" s="117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116"/>
      <c r="AQ484" s="65"/>
      <c r="AR484" s="65"/>
      <c r="AS484" s="65"/>
      <c r="AT484" s="65"/>
      <c r="AU484" s="65"/>
      <c r="AV484" s="65"/>
      <c r="AW484" s="65"/>
      <c r="AX484" s="65"/>
      <c r="AY484" s="65"/>
    </row>
    <row r="485" spans="1:51" ht="15.75" customHeight="1" x14ac:dyDescent="0.3">
      <c r="A485" s="65"/>
      <c r="B485" s="113"/>
      <c r="C485" s="114"/>
      <c r="D485" s="115"/>
      <c r="E485" s="115"/>
      <c r="F485" s="115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  <c r="AA485" s="116"/>
      <c r="AB485" s="116"/>
      <c r="AC485" s="116"/>
      <c r="AD485" s="116"/>
      <c r="AE485" s="116"/>
      <c r="AF485" s="117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116"/>
      <c r="AQ485" s="65"/>
      <c r="AR485" s="65"/>
      <c r="AS485" s="65"/>
      <c r="AT485" s="65"/>
      <c r="AU485" s="65"/>
      <c r="AV485" s="65"/>
      <c r="AW485" s="65"/>
      <c r="AX485" s="65"/>
      <c r="AY485" s="65"/>
    </row>
    <row r="486" spans="1:51" ht="15.75" customHeight="1" x14ac:dyDescent="0.3">
      <c r="A486" s="65"/>
      <c r="B486" s="113"/>
      <c r="C486" s="114"/>
      <c r="D486" s="115"/>
      <c r="E486" s="115"/>
      <c r="F486" s="115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  <c r="AB486" s="116"/>
      <c r="AC486" s="116"/>
      <c r="AD486" s="116"/>
      <c r="AE486" s="116"/>
      <c r="AF486" s="117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116"/>
      <c r="AQ486" s="65"/>
      <c r="AR486" s="65"/>
      <c r="AS486" s="65"/>
      <c r="AT486" s="65"/>
      <c r="AU486" s="65"/>
      <c r="AV486" s="65"/>
      <c r="AW486" s="65"/>
      <c r="AX486" s="65"/>
      <c r="AY486" s="65"/>
    </row>
    <row r="487" spans="1:51" ht="15.75" customHeight="1" x14ac:dyDescent="0.3">
      <c r="A487" s="65"/>
      <c r="B487" s="113"/>
      <c r="C487" s="114"/>
      <c r="D487" s="115"/>
      <c r="E487" s="115"/>
      <c r="F487" s="115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  <c r="AB487" s="116"/>
      <c r="AC487" s="116"/>
      <c r="AD487" s="116"/>
      <c r="AE487" s="116"/>
      <c r="AF487" s="117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116"/>
      <c r="AQ487" s="65"/>
      <c r="AR487" s="65"/>
      <c r="AS487" s="65"/>
      <c r="AT487" s="65"/>
      <c r="AU487" s="65"/>
      <c r="AV487" s="65"/>
      <c r="AW487" s="65"/>
      <c r="AX487" s="65"/>
      <c r="AY487" s="65"/>
    </row>
    <row r="488" spans="1:51" ht="15.75" customHeight="1" x14ac:dyDescent="0.3">
      <c r="A488" s="65"/>
      <c r="B488" s="113"/>
      <c r="C488" s="114"/>
      <c r="D488" s="115"/>
      <c r="E488" s="115"/>
      <c r="F488" s="115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  <c r="AA488" s="116"/>
      <c r="AB488" s="116"/>
      <c r="AC488" s="116"/>
      <c r="AD488" s="116"/>
      <c r="AE488" s="116"/>
      <c r="AF488" s="117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116"/>
      <c r="AQ488" s="65"/>
      <c r="AR488" s="65"/>
      <c r="AS488" s="65"/>
      <c r="AT488" s="65"/>
      <c r="AU488" s="65"/>
      <c r="AV488" s="65"/>
      <c r="AW488" s="65"/>
      <c r="AX488" s="65"/>
      <c r="AY488" s="65"/>
    </row>
    <row r="489" spans="1:51" ht="15.75" customHeight="1" x14ac:dyDescent="0.3">
      <c r="A489" s="65"/>
      <c r="B489" s="113"/>
      <c r="C489" s="114"/>
      <c r="D489" s="115"/>
      <c r="E489" s="115"/>
      <c r="F489" s="115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  <c r="AA489" s="116"/>
      <c r="AB489" s="116"/>
      <c r="AC489" s="116"/>
      <c r="AD489" s="116"/>
      <c r="AE489" s="116"/>
      <c r="AF489" s="117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116"/>
      <c r="AQ489" s="65"/>
      <c r="AR489" s="65"/>
      <c r="AS489" s="65"/>
      <c r="AT489" s="65"/>
      <c r="AU489" s="65"/>
      <c r="AV489" s="65"/>
      <c r="AW489" s="65"/>
      <c r="AX489" s="65"/>
      <c r="AY489" s="65"/>
    </row>
    <row r="490" spans="1:51" ht="15.75" customHeight="1" x14ac:dyDescent="0.3">
      <c r="A490" s="65"/>
      <c r="B490" s="113"/>
      <c r="C490" s="114"/>
      <c r="D490" s="115"/>
      <c r="E490" s="115"/>
      <c r="F490" s="115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  <c r="AB490" s="116"/>
      <c r="AC490" s="116"/>
      <c r="AD490" s="116"/>
      <c r="AE490" s="116"/>
      <c r="AF490" s="117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116"/>
      <c r="AQ490" s="65"/>
      <c r="AR490" s="65"/>
      <c r="AS490" s="65"/>
      <c r="AT490" s="65"/>
      <c r="AU490" s="65"/>
      <c r="AV490" s="65"/>
      <c r="AW490" s="65"/>
      <c r="AX490" s="65"/>
      <c r="AY490" s="65"/>
    </row>
    <row r="491" spans="1:51" ht="15.75" customHeight="1" x14ac:dyDescent="0.3">
      <c r="A491" s="65"/>
      <c r="B491" s="113"/>
      <c r="C491" s="114"/>
      <c r="D491" s="115"/>
      <c r="E491" s="115"/>
      <c r="F491" s="115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  <c r="AB491" s="116"/>
      <c r="AC491" s="116"/>
      <c r="AD491" s="116"/>
      <c r="AE491" s="116"/>
      <c r="AF491" s="117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116"/>
      <c r="AQ491" s="65"/>
      <c r="AR491" s="65"/>
      <c r="AS491" s="65"/>
      <c r="AT491" s="65"/>
      <c r="AU491" s="65"/>
      <c r="AV491" s="65"/>
      <c r="AW491" s="65"/>
      <c r="AX491" s="65"/>
      <c r="AY491" s="65"/>
    </row>
    <row r="492" spans="1:51" ht="15.75" customHeight="1" x14ac:dyDescent="0.3">
      <c r="A492" s="65"/>
      <c r="B492" s="113"/>
      <c r="C492" s="114"/>
      <c r="D492" s="115"/>
      <c r="E492" s="115"/>
      <c r="F492" s="115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  <c r="AB492" s="116"/>
      <c r="AC492" s="116"/>
      <c r="AD492" s="116"/>
      <c r="AE492" s="116"/>
      <c r="AF492" s="117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116"/>
      <c r="AQ492" s="65"/>
      <c r="AR492" s="65"/>
      <c r="AS492" s="65"/>
      <c r="AT492" s="65"/>
      <c r="AU492" s="65"/>
      <c r="AV492" s="65"/>
      <c r="AW492" s="65"/>
      <c r="AX492" s="65"/>
      <c r="AY492" s="65"/>
    </row>
    <row r="493" spans="1:51" ht="15.75" customHeight="1" x14ac:dyDescent="0.3">
      <c r="A493" s="65"/>
      <c r="B493" s="113"/>
      <c r="C493" s="114"/>
      <c r="D493" s="115"/>
      <c r="E493" s="115"/>
      <c r="F493" s="115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  <c r="AB493" s="116"/>
      <c r="AC493" s="116"/>
      <c r="AD493" s="116"/>
      <c r="AE493" s="116"/>
      <c r="AF493" s="117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116"/>
      <c r="AQ493" s="65"/>
      <c r="AR493" s="65"/>
      <c r="AS493" s="65"/>
      <c r="AT493" s="65"/>
      <c r="AU493" s="65"/>
      <c r="AV493" s="65"/>
      <c r="AW493" s="65"/>
      <c r="AX493" s="65"/>
      <c r="AY493" s="65"/>
    </row>
    <row r="494" spans="1:51" ht="15.75" customHeight="1" x14ac:dyDescent="0.3">
      <c r="A494" s="65"/>
      <c r="B494" s="113"/>
      <c r="C494" s="114"/>
      <c r="D494" s="115"/>
      <c r="E494" s="115"/>
      <c r="F494" s="115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  <c r="AB494" s="116"/>
      <c r="AC494" s="116"/>
      <c r="AD494" s="116"/>
      <c r="AE494" s="116"/>
      <c r="AF494" s="117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116"/>
      <c r="AQ494" s="65"/>
      <c r="AR494" s="65"/>
      <c r="AS494" s="65"/>
      <c r="AT494" s="65"/>
      <c r="AU494" s="65"/>
      <c r="AV494" s="65"/>
      <c r="AW494" s="65"/>
      <c r="AX494" s="65"/>
      <c r="AY494" s="65"/>
    </row>
    <row r="495" spans="1:51" ht="15.75" customHeight="1" x14ac:dyDescent="0.3">
      <c r="A495" s="65"/>
      <c r="B495" s="113"/>
      <c r="C495" s="114"/>
      <c r="D495" s="115"/>
      <c r="E495" s="115"/>
      <c r="F495" s="115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  <c r="AA495" s="116"/>
      <c r="AB495" s="116"/>
      <c r="AC495" s="116"/>
      <c r="AD495" s="116"/>
      <c r="AE495" s="116"/>
      <c r="AF495" s="117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116"/>
      <c r="AQ495" s="65"/>
      <c r="AR495" s="65"/>
      <c r="AS495" s="65"/>
      <c r="AT495" s="65"/>
      <c r="AU495" s="65"/>
      <c r="AV495" s="65"/>
      <c r="AW495" s="65"/>
      <c r="AX495" s="65"/>
      <c r="AY495" s="65"/>
    </row>
    <row r="496" spans="1:51" ht="15.75" customHeight="1" x14ac:dyDescent="0.3">
      <c r="A496" s="65"/>
      <c r="B496" s="113"/>
      <c r="C496" s="114"/>
      <c r="D496" s="115"/>
      <c r="E496" s="115"/>
      <c r="F496" s="115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  <c r="AB496" s="116"/>
      <c r="AC496" s="116"/>
      <c r="AD496" s="116"/>
      <c r="AE496" s="116"/>
      <c r="AF496" s="117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116"/>
      <c r="AQ496" s="65"/>
      <c r="AR496" s="65"/>
      <c r="AS496" s="65"/>
      <c r="AT496" s="65"/>
      <c r="AU496" s="65"/>
      <c r="AV496" s="65"/>
      <c r="AW496" s="65"/>
      <c r="AX496" s="65"/>
      <c r="AY496" s="65"/>
    </row>
    <row r="497" spans="1:51" ht="15.75" customHeight="1" x14ac:dyDescent="0.3">
      <c r="A497" s="65"/>
      <c r="B497" s="113"/>
      <c r="C497" s="114"/>
      <c r="D497" s="115"/>
      <c r="E497" s="115"/>
      <c r="F497" s="115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  <c r="AB497" s="116"/>
      <c r="AC497" s="116"/>
      <c r="AD497" s="116"/>
      <c r="AE497" s="116"/>
      <c r="AF497" s="117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116"/>
      <c r="AQ497" s="65"/>
      <c r="AR497" s="65"/>
      <c r="AS497" s="65"/>
      <c r="AT497" s="65"/>
      <c r="AU497" s="65"/>
      <c r="AV497" s="65"/>
      <c r="AW497" s="65"/>
      <c r="AX497" s="65"/>
      <c r="AY497" s="65"/>
    </row>
    <row r="498" spans="1:51" ht="15.75" customHeight="1" x14ac:dyDescent="0.3">
      <c r="A498" s="65"/>
      <c r="B498" s="113"/>
      <c r="C498" s="114"/>
      <c r="D498" s="115"/>
      <c r="E498" s="115"/>
      <c r="F498" s="115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  <c r="AB498" s="116"/>
      <c r="AC498" s="116"/>
      <c r="AD498" s="116"/>
      <c r="AE498" s="116"/>
      <c r="AF498" s="117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116"/>
      <c r="AQ498" s="65"/>
      <c r="AR498" s="65"/>
      <c r="AS498" s="65"/>
      <c r="AT498" s="65"/>
      <c r="AU498" s="65"/>
      <c r="AV498" s="65"/>
      <c r="AW498" s="65"/>
      <c r="AX498" s="65"/>
      <c r="AY498" s="65"/>
    </row>
    <row r="499" spans="1:51" ht="15.75" customHeight="1" x14ac:dyDescent="0.3">
      <c r="A499" s="65"/>
      <c r="B499" s="113"/>
      <c r="C499" s="114"/>
      <c r="D499" s="115"/>
      <c r="E499" s="115"/>
      <c r="F499" s="115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  <c r="AB499" s="116"/>
      <c r="AC499" s="116"/>
      <c r="AD499" s="116"/>
      <c r="AE499" s="116"/>
      <c r="AF499" s="117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116"/>
      <c r="AQ499" s="65"/>
      <c r="AR499" s="65"/>
      <c r="AS499" s="65"/>
      <c r="AT499" s="65"/>
      <c r="AU499" s="65"/>
      <c r="AV499" s="65"/>
      <c r="AW499" s="65"/>
      <c r="AX499" s="65"/>
      <c r="AY499" s="65"/>
    </row>
    <row r="500" spans="1:51" ht="15.75" customHeight="1" x14ac:dyDescent="0.3">
      <c r="A500" s="65"/>
      <c r="B500" s="113"/>
      <c r="C500" s="114"/>
      <c r="D500" s="115"/>
      <c r="E500" s="115"/>
      <c r="F500" s="115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  <c r="AB500" s="116"/>
      <c r="AC500" s="116"/>
      <c r="AD500" s="116"/>
      <c r="AE500" s="116"/>
      <c r="AF500" s="117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116"/>
      <c r="AQ500" s="65"/>
      <c r="AR500" s="65"/>
      <c r="AS500" s="65"/>
      <c r="AT500" s="65"/>
      <c r="AU500" s="65"/>
      <c r="AV500" s="65"/>
      <c r="AW500" s="65"/>
      <c r="AX500" s="65"/>
      <c r="AY500" s="65"/>
    </row>
    <row r="501" spans="1:51" ht="15.75" customHeight="1" x14ac:dyDescent="0.3">
      <c r="A501" s="65"/>
      <c r="B501" s="113"/>
      <c r="C501" s="114"/>
      <c r="D501" s="115"/>
      <c r="E501" s="115"/>
      <c r="F501" s="115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16"/>
      <c r="AB501" s="116"/>
      <c r="AC501" s="116"/>
      <c r="AD501" s="116"/>
      <c r="AE501" s="116"/>
      <c r="AF501" s="117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116"/>
      <c r="AQ501" s="65"/>
      <c r="AR501" s="65"/>
      <c r="AS501" s="65"/>
      <c r="AT501" s="65"/>
      <c r="AU501" s="65"/>
      <c r="AV501" s="65"/>
      <c r="AW501" s="65"/>
      <c r="AX501" s="65"/>
      <c r="AY501" s="65"/>
    </row>
    <row r="502" spans="1:51" ht="15.75" customHeight="1" x14ac:dyDescent="0.3">
      <c r="A502" s="65"/>
      <c r="B502" s="113"/>
      <c r="C502" s="114"/>
      <c r="D502" s="115"/>
      <c r="E502" s="115"/>
      <c r="F502" s="115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16"/>
      <c r="AB502" s="116"/>
      <c r="AC502" s="116"/>
      <c r="AD502" s="116"/>
      <c r="AE502" s="116"/>
      <c r="AF502" s="117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116"/>
      <c r="AQ502" s="65"/>
      <c r="AR502" s="65"/>
      <c r="AS502" s="65"/>
      <c r="AT502" s="65"/>
      <c r="AU502" s="65"/>
      <c r="AV502" s="65"/>
      <c r="AW502" s="65"/>
      <c r="AX502" s="65"/>
      <c r="AY502" s="65"/>
    </row>
    <row r="503" spans="1:51" ht="15.75" customHeight="1" x14ac:dyDescent="0.3">
      <c r="A503" s="65"/>
      <c r="B503" s="113"/>
      <c r="C503" s="114"/>
      <c r="D503" s="115"/>
      <c r="E503" s="115"/>
      <c r="F503" s="115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  <c r="AB503" s="116"/>
      <c r="AC503" s="116"/>
      <c r="AD503" s="116"/>
      <c r="AE503" s="116"/>
      <c r="AF503" s="117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116"/>
      <c r="AQ503" s="65"/>
      <c r="AR503" s="65"/>
      <c r="AS503" s="65"/>
      <c r="AT503" s="65"/>
      <c r="AU503" s="65"/>
      <c r="AV503" s="65"/>
      <c r="AW503" s="65"/>
      <c r="AX503" s="65"/>
      <c r="AY503" s="65"/>
    </row>
    <row r="504" spans="1:51" ht="15.75" customHeight="1" x14ac:dyDescent="0.3">
      <c r="A504" s="65"/>
      <c r="B504" s="113"/>
      <c r="C504" s="114"/>
      <c r="D504" s="115"/>
      <c r="E504" s="115"/>
      <c r="F504" s="115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  <c r="AB504" s="116"/>
      <c r="AC504" s="116"/>
      <c r="AD504" s="116"/>
      <c r="AE504" s="116"/>
      <c r="AF504" s="117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116"/>
      <c r="AQ504" s="65"/>
      <c r="AR504" s="65"/>
      <c r="AS504" s="65"/>
      <c r="AT504" s="65"/>
      <c r="AU504" s="65"/>
      <c r="AV504" s="65"/>
      <c r="AW504" s="65"/>
      <c r="AX504" s="65"/>
      <c r="AY504" s="65"/>
    </row>
    <row r="505" spans="1:51" ht="15.75" customHeight="1" x14ac:dyDescent="0.3">
      <c r="A505" s="65"/>
      <c r="B505" s="113"/>
      <c r="C505" s="114"/>
      <c r="D505" s="115"/>
      <c r="E505" s="115"/>
      <c r="F505" s="115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16"/>
      <c r="AB505" s="116"/>
      <c r="AC505" s="116"/>
      <c r="AD505" s="116"/>
      <c r="AE505" s="116"/>
      <c r="AF505" s="117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116"/>
      <c r="AQ505" s="65"/>
      <c r="AR505" s="65"/>
      <c r="AS505" s="65"/>
      <c r="AT505" s="65"/>
      <c r="AU505" s="65"/>
      <c r="AV505" s="65"/>
      <c r="AW505" s="65"/>
      <c r="AX505" s="65"/>
      <c r="AY505" s="65"/>
    </row>
    <row r="506" spans="1:51" ht="15.75" customHeight="1" x14ac:dyDescent="0.3">
      <c r="A506" s="65"/>
      <c r="B506" s="113"/>
      <c r="C506" s="114"/>
      <c r="D506" s="115"/>
      <c r="E506" s="115"/>
      <c r="F506" s="115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16"/>
      <c r="AB506" s="116"/>
      <c r="AC506" s="116"/>
      <c r="AD506" s="116"/>
      <c r="AE506" s="116"/>
      <c r="AF506" s="117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116"/>
      <c r="AQ506" s="65"/>
      <c r="AR506" s="65"/>
      <c r="AS506" s="65"/>
      <c r="AT506" s="65"/>
      <c r="AU506" s="65"/>
      <c r="AV506" s="65"/>
      <c r="AW506" s="65"/>
      <c r="AX506" s="65"/>
      <c r="AY506" s="65"/>
    </row>
    <row r="507" spans="1:51" ht="15.75" customHeight="1" x14ac:dyDescent="0.3">
      <c r="A507" s="65"/>
      <c r="B507" s="113"/>
      <c r="C507" s="114"/>
      <c r="D507" s="115"/>
      <c r="E507" s="115"/>
      <c r="F507" s="115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  <c r="AA507" s="116"/>
      <c r="AB507" s="116"/>
      <c r="AC507" s="116"/>
      <c r="AD507" s="116"/>
      <c r="AE507" s="116"/>
      <c r="AF507" s="117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116"/>
      <c r="AQ507" s="65"/>
      <c r="AR507" s="65"/>
      <c r="AS507" s="65"/>
      <c r="AT507" s="65"/>
      <c r="AU507" s="65"/>
      <c r="AV507" s="65"/>
      <c r="AW507" s="65"/>
      <c r="AX507" s="65"/>
      <c r="AY507" s="65"/>
    </row>
    <row r="508" spans="1:51" ht="15.75" customHeight="1" x14ac:dyDescent="0.3">
      <c r="A508" s="65"/>
      <c r="B508" s="113"/>
      <c r="C508" s="114"/>
      <c r="D508" s="115"/>
      <c r="E508" s="115"/>
      <c r="F508" s="115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  <c r="AA508" s="116"/>
      <c r="AB508" s="116"/>
      <c r="AC508" s="116"/>
      <c r="AD508" s="116"/>
      <c r="AE508" s="116"/>
      <c r="AF508" s="117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116"/>
      <c r="AQ508" s="65"/>
      <c r="AR508" s="65"/>
      <c r="AS508" s="65"/>
      <c r="AT508" s="65"/>
      <c r="AU508" s="65"/>
      <c r="AV508" s="65"/>
      <c r="AW508" s="65"/>
      <c r="AX508" s="65"/>
      <c r="AY508" s="65"/>
    </row>
    <row r="509" spans="1:51" ht="15.75" customHeight="1" x14ac:dyDescent="0.3">
      <c r="A509" s="65"/>
      <c r="B509" s="113"/>
      <c r="C509" s="114"/>
      <c r="D509" s="115"/>
      <c r="E509" s="115"/>
      <c r="F509" s="115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  <c r="AA509" s="116"/>
      <c r="AB509" s="116"/>
      <c r="AC509" s="116"/>
      <c r="AD509" s="116"/>
      <c r="AE509" s="116"/>
      <c r="AF509" s="117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116"/>
      <c r="AQ509" s="65"/>
      <c r="AR509" s="65"/>
      <c r="AS509" s="65"/>
      <c r="AT509" s="65"/>
      <c r="AU509" s="65"/>
      <c r="AV509" s="65"/>
      <c r="AW509" s="65"/>
      <c r="AX509" s="65"/>
      <c r="AY509" s="65"/>
    </row>
    <row r="510" spans="1:51" ht="15.75" customHeight="1" x14ac:dyDescent="0.3">
      <c r="A510" s="65"/>
      <c r="B510" s="113"/>
      <c r="C510" s="114"/>
      <c r="D510" s="115"/>
      <c r="E510" s="115"/>
      <c r="F510" s="115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  <c r="AA510" s="116"/>
      <c r="AB510" s="116"/>
      <c r="AC510" s="116"/>
      <c r="AD510" s="116"/>
      <c r="AE510" s="116"/>
      <c r="AF510" s="117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116"/>
      <c r="AQ510" s="65"/>
      <c r="AR510" s="65"/>
      <c r="AS510" s="65"/>
      <c r="AT510" s="65"/>
      <c r="AU510" s="65"/>
      <c r="AV510" s="65"/>
      <c r="AW510" s="65"/>
      <c r="AX510" s="65"/>
      <c r="AY510" s="65"/>
    </row>
    <row r="511" spans="1:51" ht="15.75" customHeight="1" x14ac:dyDescent="0.3">
      <c r="A511" s="65"/>
      <c r="B511" s="113"/>
      <c r="C511" s="114"/>
      <c r="D511" s="115"/>
      <c r="E511" s="115"/>
      <c r="F511" s="115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  <c r="AA511" s="116"/>
      <c r="AB511" s="116"/>
      <c r="AC511" s="116"/>
      <c r="AD511" s="116"/>
      <c r="AE511" s="116"/>
      <c r="AF511" s="117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116"/>
      <c r="AQ511" s="65"/>
      <c r="AR511" s="65"/>
      <c r="AS511" s="65"/>
      <c r="AT511" s="65"/>
      <c r="AU511" s="65"/>
      <c r="AV511" s="65"/>
      <c r="AW511" s="65"/>
      <c r="AX511" s="65"/>
      <c r="AY511" s="65"/>
    </row>
    <row r="512" spans="1:51" ht="15.75" customHeight="1" x14ac:dyDescent="0.3">
      <c r="A512" s="65"/>
      <c r="B512" s="113"/>
      <c r="C512" s="114"/>
      <c r="D512" s="115"/>
      <c r="E512" s="115"/>
      <c r="F512" s="115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  <c r="AB512" s="116"/>
      <c r="AC512" s="116"/>
      <c r="AD512" s="116"/>
      <c r="AE512" s="116"/>
      <c r="AF512" s="117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116"/>
      <c r="AQ512" s="65"/>
      <c r="AR512" s="65"/>
      <c r="AS512" s="65"/>
      <c r="AT512" s="65"/>
      <c r="AU512" s="65"/>
      <c r="AV512" s="65"/>
      <c r="AW512" s="65"/>
      <c r="AX512" s="65"/>
      <c r="AY512" s="65"/>
    </row>
    <row r="513" spans="1:51" ht="15.75" customHeight="1" x14ac:dyDescent="0.3">
      <c r="A513" s="65"/>
      <c r="B513" s="113"/>
      <c r="C513" s="114"/>
      <c r="D513" s="115"/>
      <c r="E513" s="115"/>
      <c r="F513" s="115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  <c r="AB513" s="116"/>
      <c r="AC513" s="116"/>
      <c r="AD513" s="116"/>
      <c r="AE513" s="116"/>
      <c r="AF513" s="117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116"/>
      <c r="AQ513" s="65"/>
      <c r="AR513" s="65"/>
      <c r="AS513" s="65"/>
      <c r="AT513" s="65"/>
      <c r="AU513" s="65"/>
      <c r="AV513" s="65"/>
      <c r="AW513" s="65"/>
      <c r="AX513" s="65"/>
      <c r="AY513" s="65"/>
    </row>
    <row r="514" spans="1:51" ht="15.75" customHeight="1" x14ac:dyDescent="0.3">
      <c r="A514" s="65"/>
      <c r="B514" s="113"/>
      <c r="C514" s="114"/>
      <c r="D514" s="115"/>
      <c r="E514" s="115"/>
      <c r="F514" s="115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16"/>
      <c r="AB514" s="116"/>
      <c r="AC514" s="116"/>
      <c r="AD514" s="116"/>
      <c r="AE514" s="116"/>
      <c r="AF514" s="117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116"/>
      <c r="AQ514" s="65"/>
      <c r="AR514" s="65"/>
      <c r="AS514" s="65"/>
      <c r="AT514" s="65"/>
      <c r="AU514" s="65"/>
      <c r="AV514" s="65"/>
      <c r="AW514" s="65"/>
      <c r="AX514" s="65"/>
      <c r="AY514" s="65"/>
    </row>
    <row r="515" spans="1:51" ht="15.75" customHeight="1" x14ac:dyDescent="0.3">
      <c r="A515" s="65"/>
      <c r="B515" s="113"/>
      <c r="C515" s="114"/>
      <c r="D515" s="115"/>
      <c r="E515" s="115"/>
      <c r="F515" s="115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  <c r="AA515" s="116"/>
      <c r="AB515" s="116"/>
      <c r="AC515" s="116"/>
      <c r="AD515" s="116"/>
      <c r="AE515" s="116"/>
      <c r="AF515" s="117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116"/>
      <c r="AQ515" s="65"/>
      <c r="AR515" s="65"/>
      <c r="AS515" s="65"/>
      <c r="AT515" s="65"/>
      <c r="AU515" s="65"/>
      <c r="AV515" s="65"/>
      <c r="AW515" s="65"/>
      <c r="AX515" s="65"/>
      <c r="AY515" s="65"/>
    </row>
    <row r="516" spans="1:51" ht="15.75" customHeight="1" x14ac:dyDescent="0.3">
      <c r="A516" s="65"/>
      <c r="B516" s="113"/>
      <c r="C516" s="114"/>
      <c r="D516" s="115"/>
      <c r="E516" s="115"/>
      <c r="F516" s="115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16"/>
      <c r="AB516" s="116"/>
      <c r="AC516" s="116"/>
      <c r="AD516" s="116"/>
      <c r="AE516" s="116"/>
      <c r="AF516" s="117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116"/>
      <c r="AQ516" s="65"/>
      <c r="AR516" s="65"/>
      <c r="AS516" s="65"/>
      <c r="AT516" s="65"/>
      <c r="AU516" s="65"/>
      <c r="AV516" s="65"/>
      <c r="AW516" s="65"/>
      <c r="AX516" s="65"/>
      <c r="AY516" s="65"/>
    </row>
    <row r="517" spans="1:51" ht="15.75" customHeight="1" x14ac:dyDescent="0.3">
      <c r="A517" s="65"/>
      <c r="B517" s="113"/>
      <c r="C517" s="114"/>
      <c r="D517" s="115"/>
      <c r="E517" s="115"/>
      <c r="F517" s="115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  <c r="AA517" s="116"/>
      <c r="AB517" s="116"/>
      <c r="AC517" s="116"/>
      <c r="AD517" s="116"/>
      <c r="AE517" s="116"/>
      <c r="AF517" s="117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116"/>
      <c r="AQ517" s="65"/>
      <c r="AR517" s="65"/>
      <c r="AS517" s="65"/>
      <c r="AT517" s="65"/>
      <c r="AU517" s="65"/>
      <c r="AV517" s="65"/>
      <c r="AW517" s="65"/>
      <c r="AX517" s="65"/>
      <c r="AY517" s="65"/>
    </row>
    <row r="518" spans="1:51" ht="15.75" customHeight="1" x14ac:dyDescent="0.3">
      <c r="A518" s="65"/>
      <c r="B518" s="113"/>
      <c r="C518" s="114"/>
      <c r="D518" s="115"/>
      <c r="E518" s="115"/>
      <c r="F518" s="115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  <c r="AA518" s="116"/>
      <c r="AB518" s="116"/>
      <c r="AC518" s="116"/>
      <c r="AD518" s="116"/>
      <c r="AE518" s="116"/>
      <c r="AF518" s="117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116"/>
      <c r="AQ518" s="65"/>
      <c r="AR518" s="65"/>
      <c r="AS518" s="65"/>
      <c r="AT518" s="65"/>
      <c r="AU518" s="65"/>
      <c r="AV518" s="65"/>
      <c r="AW518" s="65"/>
      <c r="AX518" s="65"/>
      <c r="AY518" s="65"/>
    </row>
    <row r="519" spans="1:51" ht="15.75" customHeight="1" x14ac:dyDescent="0.3">
      <c r="A519" s="65"/>
      <c r="B519" s="113"/>
      <c r="C519" s="114"/>
      <c r="D519" s="115"/>
      <c r="E519" s="115"/>
      <c r="F519" s="115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  <c r="AA519" s="116"/>
      <c r="AB519" s="116"/>
      <c r="AC519" s="116"/>
      <c r="AD519" s="116"/>
      <c r="AE519" s="116"/>
      <c r="AF519" s="117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116"/>
      <c r="AQ519" s="65"/>
      <c r="AR519" s="65"/>
      <c r="AS519" s="65"/>
      <c r="AT519" s="65"/>
      <c r="AU519" s="65"/>
      <c r="AV519" s="65"/>
      <c r="AW519" s="65"/>
      <c r="AX519" s="65"/>
      <c r="AY519" s="65"/>
    </row>
    <row r="520" spans="1:51" ht="15.75" customHeight="1" x14ac:dyDescent="0.3">
      <c r="A520" s="65"/>
      <c r="B520" s="113"/>
      <c r="C520" s="114"/>
      <c r="D520" s="115"/>
      <c r="E520" s="115"/>
      <c r="F520" s="115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  <c r="AA520" s="116"/>
      <c r="AB520" s="116"/>
      <c r="AC520" s="116"/>
      <c r="AD520" s="116"/>
      <c r="AE520" s="116"/>
      <c r="AF520" s="117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116"/>
      <c r="AQ520" s="65"/>
      <c r="AR520" s="65"/>
      <c r="AS520" s="65"/>
      <c r="AT520" s="65"/>
      <c r="AU520" s="65"/>
      <c r="AV520" s="65"/>
      <c r="AW520" s="65"/>
      <c r="AX520" s="65"/>
      <c r="AY520" s="65"/>
    </row>
    <row r="521" spans="1:51" ht="15.75" customHeight="1" x14ac:dyDescent="0.3">
      <c r="A521" s="65"/>
      <c r="B521" s="113"/>
      <c r="C521" s="114"/>
      <c r="D521" s="115"/>
      <c r="E521" s="115"/>
      <c r="F521" s="115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  <c r="AB521" s="116"/>
      <c r="AC521" s="116"/>
      <c r="AD521" s="116"/>
      <c r="AE521" s="116"/>
      <c r="AF521" s="117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116"/>
      <c r="AQ521" s="65"/>
      <c r="AR521" s="65"/>
      <c r="AS521" s="65"/>
      <c r="AT521" s="65"/>
      <c r="AU521" s="65"/>
      <c r="AV521" s="65"/>
      <c r="AW521" s="65"/>
      <c r="AX521" s="65"/>
      <c r="AY521" s="65"/>
    </row>
    <row r="522" spans="1:51" ht="15.75" customHeight="1" x14ac:dyDescent="0.3">
      <c r="A522" s="65"/>
      <c r="B522" s="113"/>
      <c r="C522" s="114"/>
      <c r="D522" s="115"/>
      <c r="E522" s="115"/>
      <c r="F522" s="115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16"/>
      <c r="AB522" s="116"/>
      <c r="AC522" s="116"/>
      <c r="AD522" s="116"/>
      <c r="AE522" s="116"/>
      <c r="AF522" s="117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116"/>
      <c r="AQ522" s="65"/>
      <c r="AR522" s="65"/>
      <c r="AS522" s="65"/>
      <c r="AT522" s="65"/>
      <c r="AU522" s="65"/>
      <c r="AV522" s="65"/>
      <c r="AW522" s="65"/>
      <c r="AX522" s="65"/>
      <c r="AY522" s="65"/>
    </row>
    <row r="523" spans="1:51" ht="15.75" customHeight="1" x14ac:dyDescent="0.3">
      <c r="A523" s="65"/>
      <c r="B523" s="113"/>
      <c r="C523" s="114"/>
      <c r="D523" s="115"/>
      <c r="E523" s="115"/>
      <c r="F523" s="115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  <c r="AA523" s="116"/>
      <c r="AB523" s="116"/>
      <c r="AC523" s="116"/>
      <c r="AD523" s="116"/>
      <c r="AE523" s="116"/>
      <c r="AF523" s="117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116"/>
      <c r="AQ523" s="65"/>
      <c r="AR523" s="65"/>
      <c r="AS523" s="65"/>
      <c r="AT523" s="65"/>
      <c r="AU523" s="65"/>
      <c r="AV523" s="65"/>
      <c r="AW523" s="65"/>
      <c r="AX523" s="65"/>
      <c r="AY523" s="65"/>
    </row>
    <row r="524" spans="1:51" ht="15.75" customHeight="1" x14ac:dyDescent="0.3">
      <c r="A524" s="65"/>
      <c r="B524" s="113"/>
      <c r="C524" s="114"/>
      <c r="D524" s="115"/>
      <c r="E524" s="115"/>
      <c r="F524" s="115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  <c r="AA524" s="116"/>
      <c r="AB524" s="116"/>
      <c r="AC524" s="116"/>
      <c r="AD524" s="116"/>
      <c r="AE524" s="116"/>
      <c r="AF524" s="117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116"/>
      <c r="AQ524" s="65"/>
      <c r="AR524" s="65"/>
      <c r="AS524" s="65"/>
      <c r="AT524" s="65"/>
      <c r="AU524" s="65"/>
      <c r="AV524" s="65"/>
      <c r="AW524" s="65"/>
      <c r="AX524" s="65"/>
      <c r="AY524" s="65"/>
    </row>
    <row r="525" spans="1:51" ht="15.75" customHeight="1" x14ac:dyDescent="0.3">
      <c r="A525" s="65"/>
      <c r="B525" s="113"/>
      <c r="C525" s="114"/>
      <c r="D525" s="115"/>
      <c r="E525" s="115"/>
      <c r="F525" s="115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  <c r="AA525" s="116"/>
      <c r="AB525" s="116"/>
      <c r="AC525" s="116"/>
      <c r="AD525" s="116"/>
      <c r="AE525" s="116"/>
      <c r="AF525" s="117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116"/>
      <c r="AQ525" s="65"/>
      <c r="AR525" s="65"/>
      <c r="AS525" s="65"/>
      <c r="AT525" s="65"/>
      <c r="AU525" s="65"/>
      <c r="AV525" s="65"/>
      <c r="AW525" s="65"/>
      <c r="AX525" s="65"/>
      <c r="AY525" s="65"/>
    </row>
    <row r="526" spans="1:51" ht="15.75" customHeight="1" x14ac:dyDescent="0.3">
      <c r="A526" s="65"/>
      <c r="B526" s="113"/>
      <c r="C526" s="114"/>
      <c r="D526" s="115"/>
      <c r="E526" s="115"/>
      <c r="F526" s="115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  <c r="AA526" s="116"/>
      <c r="AB526" s="116"/>
      <c r="AC526" s="116"/>
      <c r="AD526" s="116"/>
      <c r="AE526" s="116"/>
      <c r="AF526" s="117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116"/>
      <c r="AQ526" s="65"/>
      <c r="AR526" s="65"/>
      <c r="AS526" s="65"/>
      <c r="AT526" s="65"/>
      <c r="AU526" s="65"/>
      <c r="AV526" s="65"/>
      <c r="AW526" s="65"/>
      <c r="AX526" s="65"/>
      <c r="AY526" s="65"/>
    </row>
    <row r="527" spans="1:51" ht="15.75" customHeight="1" x14ac:dyDescent="0.3">
      <c r="A527" s="65"/>
      <c r="B527" s="113"/>
      <c r="C527" s="114"/>
      <c r="D527" s="115"/>
      <c r="E527" s="115"/>
      <c r="F527" s="115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  <c r="AA527" s="116"/>
      <c r="AB527" s="116"/>
      <c r="AC527" s="116"/>
      <c r="AD527" s="116"/>
      <c r="AE527" s="116"/>
      <c r="AF527" s="117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116"/>
      <c r="AQ527" s="65"/>
      <c r="AR527" s="65"/>
      <c r="AS527" s="65"/>
      <c r="AT527" s="65"/>
      <c r="AU527" s="65"/>
      <c r="AV527" s="65"/>
      <c r="AW527" s="65"/>
      <c r="AX527" s="65"/>
      <c r="AY527" s="65"/>
    </row>
    <row r="528" spans="1:51" ht="15.75" customHeight="1" x14ac:dyDescent="0.3">
      <c r="A528" s="65"/>
      <c r="B528" s="113"/>
      <c r="C528" s="114"/>
      <c r="D528" s="115"/>
      <c r="E528" s="115"/>
      <c r="F528" s="115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  <c r="AA528" s="116"/>
      <c r="AB528" s="116"/>
      <c r="AC528" s="116"/>
      <c r="AD528" s="116"/>
      <c r="AE528" s="116"/>
      <c r="AF528" s="117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116"/>
      <c r="AQ528" s="65"/>
      <c r="AR528" s="65"/>
      <c r="AS528" s="65"/>
      <c r="AT528" s="65"/>
      <c r="AU528" s="65"/>
      <c r="AV528" s="65"/>
      <c r="AW528" s="65"/>
      <c r="AX528" s="65"/>
      <c r="AY528" s="65"/>
    </row>
    <row r="529" spans="1:51" ht="15.75" customHeight="1" x14ac:dyDescent="0.3">
      <c r="A529" s="65"/>
      <c r="B529" s="113"/>
      <c r="C529" s="114"/>
      <c r="D529" s="115"/>
      <c r="E529" s="115"/>
      <c r="F529" s="115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16"/>
      <c r="AB529" s="116"/>
      <c r="AC529" s="116"/>
      <c r="AD529" s="116"/>
      <c r="AE529" s="116"/>
      <c r="AF529" s="117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116"/>
      <c r="AQ529" s="65"/>
      <c r="AR529" s="65"/>
      <c r="AS529" s="65"/>
      <c r="AT529" s="65"/>
      <c r="AU529" s="65"/>
      <c r="AV529" s="65"/>
      <c r="AW529" s="65"/>
      <c r="AX529" s="65"/>
      <c r="AY529" s="65"/>
    </row>
    <row r="530" spans="1:51" ht="15.75" customHeight="1" x14ac:dyDescent="0.3">
      <c r="A530" s="65"/>
      <c r="B530" s="113"/>
      <c r="C530" s="114"/>
      <c r="D530" s="115"/>
      <c r="E530" s="115"/>
      <c r="F530" s="115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16"/>
      <c r="AB530" s="116"/>
      <c r="AC530" s="116"/>
      <c r="AD530" s="116"/>
      <c r="AE530" s="116"/>
      <c r="AF530" s="117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116"/>
      <c r="AQ530" s="65"/>
      <c r="AR530" s="65"/>
      <c r="AS530" s="65"/>
      <c r="AT530" s="65"/>
      <c r="AU530" s="65"/>
      <c r="AV530" s="65"/>
      <c r="AW530" s="65"/>
      <c r="AX530" s="65"/>
      <c r="AY530" s="65"/>
    </row>
    <row r="531" spans="1:51" ht="15.75" customHeight="1" x14ac:dyDescent="0.3">
      <c r="A531" s="65"/>
      <c r="B531" s="113"/>
      <c r="C531" s="114"/>
      <c r="D531" s="115"/>
      <c r="E531" s="115"/>
      <c r="F531" s="115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16"/>
      <c r="AB531" s="116"/>
      <c r="AC531" s="116"/>
      <c r="AD531" s="116"/>
      <c r="AE531" s="116"/>
      <c r="AF531" s="117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116"/>
      <c r="AQ531" s="65"/>
      <c r="AR531" s="65"/>
      <c r="AS531" s="65"/>
      <c r="AT531" s="65"/>
      <c r="AU531" s="65"/>
      <c r="AV531" s="65"/>
      <c r="AW531" s="65"/>
      <c r="AX531" s="65"/>
      <c r="AY531" s="65"/>
    </row>
    <row r="532" spans="1:51" ht="15.75" customHeight="1" x14ac:dyDescent="0.3">
      <c r="A532" s="65"/>
      <c r="B532" s="113"/>
      <c r="C532" s="114"/>
      <c r="D532" s="115"/>
      <c r="E532" s="115"/>
      <c r="F532" s="115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16"/>
      <c r="AB532" s="116"/>
      <c r="AC532" s="116"/>
      <c r="AD532" s="116"/>
      <c r="AE532" s="116"/>
      <c r="AF532" s="117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116"/>
      <c r="AQ532" s="65"/>
      <c r="AR532" s="65"/>
      <c r="AS532" s="65"/>
      <c r="AT532" s="65"/>
      <c r="AU532" s="65"/>
      <c r="AV532" s="65"/>
      <c r="AW532" s="65"/>
      <c r="AX532" s="65"/>
      <c r="AY532" s="65"/>
    </row>
    <row r="533" spans="1:51" ht="15.75" customHeight="1" x14ac:dyDescent="0.3">
      <c r="A533" s="65"/>
      <c r="B533" s="113"/>
      <c r="C533" s="114"/>
      <c r="D533" s="115"/>
      <c r="E533" s="115"/>
      <c r="F533" s="115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16"/>
      <c r="AB533" s="116"/>
      <c r="AC533" s="116"/>
      <c r="AD533" s="116"/>
      <c r="AE533" s="116"/>
      <c r="AF533" s="117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116"/>
      <c r="AQ533" s="65"/>
      <c r="AR533" s="65"/>
      <c r="AS533" s="65"/>
      <c r="AT533" s="65"/>
      <c r="AU533" s="65"/>
      <c r="AV533" s="65"/>
      <c r="AW533" s="65"/>
      <c r="AX533" s="65"/>
      <c r="AY533" s="65"/>
    </row>
    <row r="534" spans="1:51" ht="15.75" customHeight="1" x14ac:dyDescent="0.3">
      <c r="A534" s="65"/>
      <c r="B534" s="113"/>
      <c r="C534" s="114"/>
      <c r="D534" s="115"/>
      <c r="E534" s="115"/>
      <c r="F534" s="115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16"/>
      <c r="AB534" s="116"/>
      <c r="AC534" s="116"/>
      <c r="AD534" s="116"/>
      <c r="AE534" s="116"/>
      <c r="AF534" s="117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116"/>
      <c r="AQ534" s="65"/>
      <c r="AR534" s="65"/>
      <c r="AS534" s="65"/>
      <c r="AT534" s="65"/>
      <c r="AU534" s="65"/>
      <c r="AV534" s="65"/>
      <c r="AW534" s="65"/>
      <c r="AX534" s="65"/>
      <c r="AY534" s="65"/>
    </row>
    <row r="535" spans="1:51" ht="15.75" customHeight="1" x14ac:dyDescent="0.3">
      <c r="A535" s="65"/>
      <c r="B535" s="113"/>
      <c r="C535" s="114"/>
      <c r="D535" s="115"/>
      <c r="E535" s="115"/>
      <c r="F535" s="115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16"/>
      <c r="AB535" s="116"/>
      <c r="AC535" s="116"/>
      <c r="AD535" s="116"/>
      <c r="AE535" s="116"/>
      <c r="AF535" s="117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116"/>
      <c r="AQ535" s="65"/>
      <c r="AR535" s="65"/>
      <c r="AS535" s="65"/>
      <c r="AT535" s="65"/>
      <c r="AU535" s="65"/>
      <c r="AV535" s="65"/>
      <c r="AW535" s="65"/>
      <c r="AX535" s="65"/>
      <c r="AY535" s="65"/>
    </row>
    <row r="536" spans="1:51" ht="15.75" customHeight="1" x14ac:dyDescent="0.3">
      <c r="A536" s="65"/>
      <c r="B536" s="113"/>
      <c r="C536" s="114"/>
      <c r="D536" s="115"/>
      <c r="E536" s="115"/>
      <c r="F536" s="115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16"/>
      <c r="AB536" s="116"/>
      <c r="AC536" s="116"/>
      <c r="AD536" s="116"/>
      <c r="AE536" s="116"/>
      <c r="AF536" s="117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116"/>
      <c r="AQ536" s="65"/>
      <c r="AR536" s="65"/>
      <c r="AS536" s="65"/>
      <c r="AT536" s="65"/>
      <c r="AU536" s="65"/>
      <c r="AV536" s="65"/>
      <c r="AW536" s="65"/>
      <c r="AX536" s="65"/>
      <c r="AY536" s="65"/>
    </row>
    <row r="537" spans="1:51" ht="15.75" customHeight="1" x14ac:dyDescent="0.3">
      <c r="A537" s="65"/>
      <c r="B537" s="113"/>
      <c r="C537" s="114"/>
      <c r="D537" s="115"/>
      <c r="E537" s="115"/>
      <c r="F537" s="115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  <c r="AB537" s="116"/>
      <c r="AC537" s="116"/>
      <c r="AD537" s="116"/>
      <c r="AE537" s="116"/>
      <c r="AF537" s="117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116"/>
      <c r="AQ537" s="65"/>
      <c r="AR537" s="65"/>
      <c r="AS537" s="65"/>
      <c r="AT537" s="65"/>
      <c r="AU537" s="65"/>
      <c r="AV537" s="65"/>
      <c r="AW537" s="65"/>
      <c r="AX537" s="65"/>
      <c r="AY537" s="65"/>
    </row>
    <row r="538" spans="1:51" ht="15.75" customHeight="1" x14ac:dyDescent="0.3">
      <c r="A538" s="65"/>
      <c r="B538" s="113"/>
      <c r="C538" s="114"/>
      <c r="D538" s="115"/>
      <c r="E538" s="115"/>
      <c r="F538" s="115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  <c r="AB538" s="116"/>
      <c r="AC538" s="116"/>
      <c r="AD538" s="116"/>
      <c r="AE538" s="116"/>
      <c r="AF538" s="117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116"/>
      <c r="AQ538" s="65"/>
      <c r="AR538" s="65"/>
      <c r="AS538" s="65"/>
      <c r="AT538" s="65"/>
      <c r="AU538" s="65"/>
      <c r="AV538" s="65"/>
      <c r="AW538" s="65"/>
      <c r="AX538" s="65"/>
      <c r="AY538" s="65"/>
    </row>
    <row r="539" spans="1:51" ht="15.75" customHeight="1" x14ac:dyDescent="0.3">
      <c r="A539" s="65"/>
      <c r="B539" s="113"/>
      <c r="C539" s="114"/>
      <c r="D539" s="115"/>
      <c r="E539" s="115"/>
      <c r="F539" s="115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  <c r="AB539" s="116"/>
      <c r="AC539" s="116"/>
      <c r="AD539" s="116"/>
      <c r="AE539" s="116"/>
      <c r="AF539" s="117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116"/>
      <c r="AQ539" s="65"/>
      <c r="AR539" s="65"/>
      <c r="AS539" s="65"/>
      <c r="AT539" s="65"/>
      <c r="AU539" s="65"/>
      <c r="AV539" s="65"/>
      <c r="AW539" s="65"/>
      <c r="AX539" s="65"/>
      <c r="AY539" s="65"/>
    </row>
    <row r="540" spans="1:51" ht="15.75" customHeight="1" x14ac:dyDescent="0.3">
      <c r="A540" s="65"/>
      <c r="B540" s="113"/>
      <c r="C540" s="114"/>
      <c r="D540" s="115"/>
      <c r="E540" s="115"/>
      <c r="F540" s="115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  <c r="AA540" s="116"/>
      <c r="AB540" s="116"/>
      <c r="AC540" s="116"/>
      <c r="AD540" s="116"/>
      <c r="AE540" s="116"/>
      <c r="AF540" s="117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116"/>
      <c r="AQ540" s="65"/>
      <c r="AR540" s="65"/>
      <c r="AS540" s="65"/>
      <c r="AT540" s="65"/>
      <c r="AU540" s="65"/>
      <c r="AV540" s="65"/>
      <c r="AW540" s="65"/>
      <c r="AX540" s="65"/>
      <c r="AY540" s="65"/>
    </row>
    <row r="541" spans="1:51" ht="15.75" customHeight="1" x14ac:dyDescent="0.3">
      <c r="A541" s="65"/>
      <c r="B541" s="113"/>
      <c r="C541" s="114"/>
      <c r="D541" s="115"/>
      <c r="E541" s="115"/>
      <c r="F541" s="115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  <c r="AA541" s="116"/>
      <c r="AB541" s="116"/>
      <c r="AC541" s="116"/>
      <c r="AD541" s="116"/>
      <c r="AE541" s="116"/>
      <c r="AF541" s="117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116"/>
      <c r="AQ541" s="65"/>
      <c r="AR541" s="65"/>
      <c r="AS541" s="65"/>
      <c r="AT541" s="65"/>
      <c r="AU541" s="65"/>
      <c r="AV541" s="65"/>
      <c r="AW541" s="65"/>
      <c r="AX541" s="65"/>
      <c r="AY541" s="65"/>
    </row>
    <row r="542" spans="1:51" ht="15.75" customHeight="1" x14ac:dyDescent="0.3">
      <c r="A542" s="65"/>
      <c r="B542" s="113"/>
      <c r="C542" s="114"/>
      <c r="D542" s="115"/>
      <c r="E542" s="115"/>
      <c r="F542" s="115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  <c r="AA542" s="116"/>
      <c r="AB542" s="116"/>
      <c r="AC542" s="116"/>
      <c r="AD542" s="116"/>
      <c r="AE542" s="116"/>
      <c r="AF542" s="117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116"/>
      <c r="AQ542" s="65"/>
      <c r="AR542" s="65"/>
      <c r="AS542" s="65"/>
      <c r="AT542" s="65"/>
      <c r="AU542" s="65"/>
      <c r="AV542" s="65"/>
      <c r="AW542" s="65"/>
      <c r="AX542" s="65"/>
      <c r="AY542" s="65"/>
    </row>
    <row r="543" spans="1:51" ht="15.75" customHeight="1" x14ac:dyDescent="0.3">
      <c r="A543" s="65"/>
      <c r="B543" s="113"/>
      <c r="C543" s="114"/>
      <c r="D543" s="115"/>
      <c r="E543" s="115"/>
      <c r="F543" s="115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  <c r="AA543" s="116"/>
      <c r="AB543" s="116"/>
      <c r="AC543" s="116"/>
      <c r="AD543" s="116"/>
      <c r="AE543" s="116"/>
      <c r="AF543" s="117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116"/>
      <c r="AQ543" s="65"/>
      <c r="AR543" s="65"/>
      <c r="AS543" s="65"/>
      <c r="AT543" s="65"/>
      <c r="AU543" s="65"/>
      <c r="AV543" s="65"/>
      <c r="AW543" s="65"/>
      <c r="AX543" s="65"/>
      <c r="AY543" s="65"/>
    </row>
    <row r="544" spans="1:51" ht="15.75" customHeight="1" x14ac:dyDescent="0.3">
      <c r="A544" s="65"/>
      <c r="B544" s="113"/>
      <c r="C544" s="114"/>
      <c r="D544" s="115"/>
      <c r="E544" s="115"/>
      <c r="F544" s="115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  <c r="AA544" s="116"/>
      <c r="AB544" s="116"/>
      <c r="AC544" s="116"/>
      <c r="AD544" s="116"/>
      <c r="AE544" s="116"/>
      <c r="AF544" s="117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116"/>
      <c r="AQ544" s="65"/>
      <c r="AR544" s="65"/>
      <c r="AS544" s="65"/>
      <c r="AT544" s="65"/>
      <c r="AU544" s="65"/>
      <c r="AV544" s="65"/>
      <c r="AW544" s="65"/>
      <c r="AX544" s="65"/>
      <c r="AY544" s="65"/>
    </row>
    <row r="545" spans="1:51" ht="15.75" customHeight="1" x14ac:dyDescent="0.3">
      <c r="A545" s="65"/>
      <c r="B545" s="113"/>
      <c r="C545" s="114"/>
      <c r="D545" s="115"/>
      <c r="E545" s="115"/>
      <c r="F545" s="115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  <c r="AB545" s="116"/>
      <c r="AC545" s="116"/>
      <c r="AD545" s="116"/>
      <c r="AE545" s="116"/>
      <c r="AF545" s="117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116"/>
      <c r="AQ545" s="65"/>
      <c r="AR545" s="65"/>
      <c r="AS545" s="65"/>
      <c r="AT545" s="65"/>
      <c r="AU545" s="65"/>
      <c r="AV545" s="65"/>
      <c r="AW545" s="65"/>
      <c r="AX545" s="65"/>
      <c r="AY545" s="65"/>
    </row>
    <row r="546" spans="1:51" ht="15.75" customHeight="1" x14ac:dyDescent="0.3">
      <c r="A546" s="65"/>
      <c r="B546" s="113"/>
      <c r="C546" s="114"/>
      <c r="D546" s="115"/>
      <c r="E546" s="115"/>
      <c r="F546" s="115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  <c r="AB546" s="116"/>
      <c r="AC546" s="116"/>
      <c r="AD546" s="116"/>
      <c r="AE546" s="116"/>
      <c r="AF546" s="117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116"/>
      <c r="AQ546" s="65"/>
      <c r="AR546" s="65"/>
      <c r="AS546" s="65"/>
      <c r="AT546" s="65"/>
      <c r="AU546" s="65"/>
      <c r="AV546" s="65"/>
      <c r="AW546" s="65"/>
      <c r="AX546" s="65"/>
      <c r="AY546" s="65"/>
    </row>
    <row r="547" spans="1:51" ht="15.75" customHeight="1" x14ac:dyDescent="0.3">
      <c r="A547" s="65"/>
      <c r="B547" s="113"/>
      <c r="C547" s="114"/>
      <c r="D547" s="115"/>
      <c r="E547" s="115"/>
      <c r="F547" s="115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16"/>
      <c r="AB547" s="116"/>
      <c r="AC547" s="116"/>
      <c r="AD547" s="116"/>
      <c r="AE547" s="116"/>
      <c r="AF547" s="117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116"/>
      <c r="AQ547" s="65"/>
      <c r="AR547" s="65"/>
      <c r="AS547" s="65"/>
      <c r="AT547" s="65"/>
      <c r="AU547" s="65"/>
      <c r="AV547" s="65"/>
      <c r="AW547" s="65"/>
      <c r="AX547" s="65"/>
      <c r="AY547" s="65"/>
    </row>
    <row r="548" spans="1:51" ht="15.75" customHeight="1" x14ac:dyDescent="0.3">
      <c r="A548" s="65"/>
      <c r="B548" s="113"/>
      <c r="C548" s="114"/>
      <c r="D548" s="115"/>
      <c r="E548" s="115"/>
      <c r="F548" s="115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  <c r="AB548" s="116"/>
      <c r="AC548" s="116"/>
      <c r="AD548" s="116"/>
      <c r="AE548" s="116"/>
      <c r="AF548" s="117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116"/>
      <c r="AQ548" s="65"/>
      <c r="AR548" s="65"/>
      <c r="AS548" s="65"/>
      <c r="AT548" s="65"/>
      <c r="AU548" s="65"/>
      <c r="AV548" s="65"/>
      <c r="AW548" s="65"/>
      <c r="AX548" s="65"/>
      <c r="AY548" s="65"/>
    </row>
    <row r="549" spans="1:51" ht="15.75" customHeight="1" x14ac:dyDescent="0.3">
      <c r="A549" s="65"/>
      <c r="B549" s="113"/>
      <c r="C549" s="114"/>
      <c r="D549" s="115"/>
      <c r="E549" s="115"/>
      <c r="F549" s="115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  <c r="AB549" s="116"/>
      <c r="AC549" s="116"/>
      <c r="AD549" s="116"/>
      <c r="AE549" s="116"/>
      <c r="AF549" s="117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116"/>
      <c r="AQ549" s="65"/>
      <c r="AR549" s="65"/>
      <c r="AS549" s="65"/>
      <c r="AT549" s="65"/>
      <c r="AU549" s="65"/>
      <c r="AV549" s="65"/>
      <c r="AW549" s="65"/>
      <c r="AX549" s="65"/>
      <c r="AY549" s="65"/>
    </row>
    <row r="550" spans="1:51" ht="15.75" customHeight="1" x14ac:dyDescent="0.3">
      <c r="A550" s="65"/>
      <c r="B550" s="113"/>
      <c r="C550" s="114"/>
      <c r="D550" s="115"/>
      <c r="E550" s="115"/>
      <c r="F550" s="115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16"/>
      <c r="AB550" s="116"/>
      <c r="AC550" s="116"/>
      <c r="AD550" s="116"/>
      <c r="AE550" s="116"/>
      <c r="AF550" s="117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116"/>
      <c r="AQ550" s="65"/>
      <c r="AR550" s="65"/>
      <c r="AS550" s="65"/>
      <c r="AT550" s="65"/>
      <c r="AU550" s="65"/>
      <c r="AV550" s="65"/>
      <c r="AW550" s="65"/>
      <c r="AX550" s="65"/>
      <c r="AY550" s="65"/>
    </row>
    <row r="551" spans="1:51" ht="15.75" customHeight="1" x14ac:dyDescent="0.3">
      <c r="A551" s="65"/>
      <c r="B551" s="113"/>
      <c r="C551" s="114"/>
      <c r="D551" s="115"/>
      <c r="E551" s="115"/>
      <c r="F551" s="115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16"/>
      <c r="AB551" s="116"/>
      <c r="AC551" s="116"/>
      <c r="AD551" s="116"/>
      <c r="AE551" s="116"/>
      <c r="AF551" s="117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116"/>
      <c r="AQ551" s="65"/>
      <c r="AR551" s="65"/>
      <c r="AS551" s="65"/>
      <c r="AT551" s="65"/>
      <c r="AU551" s="65"/>
      <c r="AV551" s="65"/>
      <c r="AW551" s="65"/>
      <c r="AX551" s="65"/>
      <c r="AY551" s="65"/>
    </row>
    <row r="552" spans="1:51" ht="15.75" customHeight="1" x14ac:dyDescent="0.3">
      <c r="A552" s="65"/>
      <c r="B552" s="113"/>
      <c r="C552" s="114"/>
      <c r="D552" s="115"/>
      <c r="E552" s="115"/>
      <c r="F552" s="115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  <c r="AB552" s="116"/>
      <c r="AC552" s="116"/>
      <c r="AD552" s="116"/>
      <c r="AE552" s="116"/>
      <c r="AF552" s="117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116"/>
      <c r="AQ552" s="65"/>
      <c r="AR552" s="65"/>
      <c r="AS552" s="65"/>
      <c r="AT552" s="65"/>
      <c r="AU552" s="65"/>
      <c r="AV552" s="65"/>
      <c r="AW552" s="65"/>
      <c r="AX552" s="65"/>
      <c r="AY552" s="65"/>
    </row>
    <row r="553" spans="1:51" ht="15.75" customHeight="1" x14ac:dyDescent="0.3">
      <c r="A553" s="65"/>
      <c r="B553" s="113"/>
      <c r="C553" s="114"/>
      <c r="D553" s="115"/>
      <c r="E553" s="115"/>
      <c r="F553" s="115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  <c r="AB553" s="116"/>
      <c r="AC553" s="116"/>
      <c r="AD553" s="116"/>
      <c r="AE553" s="116"/>
      <c r="AF553" s="117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116"/>
      <c r="AQ553" s="65"/>
      <c r="AR553" s="65"/>
      <c r="AS553" s="65"/>
      <c r="AT553" s="65"/>
      <c r="AU553" s="65"/>
      <c r="AV553" s="65"/>
      <c r="AW553" s="65"/>
      <c r="AX553" s="65"/>
      <c r="AY553" s="65"/>
    </row>
    <row r="554" spans="1:51" ht="15.75" customHeight="1" x14ac:dyDescent="0.3">
      <c r="A554" s="65"/>
      <c r="B554" s="113"/>
      <c r="C554" s="114"/>
      <c r="D554" s="115"/>
      <c r="E554" s="115"/>
      <c r="F554" s="115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  <c r="AB554" s="116"/>
      <c r="AC554" s="116"/>
      <c r="AD554" s="116"/>
      <c r="AE554" s="116"/>
      <c r="AF554" s="117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116"/>
      <c r="AQ554" s="65"/>
      <c r="AR554" s="65"/>
      <c r="AS554" s="65"/>
      <c r="AT554" s="65"/>
      <c r="AU554" s="65"/>
      <c r="AV554" s="65"/>
      <c r="AW554" s="65"/>
      <c r="AX554" s="65"/>
      <c r="AY554" s="65"/>
    </row>
    <row r="555" spans="1:51" ht="15.75" customHeight="1" x14ac:dyDescent="0.3">
      <c r="A555" s="65"/>
      <c r="B555" s="113"/>
      <c r="C555" s="114"/>
      <c r="D555" s="115"/>
      <c r="E555" s="115"/>
      <c r="F555" s="115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  <c r="AB555" s="116"/>
      <c r="AC555" s="116"/>
      <c r="AD555" s="116"/>
      <c r="AE555" s="116"/>
      <c r="AF555" s="117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116"/>
      <c r="AQ555" s="65"/>
      <c r="AR555" s="65"/>
      <c r="AS555" s="65"/>
      <c r="AT555" s="65"/>
      <c r="AU555" s="65"/>
      <c r="AV555" s="65"/>
      <c r="AW555" s="65"/>
      <c r="AX555" s="65"/>
      <c r="AY555" s="65"/>
    </row>
    <row r="556" spans="1:51" ht="15.75" customHeight="1" x14ac:dyDescent="0.3">
      <c r="A556" s="65"/>
      <c r="B556" s="113"/>
      <c r="C556" s="114"/>
      <c r="D556" s="115"/>
      <c r="E556" s="115"/>
      <c r="F556" s="115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  <c r="AB556" s="116"/>
      <c r="AC556" s="116"/>
      <c r="AD556" s="116"/>
      <c r="AE556" s="116"/>
      <c r="AF556" s="117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116"/>
      <c r="AQ556" s="65"/>
      <c r="AR556" s="65"/>
      <c r="AS556" s="65"/>
      <c r="AT556" s="65"/>
      <c r="AU556" s="65"/>
      <c r="AV556" s="65"/>
      <c r="AW556" s="65"/>
      <c r="AX556" s="65"/>
      <c r="AY556" s="65"/>
    </row>
    <row r="557" spans="1:51" ht="15.75" customHeight="1" x14ac:dyDescent="0.3">
      <c r="A557" s="65"/>
      <c r="B557" s="113"/>
      <c r="C557" s="114"/>
      <c r="D557" s="115"/>
      <c r="E557" s="115"/>
      <c r="F557" s="115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  <c r="AA557" s="116"/>
      <c r="AB557" s="116"/>
      <c r="AC557" s="116"/>
      <c r="AD557" s="116"/>
      <c r="AE557" s="116"/>
      <c r="AF557" s="117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116"/>
      <c r="AQ557" s="65"/>
      <c r="AR557" s="65"/>
      <c r="AS557" s="65"/>
      <c r="AT557" s="65"/>
      <c r="AU557" s="65"/>
      <c r="AV557" s="65"/>
      <c r="AW557" s="65"/>
      <c r="AX557" s="65"/>
      <c r="AY557" s="65"/>
    </row>
    <row r="558" spans="1:51" ht="15.75" customHeight="1" x14ac:dyDescent="0.3">
      <c r="A558" s="65"/>
      <c r="B558" s="113"/>
      <c r="C558" s="114"/>
      <c r="D558" s="115"/>
      <c r="E558" s="115"/>
      <c r="F558" s="115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  <c r="AB558" s="116"/>
      <c r="AC558" s="116"/>
      <c r="AD558" s="116"/>
      <c r="AE558" s="116"/>
      <c r="AF558" s="117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116"/>
      <c r="AQ558" s="65"/>
      <c r="AR558" s="65"/>
      <c r="AS558" s="65"/>
      <c r="AT558" s="65"/>
      <c r="AU558" s="65"/>
      <c r="AV558" s="65"/>
      <c r="AW558" s="65"/>
      <c r="AX558" s="65"/>
      <c r="AY558" s="65"/>
    </row>
    <row r="559" spans="1:51" ht="15.75" customHeight="1" x14ac:dyDescent="0.3">
      <c r="A559" s="65"/>
      <c r="B559" s="113"/>
      <c r="C559" s="114"/>
      <c r="D559" s="115"/>
      <c r="E559" s="115"/>
      <c r="F559" s="115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  <c r="AB559" s="116"/>
      <c r="AC559" s="116"/>
      <c r="AD559" s="116"/>
      <c r="AE559" s="116"/>
      <c r="AF559" s="117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116"/>
      <c r="AQ559" s="65"/>
      <c r="AR559" s="65"/>
      <c r="AS559" s="65"/>
      <c r="AT559" s="65"/>
      <c r="AU559" s="65"/>
      <c r="AV559" s="65"/>
      <c r="AW559" s="65"/>
      <c r="AX559" s="65"/>
      <c r="AY559" s="65"/>
    </row>
    <row r="560" spans="1:51" ht="15.75" customHeight="1" x14ac:dyDescent="0.3">
      <c r="A560" s="65"/>
      <c r="B560" s="113"/>
      <c r="C560" s="114"/>
      <c r="D560" s="115"/>
      <c r="E560" s="115"/>
      <c r="F560" s="115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  <c r="AB560" s="116"/>
      <c r="AC560" s="116"/>
      <c r="AD560" s="116"/>
      <c r="AE560" s="116"/>
      <c r="AF560" s="117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116"/>
      <c r="AQ560" s="65"/>
      <c r="AR560" s="65"/>
      <c r="AS560" s="65"/>
      <c r="AT560" s="65"/>
      <c r="AU560" s="65"/>
      <c r="AV560" s="65"/>
      <c r="AW560" s="65"/>
      <c r="AX560" s="65"/>
      <c r="AY560" s="65"/>
    </row>
    <row r="561" spans="1:51" ht="15.75" customHeight="1" x14ac:dyDescent="0.3">
      <c r="A561" s="65"/>
      <c r="B561" s="113"/>
      <c r="C561" s="114"/>
      <c r="D561" s="115"/>
      <c r="E561" s="115"/>
      <c r="F561" s="115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116"/>
      <c r="AB561" s="116"/>
      <c r="AC561" s="116"/>
      <c r="AD561" s="116"/>
      <c r="AE561" s="116"/>
      <c r="AF561" s="117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116"/>
      <c r="AQ561" s="65"/>
      <c r="AR561" s="65"/>
      <c r="AS561" s="65"/>
      <c r="AT561" s="65"/>
      <c r="AU561" s="65"/>
      <c r="AV561" s="65"/>
      <c r="AW561" s="65"/>
      <c r="AX561" s="65"/>
      <c r="AY561" s="65"/>
    </row>
    <row r="562" spans="1:51" ht="15.75" customHeight="1" x14ac:dyDescent="0.3">
      <c r="A562" s="65"/>
      <c r="B562" s="113"/>
      <c r="C562" s="114"/>
      <c r="D562" s="115"/>
      <c r="E562" s="115"/>
      <c r="F562" s="115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16"/>
      <c r="AB562" s="116"/>
      <c r="AC562" s="116"/>
      <c r="AD562" s="116"/>
      <c r="AE562" s="116"/>
      <c r="AF562" s="117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116"/>
      <c r="AQ562" s="65"/>
      <c r="AR562" s="65"/>
      <c r="AS562" s="65"/>
      <c r="AT562" s="65"/>
      <c r="AU562" s="65"/>
      <c r="AV562" s="65"/>
      <c r="AW562" s="65"/>
      <c r="AX562" s="65"/>
      <c r="AY562" s="65"/>
    </row>
    <row r="563" spans="1:51" ht="15.75" customHeight="1" x14ac:dyDescent="0.3">
      <c r="A563" s="65"/>
      <c r="B563" s="113"/>
      <c r="C563" s="114"/>
      <c r="D563" s="115"/>
      <c r="E563" s="115"/>
      <c r="F563" s="115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16"/>
      <c r="AB563" s="116"/>
      <c r="AC563" s="116"/>
      <c r="AD563" s="116"/>
      <c r="AE563" s="116"/>
      <c r="AF563" s="117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116"/>
      <c r="AQ563" s="65"/>
      <c r="AR563" s="65"/>
      <c r="AS563" s="65"/>
      <c r="AT563" s="65"/>
      <c r="AU563" s="65"/>
      <c r="AV563" s="65"/>
      <c r="AW563" s="65"/>
      <c r="AX563" s="65"/>
      <c r="AY563" s="65"/>
    </row>
    <row r="564" spans="1:51" ht="15.75" customHeight="1" x14ac:dyDescent="0.3">
      <c r="A564" s="65"/>
      <c r="B564" s="113"/>
      <c r="C564" s="114"/>
      <c r="D564" s="115"/>
      <c r="E564" s="115"/>
      <c r="F564" s="115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16"/>
      <c r="AB564" s="116"/>
      <c r="AC564" s="116"/>
      <c r="AD564" s="116"/>
      <c r="AE564" s="116"/>
      <c r="AF564" s="117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116"/>
      <c r="AQ564" s="65"/>
      <c r="AR564" s="65"/>
      <c r="AS564" s="65"/>
      <c r="AT564" s="65"/>
      <c r="AU564" s="65"/>
      <c r="AV564" s="65"/>
      <c r="AW564" s="65"/>
      <c r="AX564" s="65"/>
      <c r="AY564" s="65"/>
    </row>
    <row r="565" spans="1:51" ht="15.75" customHeight="1" x14ac:dyDescent="0.3">
      <c r="A565" s="65"/>
      <c r="B565" s="113"/>
      <c r="C565" s="114"/>
      <c r="D565" s="115"/>
      <c r="E565" s="115"/>
      <c r="F565" s="115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  <c r="AB565" s="116"/>
      <c r="AC565" s="116"/>
      <c r="AD565" s="116"/>
      <c r="AE565" s="116"/>
      <c r="AF565" s="117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116"/>
      <c r="AQ565" s="65"/>
      <c r="AR565" s="65"/>
      <c r="AS565" s="65"/>
      <c r="AT565" s="65"/>
      <c r="AU565" s="65"/>
      <c r="AV565" s="65"/>
      <c r="AW565" s="65"/>
      <c r="AX565" s="65"/>
      <c r="AY565" s="65"/>
    </row>
    <row r="566" spans="1:51" ht="15.75" customHeight="1" x14ac:dyDescent="0.3">
      <c r="A566" s="65"/>
      <c r="B566" s="113"/>
      <c r="C566" s="114"/>
      <c r="D566" s="115"/>
      <c r="E566" s="115"/>
      <c r="F566" s="115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  <c r="AB566" s="116"/>
      <c r="AC566" s="116"/>
      <c r="AD566" s="116"/>
      <c r="AE566" s="116"/>
      <c r="AF566" s="117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116"/>
      <c r="AQ566" s="65"/>
      <c r="AR566" s="65"/>
      <c r="AS566" s="65"/>
      <c r="AT566" s="65"/>
      <c r="AU566" s="65"/>
      <c r="AV566" s="65"/>
      <c r="AW566" s="65"/>
      <c r="AX566" s="65"/>
      <c r="AY566" s="65"/>
    </row>
    <row r="567" spans="1:51" ht="15.75" customHeight="1" x14ac:dyDescent="0.3">
      <c r="A567" s="65"/>
      <c r="B567" s="113"/>
      <c r="C567" s="114"/>
      <c r="D567" s="115"/>
      <c r="E567" s="115"/>
      <c r="F567" s="115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  <c r="AB567" s="116"/>
      <c r="AC567" s="116"/>
      <c r="AD567" s="116"/>
      <c r="AE567" s="116"/>
      <c r="AF567" s="117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116"/>
      <c r="AQ567" s="65"/>
      <c r="AR567" s="65"/>
      <c r="AS567" s="65"/>
      <c r="AT567" s="65"/>
      <c r="AU567" s="65"/>
      <c r="AV567" s="65"/>
      <c r="AW567" s="65"/>
      <c r="AX567" s="65"/>
      <c r="AY567" s="65"/>
    </row>
    <row r="568" spans="1:51" ht="15.75" customHeight="1" x14ac:dyDescent="0.3">
      <c r="A568" s="65"/>
      <c r="B568" s="113"/>
      <c r="C568" s="114"/>
      <c r="D568" s="115"/>
      <c r="E568" s="115"/>
      <c r="F568" s="115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16"/>
      <c r="AB568" s="116"/>
      <c r="AC568" s="116"/>
      <c r="AD568" s="116"/>
      <c r="AE568" s="116"/>
      <c r="AF568" s="117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116"/>
      <c r="AQ568" s="65"/>
      <c r="AR568" s="65"/>
      <c r="AS568" s="65"/>
      <c r="AT568" s="65"/>
      <c r="AU568" s="65"/>
      <c r="AV568" s="65"/>
      <c r="AW568" s="65"/>
      <c r="AX568" s="65"/>
      <c r="AY568" s="65"/>
    </row>
    <row r="569" spans="1:51" ht="15.75" customHeight="1" x14ac:dyDescent="0.3">
      <c r="A569" s="65"/>
      <c r="B569" s="113"/>
      <c r="C569" s="114"/>
      <c r="D569" s="115"/>
      <c r="E569" s="115"/>
      <c r="F569" s="115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  <c r="AB569" s="116"/>
      <c r="AC569" s="116"/>
      <c r="AD569" s="116"/>
      <c r="AE569" s="116"/>
      <c r="AF569" s="117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116"/>
      <c r="AQ569" s="65"/>
      <c r="AR569" s="65"/>
      <c r="AS569" s="65"/>
      <c r="AT569" s="65"/>
      <c r="AU569" s="65"/>
      <c r="AV569" s="65"/>
      <c r="AW569" s="65"/>
      <c r="AX569" s="65"/>
      <c r="AY569" s="65"/>
    </row>
    <row r="570" spans="1:51" ht="15.75" customHeight="1" x14ac:dyDescent="0.3">
      <c r="A570" s="65"/>
      <c r="B570" s="113"/>
      <c r="C570" s="114"/>
      <c r="D570" s="115"/>
      <c r="E570" s="115"/>
      <c r="F570" s="115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16"/>
      <c r="AB570" s="116"/>
      <c r="AC570" s="116"/>
      <c r="AD570" s="116"/>
      <c r="AE570" s="116"/>
      <c r="AF570" s="117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116"/>
      <c r="AQ570" s="65"/>
      <c r="AR570" s="65"/>
      <c r="AS570" s="65"/>
      <c r="AT570" s="65"/>
      <c r="AU570" s="65"/>
      <c r="AV570" s="65"/>
      <c r="AW570" s="65"/>
      <c r="AX570" s="65"/>
      <c r="AY570" s="65"/>
    </row>
    <row r="571" spans="1:51" ht="15.75" customHeight="1" x14ac:dyDescent="0.3">
      <c r="A571" s="65"/>
      <c r="B571" s="113"/>
      <c r="C571" s="114"/>
      <c r="D571" s="115"/>
      <c r="E571" s="115"/>
      <c r="F571" s="115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  <c r="AB571" s="116"/>
      <c r="AC571" s="116"/>
      <c r="AD571" s="116"/>
      <c r="AE571" s="116"/>
      <c r="AF571" s="117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116"/>
      <c r="AQ571" s="65"/>
      <c r="AR571" s="65"/>
      <c r="AS571" s="65"/>
      <c r="AT571" s="65"/>
      <c r="AU571" s="65"/>
      <c r="AV571" s="65"/>
      <c r="AW571" s="65"/>
      <c r="AX571" s="65"/>
      <c r="AY571" s="65"/>
    </row>
    <row r="572" spans="1:51" ht="15.75" customHeight="1" x14ac:dyDescent="0.3">
      <c r="A572" s="65"/>
      <c r="B572" s="113"/>
      <c r="C572" s="114"/>
      <c r="D572" s="115"/>
      <c r="E572" s="115"/>
      <c r="F572" s="115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16"/>
      <c r="AB572" s="116"/>
      <c r="AC572" s="116"/>
      <c r="AD572" s="116"/>
      <c r="AE572" s="116"/>
      <c r="AF572" s="117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116"/>
      <c r="AQ572" s="65"/>
      <c r="AR572" s="65"/>
      <c r="AS572" s="65"/>
      <c r="AT572" s="65"/>
      <c r="AU572" s="65"/>
      <c r="AV572" s="65"/>
      <c r="AW572" s="65"/>
      <c r="AX572" s="65"/>
      <c r="AY572" s="65"/>
    </row>
    <row r="573" spans="1:51" ht="15.75" customHeight="1" x14ac:dyDescent="0.3">
      <c r="A573" s="65"/>
      <c r="B573" s="113"/>
      <c r="C573" s="114"/>
      <c r="D573" s="115"/>
      <c r="E573" s="115"/>
      <c r="F573" s="115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  <c r="AB573" s="116"/>
      <c r="AC573" s="116"/>
      <c r="AD573" s="116"/>
      <c r="AE573" s="116"/>
      <c r="AF573" s="117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116"/>
      <c r="AQ573" s="65"/>
      <c r="AR573" s="65"/>
      <c r="AS573" s="65"/>
      <c r="AT573" s="65"/>
      <c r="AU573" s="65"/>
      <c r="AV573" s="65"/>
      <c r="AW573" s="65"/>
      <c r="AX573" s="65"/>
      <c r="AY573" s="65"/>
    </row>
    <row r="574" spans="1:51" ht="15.75" customHeight="1" x14ac:dyDescent="0.3">
      <c r="A574" s="65"/>
      <c r="B574" s="113"/>
      <c r="C574" s="114"/>
      <c r="D574" s="115"/>
      <c r="E574" s="115"/>
      <c r="F574" s="115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  <c r="AB574" s="116"/>
      <c r="AC574" s="116"/>
      <c r="AD574" s="116"/>
      <c r="AE574" s="116"/>
      <c r="AF574" s="117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116"/>
      <c r="AQ574" s="65"/>
      <c r="AR574" s="65"/>
      <c r="AS574" s="65"/>
      <c r="AT574" s="65"/>
      <c r="AU574" s="65"/>
      <c r="AV574" s="65"/>
      <c r="AW574" s="65"/>
      <c r="AX574" s="65"/>
      <c r="AY574" s="65"/>
    </row>
    <row r="575" spans="1:51" ht="15.75" customHeight="1" x14ac:dyDescent="0.3">
      <c r="A575" s="65"/>
      <c r="B575" s="113"/>
      <c r="C575" s="114"/>
      <c r="D575" s="115"/>
      <c r="E575" s="115"/>
      <c r="F575" s="115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  <c r="AB575" s="116"/>
      <c r="AC575" s="116"/>
      <c r="AD575" s="116"/>
      <c r="AE575" s="116"/>
      <c r="AF575" s="117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116"/>
      <c r="AQ575" s="65"/>
      <c r="AR575" s="65"/>
      <c r="AS575" s="65"/>
      <c r="AT575" s="65"/>
      <c r="AU575" s="65"/>
      <c r="AV575" s="65"/>
      <c r="AW575" s="65"/>
      <c r="AX575" s="65"/>
      <c r="AY575" s="65"/>
    </row>
    <row r="576" spans="1:51" ht="15.75" customHeight="1" x14ac:dyDescent="0.3">
      <c r="A576" s="65"/>
      <c r="B576" s="113"/>
      <c r="C576" s="114"/>
      <c r="D576" s="115"/>
      <c r="E576" s="115"/>
      <c r="F576" s="115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  <c r="AB576" s="116"/>
      <c r="AC576" s="116"/>
      <c r="AD576" s="116"/>
      <c r="AE576" s="116"/>
      <c r="AF576" s="117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116"/>
      <c r="AQ576" s="65"/>
      <c r="AR576" s="65"/>
      <c r="AS576" s="65"/>
      <c r="AT576" s="65"/>
      <c r="AU576" s="65"/>
      <c r="AV576" s="65"/>
      <c r="AW576" s="65"/>
      <c r="AX576" s="65"/>
      <c r="AY576" s="65"/>
    </row>
    <row r="577" spans="1:51" ht="15.75" customHeight="1" x14ac:dyDescent="0.3">
      <c r="A577" s="65"/>
      <c r="B577" s="113"/>
      <c r="C577" s="114"/>
      <c r="D577" s="115"/>
      <c r="E577" s="115"/>
      <c r="F577" s="115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  <c r="AB577" s="116"/>
      <c r="AC577" s="116"/>
      <c r="AD577" s="116"/>
      <c r="AE577" s="116"/>
      <c r="AF577" s="117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116"/>
      <c r="AQ577" s="65"/>
      <c r="AR577" s="65"/>
      <c r="AS577" s="65"/>
      <c r="AT577" s="65"/>
      <c r="AU577" s="65"/>
      <c r="AV577" s="65"/>
      <c r="AW577" s="65"/>
      <c r="AX577" s="65"/>
      <c r="AY577" s="65"/>
    </row>
    <row r="578" spans="1:51" ht="15.75" customHeight="1" x14ac:dyDescent="0.3">
      <c r="A578" s="65"/>
      <c r="B578" s="113"/>
      <c r="C578" s="114"/>
      <c r="D578" s="115"/>
      <c r="E578" s="115"/>
      <c r="F578" s="115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  <c r="AB578" s="116"/>
      <c r="AC578" s="116"/>
      <c r="AD578" s="116"/>
      <c r="AE578" s="116"/>
      <c r="AF578" s="117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116"/>
      <c r="AQ578" s="65"/>
      <c r="AR578" s="65"/>
      <c r="AS578" s="65"/>
      <c r="AT578" s="65"/>
      <c r="AU578" s="65"/>
      <c r="AV578" s="65"/>
      <c r="AW578" s="65"/>
      <c r="AX578" s="65"/>
      <c r="AY578" s="65"/>
    </row>
    <row r="579" spans="1:51" ht="15.75" customHeight="1" x14ac:dyDescent="0.3">
      <c r="A579" s="65"/>
      <c r="B579" s="113"/>
      <c r="C579" s="114"/>
      <c r="D579" s="115"/>
      <c r="E579" s="115"/>
      <c r="F579" s="115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  <c r="AB579" s="116"/>
      <c r="AC579" s="116"/>
      <c r="AD579" s="116"/>
      <c r="AE579" s="116"/>
      <c r="AF579" s="117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116"/>
      <c r="AQ579" s="65"/>
      <c r="AR579" s="65"/>
      <c r="AS579" s="65"/>
      <c r="AT579" s="65"/>
      <c r="AU579" s="65"/>
      <c r="AV579" s="65"/>
      <c r="AW579" s="65"/>
      <c r="AX579" s="65"/>
      <c r="AY579" s="65"/>
    </row>
    <row r="580" spans="1:51" ht="15.75" customHeight="1" x14ac:dyDescent="0.3">
      <c r="A580" s="65"/>
      <c r="B580" s="113"/>
      <c r="C580" s="114"/>
      <c r="D580" s="115"/>
      <c r="E580" s="115"/>
      <c r="F580" s="115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  <c r="AB580" s="116"/>
      <c r="AC580" s="116"/>
      <c r="AD580" s="116"/>
      <c r="AE580" s="116"/>
      <c r="AF580" s="117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116"/>
      <c r="AQ580" s="65"/>
      <c r="AR580" s="65"/>
      <c r="AS580" s="65"/>
      <c r="AT580" s="65"/>
      <c r="AU580" s="65"/>
      <c r="AV580" s="65"/>
      <c r="AW580" s="65"/>
      <c r="AX580" s="65"/>
      <c r="AY580" s="65"/>
    </row>
    <row r="581" spans="1:51" ht="15.75" customHeight="1" x14ac:dyDescent="0.3">
      <c r="A581" s="65"/>
      <c r="B581" s="113"/>
      <c r="C581" s="114"/>
      <c r="D581" s="115"/>
      <c r="E581" s="115"/>
      <c r="F581" s="115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  <c r="AB581" s="116"/>
      <c r="AC581" s="116"/>
      <c r="AD581" s="116"/>
      <c r="AE581" s="116"/>
      <c r="AF581" s="117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116"/>
      <c r="AQ581" s="65"/>
      <c r="AR581" s="65"/>
      <c r="AS581" s="65"/>
      <c r="AT581" s="65"/>
      <c r="AU581" s="65"/>
      <c r="AV581" s="65"/>
      <c r="AW581" s="65"/>
      <c r="AX581" s="65"/>
      <c r="AY581" s="65"/>
    </row>
    <row r="582" spans="1:51" ht="15.75" customHeight="1" x14ac:dyDescent="0.3">
      <c r="A582" s="65"/>
      <c r="B582" s="113"/>
      <c r="C582" s="114"/>
      <c r="D582" s="115"/>
      <c r="E582" s="115"/>
      <c r="F582" s="115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  <c r="AB582" s="116"/>
      <c r="AC582" s="116"/>
      <c r="AD582" s="116"/>
      <c r="AE582" s="116"/>
      <c r="AF582" s="117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116"/>
      <c r="AQ582" s="65"/>
      <c r="AR582" s="65"/>
      <c r="AS582" s="65"/>
      <c r="AT582" s="65"/>
      <c r="AU582" s="65"/>
      <c r="AV582" s="65"/>
      <c r="AW582" s="65"/>
      <c r="AX582" s="65"/>
      <c r="AY582" s="65"/>
    </row>
    <row r="583" spans="1:51" ht="15.75" customHeight="1" x14ac:dyDescent="0.3">
      <c r="A583" s="65"/>
      <c r="B583" s="113"/>
      <c r="C583" s="114"/>
      <c r="D583" s="115"/>
      <c r="E583" s="115"/>
      <c r="F583" s="115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  <c r="AB583" s="116"/>
      <c r="AC583" s="116"/>
      <c r="AD583" s="116"/>
      <c r="AE583" s="116"/>
      <c r="AF583" s="117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116"/>
      <c r="AQ583" s="65"/>
      <c r="AR583" s="65"/>
      <c r="AS583" s="65"/>
      <c r="AT583" s="65"/>
      <c r="AU583" s="65"/>
      <c r="AV583" s="65"/>
      <c r="AW583" s="65"/>
      <c r="AX583" s="65"/>
      <c r="AY583" s="65"/>
    </row>
    <row r="584" spans="1:51" ht="15.75" customHeight="1" x14ac:dyDescent="0.3">
      <c r="A584" s="65"/>
      <c r="B584" s="113"/>
      <c r="C584" s="114"/>
      <c r="D584" s="115"/>
      <c r="E584" s="115"/>
      <c r="F584" s="115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  <c r="AB584" s="116"/>
      <c r="AC584" s="116"/>
      <c r="AD584" s="116"/>
      <c r="AE584" s="116"/>
      <c r="AF584" s="117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116"/>
      <c r="AQ584" s="65"/>
      <c r="AR584" s="65"/>
      <c r="AS584" s="65"/>
      <c r="AT584" s="65"/>
      <c r="AU584" s="65"/>
      <c r="AV584" s="65"/>
      <c r="AW584" s="65"/>
      <c r="AX584" s="65"/>
      <c r="AY584" s="65"/>
    </row>
    <row r="585" spans="1:51" ht="15.75" customHeight="1" x14ac:dyDescent="0.3">
      <c r="A585" s="65"/>
      <c r="B585" s="113"/>
      <c r="C585" s="114"/>
      <c r="D585" s="115"/>
      <c r="E585" s="115"/>
      <c r="F585" s="115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  <c r="AB585" s="116"/>
      <c r="AC585" s="116"/>
      <c r="AD585" s="116"/>
      <c r="AE585" s="116"/>
      <c r="AF585" s="117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116"/>
      <c r="AQ585" s="65"/>
      <c r="AR585" s="65"/>
      <c r="AS585" s="65"/>
      <c r="AT585" s="65"/>
      <c r="AU585" s="65"/>
      <c r="AV585" s="65"/>
      <c r="AW585" s="65"/>
      <c r="AX585" s="65"/>
      <c r="AY585" s="65"/>
    </row>
    <row r="586" spans="1:51" ht="15.75" customHeight="1" x14ac:dyDescent="0.3">
      <c r="A586" s="65"/>
      <c r="B586" s="113"/>
      <c r="C586" s="114"/>
      <c r="D586" s="115"/>
      <c r="E586" s="115"/>
      <c r="F586" s="115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  <c r="AB586" s="116"/>
      <c r="AC586" s="116"/>
      <c r="AD586" s="116"/>
      <c r="AE586" s="116"/>
      <c r="AF586" s="117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116"/>
      <c r="AQ586" s="65"/>
      <c r="AR586" s="65"/>
      <c r="AS586" s="65"/>
      <c r="AT586" s="65"/>
      <c r="AU586" s="65"/>
      <c r="AV586" s="65"/>
      <c r="AW586" s="65"/>
      <c r="AX586" s="65"/>
      <c r="AY586" s="65"/>
    </row>
    <row r="587" spans="1:51" ht="15.75" customHeight="1" x14ac:dyDescent="0.3">
      <c r="A587" s="65"/>
      <c r="B587" s="113"/>
      <c r="C587" s="114"/>
      <c r="D587" s="115"/>
      <c r="E587" s="115"/>
      <c r="F587" s="115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  <c r="AB587" s="116"/>
      <c r="AC587" s="116"/>
      <c r="AD587" s="116"/>
      <c r="AE587" s="116"/>
      <c r="AF587" s="117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116"/>
      <c r="AQ587" s="65"/>
      <c r="AR587" s="65"/>
      <c r="AS587" s="65"/>
      <c r="AT587" s="65"/>
      <c r="AU587" s="65"/>
      <c r="AV587" s="65"/>
      <c r="AW587" s="65"/>
      <c r="AX587" s="65"/>
      <c r="AY587" s="65"/>
    </row>
    <row r="588" spans="1:51" ht="15.75" customHeight="1" x14ac:dyDescent="0.3">
      <c r="A588" s="65"/>
      <c r="B588" s="113"/>
      <c r="C588" s="114"/>
      <c r="D588" s="115"/>
      <c r="E588" s="115"/>
      <c r="F588" s="115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  <c r="AA588" s="116"/>
      <c r="AB588" s="116"/>
      <c r="AC588" s="116"/>
      <c r="AD588" s="116"/>
      <c r="AE588" s="116"/>
      <c r="AF588" s="117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116"/>
      <c r="AQ588" s="65"/>
      <c r="AR588" s="65"/>
      <c r="AS588" s="65"/>
      <c r="AT588" s="65"/>
      <c r="AU588" s="65"/>
      <c r="AV588" s="65"/>
      <c r="AW588" s="65"/>
      <c r="AX588" s="65"/>
      <c r="AY588" s="65"/>
    </row>
    <row r="589" spans="1:51" ht="15.75" customHeight="1" x14ac:dyDescent="0.3">
      <c r="A589" s="65"/>
      <c r="B589" s="113"/>
      <c r="C589" s="114"/>
      <c r="D589" s="115"/>
      <c r="E589" s="115"/>
      <c r="F589" s="115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  <c r="AB589" s="116"/>
      <c r="AC589" s="116"/>
      <c r="AD589" s="116"/>
      <c r="AE589" s="116"/>
      <c r="AF589" s="117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116"/>
      <c r="AQ589" s="65"/>
      <c r="AR589" s="65"/>
      <c r="AS589" s="65"/>
      <c r="AT589" s="65"/>
      <c r="AU589" s="65"/>
      <c r="AV589" s="65"/>
      <c r="AW589" s="65"/>
      <c r="AX589" s="65"/>
      <c r="AY589" s="65"/>
    </row>
    <row r="590" spans="1:51" ht="15.75" customHeight="1" x14ac:dyDescent="0.3">
      <c r="A590" s="65"/>
      <c r="B590" s="113"/>
      <c r="C590" s="114"/>
      <c r="D590" s="115"/>
      <c r="E590" s="115"/>
      <c r="F590" s="115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  <c r="AA590" s="116"/>
      <c r="AB590" s="116"/>
      <c r="AC590" s="116"/>
      <c r="AD590" s="116"/>
      <c r="AE590" s="116"/>
      <c r="AF590" s="117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116"/>
      <c r="AQ590" s="65"/>
      <c r="AR590" s="65"/>
      <c r="AS590" s="65"/>
      <c r="AT590" s="65"/>
      <c r="AU590" s="65"/>
      <c r="AV590" s="65"/>
      <c r="AW590" s="65"/>
      <c r="AX590" s="65"/>
      <c r="AY590" s="65"/>
    </row>
    <row r="591" spans="1:51" ht="15.75" customHeight="1" x14ac:dyDescent="0.3">
      <c r="A591" s="65"/>
      <c r="B591" s="113"/>
      <c r="C591" s="114"/>
      <c r="D591" s="115"/>
      <c r="E591" s="115"/>
      <c r="F591" s="115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  <c r="AB591" s="116"/>
      <c r="AC591" s="116"/>
      <c r="AD591" s="116"/>
      <c r="AE591" s="116"/>
      <c r="AF591" s="117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116"/>
      <c r="AQ591" s="65"/>
      <c r="AR591" s="65"/>
      <c r="AS591" s="65"/>
      <c r="AT591" s="65"/>
      <c r="AU591" s="65"/>
      <c r="AV591" s="65"/>
      <c r="AW591" s="65"/>
      <c r="AX591" s="65"/>
      <c r="AY591" s="65"/>
    </row>
    <row r="592" spans="1:51" ht="15.75" customHeight="1" x14ac:dyDescent="0.3">
      <c r="A592" s="65"/>
      <c r="B592" s="113"/>
      <c r="C592" s="114"/>
      <c r="D592" s="115"/>
      <c r="E592" s="115"/>
      <c r="F592" s="115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  <c r="AB592" s="116"/>
      <c r="AC592" s="116"/>
      <c r="AD592" s="116"/>
      <c r="AE592" s="116"/>
      <c r="AF592" s="117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116"/>
      <c r="AQ592" s="65"/>
      <c r="AR592" s="65"/>
      <c r="AS592" s="65"/>
      <c r="AT592" s="65"/>
      <c r="AU592" s="65"/>
      <c r="AV592" s="65"/>
      <c r="AW592" s="65"/>
      <c r="AX592" s="65"/>
      <c r="AY592" s="65"/>
    </row>
    <row r="593" spans="1:51" ht="15.75" customHeight="1" x14ac:dyDescent="0.3">
      <c r="A593" s="65"/>
      <c r="B593" s="113"/>
      <c r="C593" s="114"/>
      <c r="D593" s="115"/>
      <c r="E593" s="115"/>
      <c r="F593" s="115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  <c r="AB593" s="116"/>
      <c r="AC593" s="116"/>
      <c r="AD593" s="116"/>
      <c r="AE593" s="116"/>
      <c r="AF593" s="117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116"/>
      <c r="AQ593" s="65"/>
      <c r="AR593" s="65"/>
      <c r="AS593" s="65"/>
      <c r="AT593" s="65"/>
      <c r="AU593" s="65"/>
      <c r="AV593" s="65"/>
      <c r="AW593" s="65"/>
      <c r="AX593" s="65"/>
      <c r="AY593" s="65"/>
    </row>
    <row r="594" spans="1:51" ht="15.75" customHeight="1" x14ac:dyDescent="0.3">
      <c r="A594" s="65"/>
      <c r="B594" s="113"/>
      <c r="C594" s="114"/>
      <c r="D594" s="115"/>
      <c r="E594" s="115"/>
      <c r="F594" s="115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  <c r="AB594" s="116"/>
      <c r="AC594" s="116"/>
      <c r="AD594" s="116"/>
      <c r="AE594" s="116"/>
      <c r="AF594" s="117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116"/>
      <c r="AQ594" s="65"/>
      <c r="AR594" s="65"/>
      <c r="AS594" s="65"/>
      <c r="AT594" s="65"/>
      <c r="AU594" s="65"/>
      <c r="AV594" s="65"/>
      <c r="AW594" s="65"/>
      <c r="AX594" s="65"/>
      <c r="AY594" s="65"/>
    </row>
    <row r="595" spans="1:51" ht="15.75" customHeight="1" x14ac:dyDescent="0.3">
      <c r="A595" s="65"/>
      <c r="B595" s="113"/>
      <c r="C595" s="114"/>
      <c r="D595" s="115"/>
      <c r="E595" s="115"/>
      <c r="F595" s="115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  <c r="AA595" s="116"/>
      <c r="AB595" s="116"/>
      <c r="AC595" s="116"/>
      <c r="AD595" s="116"/>
      <c r="AE595" s="116"/>
      <c r="AF595" s="117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116"/>
      <c r="AQ595" s="65"/>
      <c r="AR595" s="65"/>
      <c r="AS595" s="65"/>
      <c r="AT595" s="65"/>
      <c r="AU595" s="65"/>
      <c r="AV595" s="65"/>
      <c r="AW595" s="65"/>
      <c r="AX595" s="65"/>
      <c r="AY595" s="65"/>
    </row>
    <row r="596" spans="1:51" ht="15.75" customHeight="1" x14ac:dyDescent="0.3">
      <c r="A596" s="65"/>
      <c r="B596" s="113"/>
      <c r="C596" s="114"/>
      <c r="D596" s="115"/>
      <c r="E596" s="115"/>
      <c r="F596" s="115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  <c r="AA596" s="116"/>
      <c r="AB596" s="116"/>
      <c r="AC596" s="116"/>
      <c r="AD596" s="116"/>
      <c r="AE596" s="116"/>
      <c r="AF596" s="117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116"/>
      <c r="AQ596" s="65"/>
      <c r="AR596" s="65"/>
      <c r="AS596" s="65"/>
      <c r="AT596" s="65"/>
      <c r="AU596" s="65"/>
      <c r="AV596" s="65"/>
      <c r="AW596" s="65"/>
      <c r="AX596" s="65"/>
      <c r="AY596" s="65"/>
    </row>
    <row r="597" spans="1:51" ht="15.75" customHeight="1" x14ac:dyDescent="0.3">
      <c r="A597" s="65"/>
      <c r="B597" s="113"/>
      <c r="C597" s="114"/>
      <c r="D597" s="115"/>
      <c r="E597" s="115"/>
      <c r="F597" s="115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  <c r="AA597" s="116"/>
      <c r="AB597" s="116"/>
      <c r="AC597" s="116"/>
      <c r="AD597" s="116"/>
      <c r="AE597" s="116"/>
      <c r="AF597" s="117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116"/>
      <c r="AQ597" s="65"/>
      <c r="AR597" s="65"/>
      <c r="AS597" s="65"/>
      <c r="AT597" s="65"/>
      <c r="AU597" s="65"/>
      <c r="AV597" s="65"/>
      <c r="AW597" s="65"/>
      <c r="AX597" s="65"/>
      <c r="AY597" s="65"/>
    </row>
    <row r="598" spans="1:51" ht="15.75" customHeight="1" x14ac:dyDescent="0.3">
      <c r="A598" s="65"/>
      <c r="B598" s="113"/>
      <c r="C598" s="114"/>
      <c r="D598" s="115"/>
      <c r="E598" s="115"/>
      <c r="F598" s="115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  <c r="AA598" s="116"/>
      <c r="AB598" s="116"/>
      <c r="AC598" s="116"/>
      <c r="AD598" s="116"/>
      <c r="AE598" s="116"/>
      <c r="AF598" s="117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116"/>
      <c r="AQ598" s="65"/>
      <c r="AR598" s="65"/>
      <c r="AS598" s="65"/>
      <c r="AT598" s="65"/>
      <c r="AU598" s="65"/>
      <c r="AV598" s="65"/>
      <c r="AW598" s="65"/>
      <c r="AX598" s="65"/>
      <c r="AY598" s="65"/>
    </row>
    <row r="599" spans="1:51" ht="15.75" customHeight="1" x14ac:dyDescent="0.3">
      <c r="A599" s="65"/>
      <c r="B599" s="113"/>
      <c r="C599" s="114"/>
      <c r="D599" s="115"/>
      <c r="E599" s="115"/>
      <c r="F599" s="115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16"/>
      <c r="AB599" s="116"/>
      <c r="AC599" s="116"/>
      <c r="AD599" s="116"/>
      <c r="AE599" s="116"/>
      <c r="AF599" s="117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116"/>
      <c r="AQ599" s="65"/>
      <c r="AR599" s="65"/>
      <c r="AS599" s="65"/>
      <c r="AT599" s="65"/>
      <c r="AU599" s="65"/>
      <c r="AV599" s="65"/>
      <c r="AW599" s="65"/>
      <c r="AX599" s="65"/>
      <c r="AY599" s="65"/>
    </row>
    <row r="600" spans="1:51" ht="15.75" customHeight="1" x14ac:dyDescent="0.3">
      <c r="A600" s="65"/>
      <c r="B600" s="113"/>
      <c r="C600" s="114"/>
      <c r="D600" s="115"/>
      <c r="E600" s="115"/>
      <c r="F600" s="115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  <c r="AA600" s="116"/>
      <c r="AB600" s="116"/>
      <c r="AC600" s="116"/>
      <c r="AD600" s="116"/>
      <c r="AE600" s="116"/>
      <c r="AF600" s="117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116"/>
      <c r="AQ600" s="65"/>
      <c r="AR600" s="65"/>
      <c r="AS600" s="65"/>
      <c r="AT600" s="65"/>
      <c r="AU600" s="65"/>
      <c r="AV600" s="65"/>
      <c r="AW600" s="65"/>
      <c r="AX600" s="65"/>
      <c r="AY600" s="65"/>
    </row>
    <row r="601" spans="1:51" ht="15.75" customHeight="1" x14ac:dyDescent="0.3">
      <c r="A601" s="65"/>
      <c r="B601" s="113"/>
      <c r="C601" s="114"/>
      <c r="D601" s="115"/>
      <c r="E601" s="115"/>
      <c r="F601" s="115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  <c r="AA601" s="116"/>
      <c r="AB601" s="116"/>
      <c r="AC601" s="116"/>
      <c r="AD601" s="116"/>
      <c r="AE601" s="116"/>
      <c r="AF601" s="117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116"/>
      <c r="AQ601" s="65"/>
      <c r="AR601" s="65"/>
      <c r="AS601" s="65"/>
      <c r="AT601" s="65"/>
      <c r="AU601" s="65"/>
      <c r="AV601" s="65"/>
      <c r="AW601" s="65"/>
      <c r="AX601" s="65"/>
      <c r="AY601" s="65"/>
    </row>
    <row r="602" spans="1:51" ht="15.75" customHeight="1" x14ac:dyDescent="0.3">
      <c r="A602" s="65"/>
      <c r="B602" s="113"/>
      <c r="C602" s="114"/>
      <c r="D602" s="115"/>
      <c r="E602" s="115"/>
      <c r="F602" s="115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  <c r="AA602" s="116"/>
      <c r="AB602" s="116"/>
      <c r="AC602" s="116"/>
      <c r="AD602" s="116"/>
      <c r="AE602" s="116"/>
      <c r="AF602" s="117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116"/>
      <c r="AQ602" s="65"/>
      <c r="AR602" s="65"/>
      <c r="AS602" s="65"/>
      <c r="AT602" s="65"/>
      <c r="AU602" s="65"/>
      <c r="AV602" s="65"/>
      <c r="AW602" s="65"/>
      <c r="AX602" s="65"/>
      <c r="AY602" s="65"/>
    </row>
    <row r="603" spans="1:51" ht="15.75" customHeight="1" x14ac:dyDescent="0.3">
      <c r="A603" s="65"/>
      <c r="B603" s="113"/>
      <c r="C603" s="114"/>
      <c r="D603" s="115"/>
      <c r="E603" s="115"/>
      <c r="F603" s="115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  <c r="AA603" s="116"/>
      <c r="AB603" s="116"/>
      <c r="AC603" s="116"/>
      <c r="AD603" s="116"/>
      <c r="AE603" s="116"/>
      <c r="AF603" s="117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116"/>
      <c r="AQ603" s="65"/>
      <c r="AR603" s="65"/>
      <c r="AS603" s="65"/>
      <c r="AT603" s="65"/>
      <c r="AU603" s="65"/>
      <c r="AV603" s="65"/>
      <c r="AW603" s="65"/>
      <c r="AX603" s="65"/>
      <c r="AY603" s="65"/>
    </row>
    <row r="604" spans="1:51" ht="15.75" customHeight="1" x14ac:dyDescent="0.3">
      <c r="A604" s="65"/>
      <c r="B604" s="113"/>
      <c r="C604" s="114"/>
      <c r="D604" s="115"/>
      <c r="E604" s="115"/>
      <c r="F604" s="115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  <c r="AA604" s="116"/>
      <c r="AB604" s="116"/>
      <c r="AC604" s="116"/>
      <c r="AD604" s="116"/>
      <c r="AE604" s="116"/>
      <c r="AF604" s="117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116"/>
      <c r="AQ604" s="65"/>
      <c r="AR604" s="65"/>
      <c r="AS604" s="65"/>
      <c r="AT604" s="65"/>
      <c r="AU604" s="65"/>
      <c r="AV604" s="65"/>
      <c r="AW604" s="65"/>
      <c r="AX604" s="65"/>
      <c r="AY604" s="65"/>
    </row>
    <row r="605" spans="1:51" ht="15.75" customHeight="1" x14ac:dyDescent="0.3">
      <c r="A605" s="65"/>
      <c r="B605" s="113"/>
      <c r="C605" s="114"/>
      <c r="D605" s="115"/>
      <c r="E605" s="115"/>
      <c r="F605" s="115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  <c r="AA605" s="116"/>
      <c r="AB605" s="116"/>
      <c r="AC605" s="116"/>
      <c r="AD605" s="116"/>
      <c r="AE605" s="116"/>
      <c r="AF605" s="117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116"/>
      <c r="AQ605" s="65"/>
      <c r="AR605" s="65"/>
      <c r="AS605" s="65"/>
      <c r="AT605" s="65"/>
      <c r="AU605" s="65"/>
      <c r="AV605" s="65"/>
      <c r="AW605" s="65"/>
      <c r="AX605" s="65"/>
      <c r="AY605" s="65"/>
    </row>
    <row r="606" spans="1:51" ht="15.75" customHeight="1" x14ac:dyDescent="0.3">
      <c r="A606" s="65"/>
      <c r="B606" s="113"/>
      <c r="C606" s="114"/>
      <c r="D606" s="115"/>
      <c r="E606" s="115"/>
      <c r="F606" s="115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  <c r="AA606" s="116"/>
      <c r="AB606" s="116"/>
      <c r="AC606" s="116"/>
      <c r="AD606" s="116"/>
      <c r="AE606" s="116"/>
      <c r="AF606" s="117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116"/>
      <c r="AQ606" s="65"/>
      <c r="AR606" s="65"/>
      <c r="AS606" s="65"/>
      <c r="AT606" s="65"/>
      <c r="AU606" s="65"/>
      <c r="AV606" s="65"/>
      <c r="AW606" s="65"/>
      <c r="AX606" s="65"/>
      <c r="AY606" s="65"/>
    </row>
    <row r="607" spans="1:51" ht="15.75" customHeight="1" x14ac:dyDescent="0.3">
      <c r="A607" s="65"/>
      <c r="B607" s="113"/>
      <c r="C607" s="114"/>
      <c r="D607" s="115"/>
      <c r="E607" s="115"/>
      <c r="F607" s="115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  <c r="AA607" s="116"/>
      <c r="AB607" s="116"/>
      <c r="AC607" s="116"/>
      <c r="AD607" s="116"/>
      <c r="AE607" s="116"/>
      <c r="AF607" s="117"/>
      <c r="AG607" s="116"/>
      <c r="AH607" s="116"/>
      <c r="AI607" s="116"/>
      <c r="AJ607" s="116"/>
      <c r="AK607" s="116"/>
      <c r="AL607" s="116"/>
      <c r="AM607" s="116"/>
      <c r="AN607" s="116"/>
      <c r="AO607" s="116"/>
      <c r="AP607" s="116"/>
      <c r="AQ607" s="65"/>
      <c r="AR607" s="65"/>
      <c r="AS607" s="65"/>
      <c r="AT607" s="65"/>
      <c r="AU607" s="65"/>
      <c r="AV607" s="65"/>
      <c r="AW607" s="65"/>
      <c r="AX607" s="65"/>
      <c r="AY607" s="65"/>
    </row>
    <row r="608" spans="1:51" ht="15.75" customHeight="1" x14ac:dyDescent="0.3">
      <c r="A608" s="65"/>
      <c r="B608" s="113"/>
      <c r="C608" s="114"/>
      <c r="D608" s="115"/>
      <c r="E608" s="115"/>
      <c r="F608" s="115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  <c r="AA608" s="116"/>
      <c r="AB608" s="116"/>
      <c r="AC608" s="116"/>
      <c r="AD608" s="116"/>
      <c r="AE608" s="116"/>
      <c r="AF608" s="117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116"/>
      <c r="AQ608" s="65"/>
      <c r="AR608" s="65"/>
      <c r="AS608" s="65"/>
      <c r="AT608" s="65"/>
      <c r="AU608" s="65"/>
      <c r="AV608" s="65"/>
      <c r="AW608" s="65"/>
      <c r="AX608" s="65"/>
      <c r="AY608" s="65"/>
    </row>
    <row r="609" spans="1:51" ht="15.75" customHeight="1" x14ac:dyDescent="0.3">
      <c r="A609" s="65"/>
      <c r="B609" s="113"/>
      <c r="C609" s="114"/>
      <c r="D609" s="115"/>
      <c r="E609" s="115"/>
      <c r="F609" s="115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  <c r="AA609" s="116"/>
      <c r="AB609" s="116"/>
      <c r="AC609" s="116"/>
      <c r="AD609" s="116"/>
      <c r="AE609" s="116"/>
      <c r="AF609" s="117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116"/>
      <c r="AQ609" s="65"/>
      <c r="AR609" s="65"/>
      <c r="AS609" s="65"/>
      <c r="AT609" s="65"/>
      <c r="AU609" s="65"/>
      <c r="AV609" s="65"/>
      <c r="AW609" s="65"/>
      <c r="AX609" s="65"/>
      <c r="AY609" s="65"/>
    </row>
    <row r="610" spans="1:51" ht="15.75" customHeight="1" x14ac:dyDescent="0.3">
      <c r="A610" s="65"/>
      <c r="B610" s="113"/>
      <c r="C610" s="114"/>
      <c r="D610" s="115"/>
      <c r="E610" s="115"/>
      <c r="F610" s="115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  <c r="AA610" s="116"/>
      <c r="AB610" s="116"/>
      <c r="AC610" s="116"/>
      <c r="AD610" s="116"/>
      <c r="AE610" s="116"/>
      <c r="AF610" s="117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116"/>
      <c r="AQ610" s="65"/>
      <c r="AR610" s="65"/>
      <c r="AS610" s="65"/>
      <c r="AT610" s="65"/>
      <c r="AU610" s="65"/>
      <c r="AV610" s="65"/>
      <c r="AW610" s="65"/>
      <c r="AX610" s="65"/>
      <c r="AY610" s="65"/>
    </row>
    <row r="611" spans="1:51" ht="15.75" customHeight="1" x14ac:dyDescent="0.3">
      <c r="A611" s="65"/>
      <c r="B611" s="113"/>
      <c r="C611" s="114"/>
      <c r="D611" s="115"/>
      <c r="E611" s="115"/>
      <c r="F611" s="115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  <c r="AA611" s="116"/>
      <c r="AB611" s="116"/>
      <c r="AC611" s="116"/>
      <c r="AD611" s="116"/>
      <c r="AE611" s="116"/>
      <c r="AF611" s="117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116"/>
      <c r="AQ611" s="65"/>
      <c r="AR611" s="65"/>
      <c r="AS611" s="65"/>
      <c r="AT611" s="65"/>
      <c r="AU611" s="65"/>
      <c r="AV611" s="65"/>
      <c r="AW611" s="65"/>
      <c r="AX611" s="65"/>
      <c r="AY611" s="65"/>
    </row>
    <row r="612" spans="1:51" ht="15.75" customHeight="1" x14ac:dyDescent="0.3">
      <c r="A612" s="65"/>
      <c r="B612" s="113"/>
      <c r="C612" s="114"/>
      <c r="D612" s="115"/>
      <c r="E612" s="115"/>
      <c r="F612" s="115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16"/>
      <c r="AB612" s="116"/>
      <c r="AC612" s="116"/>
      <c r="AD612" s="116"/>
      <c r="AE612" s="116"/>
      <c r="AF612" s="117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116"/>
      <c r="AQ612" s="65"/>
      <c r="AR612" s="65"/>
      <c r="AS612" s="65"/>
      <c r="AT612" s="65"/>
      <c r="AU612" s="65"/>
      <c r="AV612" s="65"/>
      <c r="AW612" s="65"/>
      <c r="AX612" s="65"/>
      <c r="AY612" s="65"/>
    </row>
    <row r="613" spans="1:51" ht="15.75" customHeight="1" x14ac:dyDescent="0.3">
      <c r="A613" s="65"/>
      <c r="B613" s="113"/>
      <c r="C613" s="114"/>
      <c r="D613" s="115"/>
      <c r="E613" s="115"/>
      <c r="F613" s="115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  <c r="AA613" s="116"/>
      <c r="AB613" s="116"/>
      <c r="AC613" s="116"/>
      <c r="AD613" s="116"/>
      <c r="AE613" s="116"/>
      <c r="AF613" s="117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116"/>
      <c r="AQ613" s="65"/>
      <c r="AR613" s="65"/>
      <c r="AS613" s="65"/>
      <c r="AT613" s="65"/>
      <c r="AU613" s="65"/>
      <c r="AV613" s="65"/>
      <c r="AW613" s="65"/>
      <c r="AX613" s="65"/>
      <c r="AY613" s="65"/>
    </row>
    <row r="614" spans="1:51" ht="15.75" customHeight="1" x14ac:dyDescent="0.3">
      <c r="A614" s="65"/>
      <c r="B614" s="113"/>
      <c r="C614" s="114"/>
      <c r="D614" s="115"/>
      <c r="E614" s="115"/>
      <c r="F614" s="115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  <c r="AA614" s="116"/>
      <c r="AB614" s="116"/>
      <c r="AC614" s="116"/>
      <c r="AD614" s="116"/>
      <c r="AE614" s="116"/>
      <c r="AF614" s="117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116"/>
      <c r="AQ614" s="65"/>
      <c r="AR614" s="65"/>
      <c r="AS614" s="65"/>
      <c r="AT614" s="65"/>
      <c r="AU614" s="65"/>
      <c r="AV614" s="65"/>
      <c r="AW614" s="65"/>
      <c r="AX614" s="65"/>
      <c r="AY614" s="65"/>
    </row>
    <row r="615" spans="1:51" ht="15.75" customHeight="1" x14ac:dyDescent="0.3">
      <c r="A615" s="65"/>
      <c r="B615" s="113"/>
      <c r="C615" s="114"/>
      <c r="D615" s="115"/>
      <c r="E615" s="115"/>
      <c r="F615" s="115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  <c r="AA615" s="116"/>
      <c r="AB615" s="116"/>
      <c r="AC615" s="116"/>
      <c r="AD615" s="116"/>
      <c r="AE615" s="116"/>
      <c r="AF615" s="117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116"/>
      <c r="AQ615" s="65"/>
      <c r="AR615" s="65"/>
      <c r="AS615" s="65"/>
      <c r="AT615" s="65"/>
      <c r="AU615" s="65"/>
      <c r="AV615" s="65"/>
      <c r="AW615" s="65"/>
      <c r="AX615" s="65"/>
      <c r="AY615" s="65"/>
    </row>
    <row r="616" spans="1:51" ht="15.75" customHeight="1" x14ac:dyDescent="0.3">
      <c r="A616" s="65"/>
      <c r="B616" s="113"/>
      <c r="C616" s="114"/>
      <c r="D616" s="115"/>
      <c r="E616" s="115"/>
      <c r="F616" s="115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  <c r="AA616" s="116"/>
      <c r="AB616" s="116"/>
      <c r="AC616" s="116"/>
      <c r="AD616" s="116"/>
      <c r="AE616" s="116"/>
      <c r="AF616" s="117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116"/>
      <c r="AQ616" s="65"/>
      <c r="AR616" s="65"/>
      <c r="AS616" s="65"/>
      <c r="AT616" s="65"/>
      <c r="AU616" s="65"/>
      <c r="AV616" s="65"/>
      <c r="AW616" s="65"/>
      <c r="AX616" s="65"/>
      <c r="AY616" s="65"/>
    </row>
    <row r="617" spans="1:51" ht="15.75" customHeight="1" x14ac:dyDescent="0.3">
      <c r="A617" s="65"/>
      <c r="B617" s="113"/>
      <c r="C617" s="114"/>
      <c r="D617" s="115"/>
      <c r="E617" s="115"/>
      <c r="F617" s="115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  <c r="AA617" s="116"/>
      <c r="AB617" s="116"/>
      <c r="AC617" s="116"/>
      <c r="AD617" s="116"/>
      <c r="AE617" s="116"/>
      <c r="AF617" s="117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116"/>
      <c r="AQ617" s="65"/>
      <c r="AR617" s="65"/>
      <c r="AS617" s="65"/>
      <c r="AT617" s="65"/>
      <c r="AU617" s="65"/>
      <c r="AV617" s="65"/>
      <c r="AW617" s="65"/>
      <c r="AX617" s="65"/>
      <c r="AY617" s="65"/>
    </row>
    <row r="618" spans="1:51" ht="15.75" customHeight="1" x14ac:dyDescent="0.3">
      <c r="A618" s="65"/>
      <c r="B618" s="113"/>
      <c r="C618" s="114"/>
      <c r="D618" s="115"/>
      <c r="E618" s="115"/>
      <c r="F618" s="115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  <c r="AA618" s="116"/>
      <c r="AB618" s="116"/>
      <c r="AC618" s="116"/>
      <c r="AD618" s="116"/>
      <c r="AE618" s="116"/>
      <c r="AF618" s="117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116"/>
      <c r="AQ618" s="65"/>
      <c r="AR618" s="65"/>
      <c r="AS618" s="65"/>
      <c r="AT618" s="65"/>
      <c r="AU618" s="65"/>
      <c r="AV618" s="65"/>
      <c r="AW618" s="65"/>
      <c r="AX618" s="65"/>
      <c r="AY618" s="65"/>
    </row>
    <row r="619" spans="1:51" ht="15.75" customHeight="1" x14ac:dyDescent="0.3">
      <c r="A619" s="65"/>
      <c r="B619" s="113"/>
      <c r="C619" s="114"/>
      <c r="D619" s="115"/>
      <c r="E619" s="115"/>
      <c r="F619" s="115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  <c r="AA619" s="116"/>
      <c r="AB619" s="116"/>
      <c r="AC619" s="116"/>
      <c r="AD619" s="116"/>
      <c r="AE619" s="116"/>
      <c r="AF619" s="117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116"/>
      <c r="AQ619" s="65"/>
      <c r="AR619" s="65"/>
      <c r="AS619" s="65"/>
      <c r="AT619" s="65"/>
      <c r="AU619" s="65"/>
      <c r="AV619" s="65"/>
      <c r="AW619" s="65"/>
      <c r="AX619" s="65"/>
      <c r="AY619" s="65"/>
    </row>
    <row r="620" spans="1:51" ht="15.75" customHeight="1" x14ac:dyDescent="0.3">
      <c r="A620" s="65"/>
      <c r="B620" s="113"/>
      <c r="C620" s="114"/>
      <c r="D620" s="115"/>
      <c r="E620" s="115"/>
      <c r="F620" s="115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  <c r="AA620" s="116"/>
      <c r="AB620" s="116"/>
      <c r="AC620" s="116"/>
      <c r="AD620" s="116"/>
      <c r="AE620" s="116"/>
      <c r="AF620" s="117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116"/>
      <c r="AQ620" s="65"/>
      <c r="AR620" s="65"/>
      <c r="AS620" s="65"/>
      <c r="AT620" s="65"/>
      <c r="AU620" s="65"/>
      <c r="AV620" s="65"/>
      <c r="AW620" s="65"/>
      <c r="AX620" s="65"/>
      <c r="AY620" s="65"/>
    </row>
    <row r="621" spans="1:51" ht="15.75" customHeight="1" x14ac:dyDescent="0.3">
      <c r="A621" s="65"/>
      <c r="B621" s="113"/>
      <c r="C621" s="114"/>
      <c r="D621" s="115"/>
      <c r="E621" s="115"/>
      <c r="F621" s="115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  <c r="AA621" s="116"/>
      <c r="AB621" s="116"/>
      <c r="AC621" s="116"/>
      <c r="AD621" s="116"/>
      <c r="AE621" s="116"/>
      <c r="AF621" s="117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116"/>
      <c r="AQ621" s="65"/>
      <c r="AR621" s="65"/>
      <c r="AS621" s="65"/>
      <c r="AT621" s="65"/>
      <c r="AU621" s="65"/>
      <c r="AV621" s="65"/>
      <c r="AW621" s="65"/>
      <c r="AX621" s="65"/>
      <c r="AY621" s="65"/>
    </row>
    <row r="622" spans="1:51" ht="15.75" customHeight="1" x14ac:dyDescent="0.3">
      <c r="A622" s="65"/>
      <c r="B622" s="113"/>
      <c r="C622" s="114"/>
      <c r="D622" s="115"/>
      <c r="E622" s="115"/>
      <c r="F622" s="115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  <c r="AA622" s="116"/>
      <c r="AB622" s="116"/>
      <c r="AC622" s="116"/>
      <c r="AD622" s="116"/>
      <c r="AE622" s="116"/>
      <c r="AF622" s="117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116"/>
      <c r="AQ622" s="65"/>
      <c r="AR622" s="65"/>
      <c r="AS622" s="65"/>
      <c r="AT622" s="65"/>
      <c r="AU622" s="65"/>
      <c r="AV622" s="65"/>
      <c r="AW622" s="65"/>
      <c r="AX622" s="65"/>
      <c r="AY622" s="65"/>
    </row>
    <row r="623" spans="1:51" ht="15.75" customHeight="1" x14ac:dyDescent="0.3">
      <c r="A623" s="65"/>
      <c r="B623" s="113"/>
      <c r="C623" s="114"/>
      <c r="D623" s="115"/>
      <c r="E623" s="115"/>
      <c r="F623" s="115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  <c r="AA623" s="116"/>
      <c r="AB623" s="116"/>
      <c r="AC623" s="116"/>
      <c r="AD623" s="116"/>
      <c r="AE623" s="116"/>
      <c r="AF623" s="117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116"/>
      <c r="AQ623" s="65"/>
      <c r="AR623" s="65"/>
      <c r="AS623" s="65"/>
      <c r="AT623" s="65"/>
      <c r="AU623" s="65"/>
      <c r="AV623" s="65"/>
      <c r="AW623" s="65"/>
      <c r="AX623" s="65"/>
      <c r="AY623" s="65"/>
    </row>
    <row r="624" spans="1:51" ht="15.75" customHeight="1" x14ac:dyDescent="0.3">
      <c r="A624" s="65"/>
      <c r="B624" s="113"/>
      <c r="C624" s="114"/>
      <c r="D624" s="115"/>
      <c r="E624" s="115"/>
      <c r="F624" s="115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  <c r="AA624" s="116"/>
      <c r="AB624" s="116"/>
      <c r="AC624" s="116"/>
      <c r="AD624" s="116"/>
      <c r="AE624" s="116"/>
      <c r="AF624" s="117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116"/>
      <c r="AQ624" s="65"/>
      <c r="AR624" s="65"/>
      <c r="AS624" s="65"/>
      <c r="AT624" s="65"/>
      <c r="AU624" s="65"/>
      <c r="AV624" s="65"/>
      <c r="AW624" s="65"/>
      <c r="AX624" s="65"/>
      <c r="AY624" s="65"/>
    </row>
    <row r="625" spans="1:51" ht="15.75" customHeight="1" x14ac:dyDescent="0.3">
      <c r="A625" s="65"/>
      <c r="B625" s="113"/>
      <c r="C625" s="114"/>
      <c r="D625" s="115"/>
      <c r="E625" s="115"/>
      <c r="F625" s="115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  <c r="AA625" s="116"/>
      <c r="AB625" s="116"/>
      <c r="AC625" s="116"/>
      <c r="AD625" s="116"/>
      <c r="AE625" s="116"/>
      <c r="AF625" s="117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116"/>
      <c r="AQ625" s="65"/>
      <c r="AR625" s="65"/>
      <c r="AS625" s="65"/>
      <c r="AT625" s="65"/>
      <c r="AU625" s="65"/>
      <c r="AV625" s="65"/>
      <c r="AW625" s="65"/>
      <c r="AX625" s="65"/>
      <c r="AY625" s="65"/>
    </row>
    <row r="626" spans="1:51" ht="15.75" customHeight="1" x14ac:dyDescent="0.3">
      <c r="A626" s="65"/>
      <c r="B626" s="113"/>
      <c r="C626" s="114"/>
      <c r="D626" s="115"/>
      <c r="E626" s="115"/>
      <c r="F626" s="115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  <c r="AA626" s="116"/>
      <c r="AB626" s="116"/>
      <c r="AC626" s="116"/>
      <c r="AD626" s="116"/>
      <c r="AE626" s="116"/>
      <c r="AF626" s="117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116"/>
      <c r="AQ626" s="65"/>
      <c r="AR626" s="65"/>
      <c r="AS626" s="65"/>
      <c r="AT626" s="65"/>
      <c r="AU626" s="65"/>
      <c r="AV626" s="65"/>
      <c r="AW626" s="65"/>
      <c r="AX626" s="65"/>
      <c r="AY626" s="65"/>
    </row>
    <row r="627" spans="1:51" ht="15.75" customHeight="1" x14ac:dyDescent="0.3">
      <c r="A627" s="65"/>
      <c r="B627" s="113"/>
      <c r="C627" s="114"/>
      <c r="D627" s="115"/>
      <c r="E627" s="115"/>
      <c r="F627" s="115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  <c r="AA627" s="116"/>
      <c r="AB627" s="116"/>
      <c r="AC627" s="116"/>
      <c r="AD627" s="116"/>
      <c r="AE627" s="116"/>
      <c r="AF627" s="117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116"/>
      <c r="AQ627" s="65"/>
      <c r="AR627" s="65"/>
      <c r="AS627" s="65"/>
      <c r="AT627" s="65"/>
      <c r="AU627" s="65"/>
      <c r="AV627" s="65"/>
      <c r="AW627" s="65"/>
      <c r="AX627" s="65"/>
      <c r="AY627" s="65"/>
    </row>
    <row r="628" spans="1:51" ht="15.75" customHeight="1" x14ac:dyDescent="0.3">
      <c r="A628" s="65"/>
      <c r="B628" s="113"/>
      <c r="C628" s="114"/>
      <c r="D628" s="115"/>
      <c r="E628" s="115"/>
      <c r="F628" s="115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  <c r="AA628" s="116"/>
      <c r="AB628" s="116"/>
      <c r="AC628" s="116"/>
      <c r="AD628" s="116"/>
      <c r="AE628" s="116"/>
      <c r="AF628" s="117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116"/>
      <c r="AQ628" s="65"/>
      <c r="AR628" s="65"/>
      <c r="AS628" s="65"/>
      <c r="AT628" s="65"/>
      <c r="AU628" s="65"/>
      <c r="AV628" s="65"/>
      <c r="AW628" s="65"/>
      <c r="AX628" s="65"/>
      <c r="AY628" s="65"/>
    </row>
    <row r="629" spans="1:51" ht="15.75" customHeight="1" x14ac:dyDescent="0.3">
      <c r="A629" s="65"/>
      <c r="B629" s="113"/>
      <c r="C629" s="114"/>
      <c r="D629" s="115"/>
      <c r="E629" s="115"/>
      <c r="F629" s="115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  <c r="AA629" s="116"/>
      <c r="AB629" s="116"/>
      <c r="AC629" s="116"/>
      <c r="AD629" s="116"/>
      <c r="AE629" s="116"/>
      <c r="AF629" s="117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116"/>
      <c r="AQ629" s="65"/>
      <c r="AR629" s="65"/>
      <c r="AS629" s="65"/>
      <c r="AT629" s="65"/>
      <c r="AU629" s="65"/>
      <c r="AV629" s="65"/>
      <c r="AW629" s="65"/>
      <c r="AX629" s="65"/>
      <c r="AY629" s="65"/>
    </row>
    <row r="630" spans="1:51" ht="15.75" customHeight="1" x14ac:dyDescent="0.3">
      <c r="A630" s="65"/>
      <c r="B630" s="113"/>
      <c r="C630" s="114"/>
      <c r="D630" s="115"/>
      <c r="E630" s="115"/>
      <c r="F630" s="115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  <c r="AA630" s="116"/>
      <c r="AB630" s="116"/>
      <c r="AC630" s="116"/>
      <c r="AD630" s="116"/>
      <c r="AE630" s="116"/>
      <c r="AF630" s="117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116"/>
      <c r="AQ630" s="65"/>
      <c r="AR630" s="65"/>
      <c r="AS630" s="65"/>
      <c r="AT630" s="65"/>
      <c r="AU630" s="65"/>
      <c r="AV630" s="65"/>
      <c r="AW630" s="65"/>
      <c r="AX630" s="65"/>
      <c r="AY630" s="65"/>
    </row>
    <row r="631" spans="1:51" ht="15.75" customHeight="1" x14ac:dyDescent="0.3">
      <c r="A631" s="65"/>
      <c r="B631" s="113"/>
      <c r="C631" s="114"/>
      <c r="D631" s="115"/>
      <c r="E631" s="115"/>
      <c r="F631" s="115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  <c r="AA631" s="116"/>
      <c r="AB631" s="116"/>
      <c r="AC631" s="116"/>
      <c r="AD631" s="116"/>
      <c r="AE631" s="116"/>
      <c r="AF631" s="117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116"/>
      <c r="AQ631" s="65"/>
      <c r="AR631" s="65"/>
      <c r="AS631" s="65"/>
      <c r="AT631" s="65"/>
      <c r="AU631" s="65"/>
      <c r="AV631" s="65"/>
      <c r="AW631" s="65"/>
      <c r="AX631" s="65"/>
      <c r="AY631" s="65"/>
    </row>
    <row r="632" spans="1:51" ht="15.75" customHeight="1" x14ac:dyDescent="0.3">
      <c r="A632" s="65"/>
      <c r="B632" s="113"/>
      <c r="C632" s="114"/>
      <c r="D632" s="115"/>
      <c r="E632" s="115"/>
      <c r="F632" s="115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  <c r="AA632" s="116"/>
      <c r="AB632" s="116"/>
      <c r="AC632" s="116"/>
      <c r="AD632" s="116"/>
      <c r="AE632" s="116"/>
      <c r="AF632" s="117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116"/>
      <c r="AQ632" s="65"/>
      <c r="AR632" s="65"/>
      <c r="AS632" s="65"/>
      <c r="AT632" s="65"/>
      <c r="AU632" s="65"/>
      <c r="AV632" s="65"/>
      <c r="AW632" s="65"/>
      <c r="AX632" s="65"/>
      <c r="AY632" s="65"/>
    </row>
    <row r="633" spans="1:51" ht="15.75" customHeight="1" x14ac:dyDescent="0.3">
      <c r="A633" s="65"/>
      <c r="B633" s="113"/>
      <c r="C633" s="114"/>
      <c r="D633" s="115"/>
      <c r="E633" s="115"/>
      <c r="F633" s="115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  <c r="AA633" s="116"/>
      <c r="AB633" s="116"/>
      <c r="AC633" s="116"/>
      <c r="AD633" s="116"/>
      <c r="AE633" s="116"/>
      <c r="AF633" s="117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116"/>
      <c r="AQ633" s="65"/>
      <c r="AR633" s="65"/>
      <c r="AS633" s="65"/>
      <c r="AT633" s="65"/>
      <c r="AU633" s="65"/>
      <c r="AV633" s="65"/>
      <c r="AW633" s="65"/>
      <c r="AX633" s="65"/>
      <c r="AY633" s="65"/>
    </row>
    <row r="634" spans="1:51" ht="15.75" customHeight="1" x14ac:dyDescent="0.3">
      <c r="A634" s="65"/>
      <c r="B634" s="113"/>
      <c r="C634" s="114"/>
      <c r="D634" s="115"/>
      <c r="E634" s="115"/>
      <c r="F634" s="115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  <c r="AA634" s="116"/>
      <c r="AB634" s="116"/>
      <c r="AC634" s="116"/>
      <c r="AD634" s="116"/>
      <c r="AE634" s="116"/>
      <c r="AF634" s="117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116"/>
      <c r="AQ634" s="65"/>
      <c r="AR634" s="65"/>
      <c r="AS634" s="65"/>
      <c r="AT634" s="65"/>
      <c r="AU634" s="65"/>
      <c r="AV634" s="65"/>
      <c r="AW634" s="65"/>
      <c r="AX634" s="65"/>
      <c r="AY634" s="65"/>
    </row>
    <row r="635" spans="1:51" ht="15.75" customHeight="1" x14ac:dyDescent="0.3">
      <c r="A635" s="65"/>
      <c r="B635" s="113"/>
      <c r="C635" s="114"/>
      <c r="D635" s="115"/>
      <c r="E635" s="115"/>
      <c r="F635" s="115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  <c r="AA635" s="116"/>
      <c r="AB635" s="116"/>
      <c r="AC635" s="116"/>
      <c r="AD635" s="116"/>
      <c r="AE635" s="116"/>
      <c r="AF635" s="117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116"/>
      <c r="AQ635" s="65"/>
      <c r="AR635" s="65"/>
      <c r="AS635" s="65"/>
      <c r="AT635" s="65"/>
      <c r="AU635" s="65"/>
      <c r="AV635" s="65"/>
      <c r="AW635" s="65"/>
      <c r="AX635" s="65"/>
      <c r="AY635" s="65"/>
    </row>
    <row r="636" spans="1:51" ht="15.75" customHeight="1" x14ac:dyDescent="0.3">
      <c r="A636" s="65"/>
      <c r="B636" s="113"/>
      <c r="C636" s="114"/>
      <c r="D636" s="115"/>
      <c r="E636" s="115"/>
      <c r="F636" s="115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  <c r="AA636" s="116"/>
      <c r="AB636" s="116"/>
      <c r="AC636" s="116"/>
      <c r="AD636" s="116"/>
      <c r="AE636" s="116"/>
      <c r="AF636" s="117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116"/>
      <c r="AQ636" s="65"/>
      <c r="AR636" s="65"/>
      <c r="AS636" s="65"/>
      <c r="AT636" s="65"/>
      <c r="AU636" s="65"/>
      <c r="AV636" s="65"/>
      <c r="AW636" s="65"/>
      <c r="AX636" s="65"/>
      <c r="AY636" s="65"/>
    </row>
    <row r="637" spans="1:51" ht="15.75" customHeight="1" x14ac:dyDescent="0.3">
      <c r="A637" s="65"/>
      <c r="B637" s="113"/>
      <c r="C637" s="114"/>
      <c r="D637" s="115"/>
      <c r="E637" s="115"/>
      <c r="F637" s="115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  <c r="AA637" s="116"/>
      <c r="AB637" s="116"/>
      <c r="AC637" s="116"/>
      <c r="AD637" s="116"/>
      <c r="AE637" s="116"/>
      <c r="AF637" s="117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116"/>
      <c r="AQ637" s="65"/>
      <c r="AR637" s="65"/>
      <c r="AS637" s="65"/>
      <c r="AT637" s="65"/>
      <c r="AU637" s="65"/>
      <c r="AV637" s="65"/>
      <c r="AW637" s="65"/>
      <c r="AX637" s="65"/>
      <c r="AY637" s="65"/>
    </row>
    <row r="638" spans="1:51" ht="15.75" customHeight="1" x14ac:dyDescent="0.3">
      <c r="A638" s="65"/>
      <c r="B638" s="113"/>
      <c r="C638" s="114"/>
      <c r="D638" s="115"/>
      <c r="E638" s="115"/>
      <c r="F638" s="115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  <c r="AA638" s="116"/>
      <c r="AB638" s="116"/>
      <c r="AC638" s="116"/>
      <c r="AD638" s="116"/>
      <c r="AE638" s="116"/>
      <c r="AF638" s="117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116"/>
      <c r="AQ638" s="65"/>
      <c r="AR638" s="65"/>
      <c r="AS638" s="65"/>
      <c r="AT638" s="65"/>
      <c r="AU638" s="65"/>
      <c r="AV638" s="65"/>
      <c r="AW638" s="65"/>
      <c r="AX638" s="65"/>
      <c r="AY638" s="65"/>
    </row>
    <row r="639" spans="1:51" ht="15.75" customHeight="1" x14ac:dyDescent="0.3">
      <c r="A639" s="65"/>
      <c r="B639" s="113"/>
      <c r="C639" s="114"/>
      <c r="D639" s="115"/>
      <c r="E639" s="115"/>
      <c r="F639" s="115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  <c r="AA639" s="116"/>
      <c r="AB639" s="116"/>
      <c r="AC639" s="116"/>
      <c r="AD639" s="116"/>
      <c r="AE639" s="116"/>
      <c r="AF639" s="117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116"/>
      <c r="AQ639" s="65"/>
      <c r="AR639" s="65"/>
      <c r="AS639" s="65"/>
      <c r="AT639" s="65"/>
      <c r="AU639" s="65"/>
      <c r="AV639" s="65"/>
      <c r="AW639" s="65"/>
      <c r="AX639" s="65"/>
      <c r="AY639" s="65"/>
    </row>
    <row r="640" spans="1:51" ht="15.75" customHeight="1" x14ac:dyDescent="0.3">
      <c r="A640" s="65"/>
      <c r="B640" s="113"/>
      <c r="C640" s="114"/>
      <c r="D640" s="115"/>
      <c r="E640" s="115"/>
      <c r="F640" s="115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  <c r="AA640" s="116"/>
      <c r="AB640" s="116"/>
      <c r="AC640" s="116"/>
      <c r="AD640" s="116"/>
      <c r="AE640" s="116"/>
      <c r="AF640" s="117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116"/>
      <c r="AQ640" s="65"/>
      <c r="AR640" s="65"/>
      <c r="AS640" s="65"/>
      <c r="AT640" s="65"/>
      <c r="AU640" s="65"/>
      <c r="AV640" s="65"/>
      <c r="AW640" s="65"/>
      <c r="AX640" s="65"/>
      <c r="AY640" s="65"/>
    </row>
    <row r="641" spans="1:51" ht="15.75" customHeight="1" x14ac:dyDescent="0.3">
      <c r="A641" s="65"/>
      <c r="B641" s="113"/>
      <c r="C641" s="114"/>
      <c r="D641" s="115"/>
      <c r="E641" s="115"/>
      <c r="F641" s="115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  <c r="AA641" s="116"/>
      <c r="AB641" s="116"/>
      <c r="AC641" s="116"/>
      <c r="AD641" s="116"/>
      <c r="AE641" s="116"/>
      <c r="AF641" s="117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116"/>
      <c r="AQ641" s="65"/>
      <c r="AR641" s="65"/>
      <c r="AS641" s="65"/>
      <c r="AT641" s="65"/>
      <c r="AU641" s="65"/>
      <c r="AV641" s="65"/>
      <c r="AW641" s="65"/>
      <c r="AX641" s="65"/>
      <c r="AY641" s="65"/>
    </row>
    <row r="642" spans="1:51" ht="15.75" customHeight="1" x14ac:dyDescent="0.3">
      <c r="A642" s="65"/>
      <c r="B642" s="113"/>
      <c r="C642" s="114"/>
      <c r="D642" s="115"/>
      <c r="E642" s="115"/>
      <c r="F642" s="115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  <c r="AA642" s="116"/>
      <c r="AB642" s="116"/>
      <c r="AC642" s="116"/>
      <c r="AD642" s="116"/>
      <c r="AE642" s="116"/>
      <c r="AF642" s="117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116"/>
      <c r="AQ642" s="65"/>
      <c r="AR642" s="65"/>
      <c r="AS642" s="65"/>
      <c r="AT642" s="65"/>
      <c r="AU642" s="65"/>
      <c r="AV642" s="65"/>
      <c r="AW642" s="65"/>
      <c r="AX642" s="65"/>
      <c r="AY642" s="65"/>
    </row>
    <row r="643" spans="1:51" ht="15.75" customHeight="1" x14ac:dyDescent="0.3">
      <c r="A643" s="65"/>
      <c r="B643" s="113"/>
      <c r="C643" s="114"/>
      <c r="D643" s="115"/>
      <c r="E643" s="115"/>
      <c r="F643" s="115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  <c r="AA643" s="116"/>
      <c r="AB643" s="116"/>
      <c r="AC643" s="116"/>
      <c r="AD643" s="116"/>
      <c r="AE643" s="116"/>
      <c r="AF643" s="117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116"/>
      <c r="AQ643" s="65"/>
      <c r="AR643" s="65"/>
      <c r="AS643" s="65"/>
      <c r="AT643" s="65"/>
      <c r="AU643" s="65"/>
      <c r="AV643" s="65"/>
      <c r="AW643" s="65"/>
      <c r="AX643" s="65"/>
      <c r="AY643" s="65"/>
    </row>
    <row r="644" spans="1:51" ht="15.75" customHeight="1" x14ac:dyDescent="0.3">
      <c r="A644" s="65"/>
      <c r="B644" s="113"/>
      <c r="C644" s="114"/>
      <c r="D644" s="115"/>
      <c r="E644" s="115"/>
      <c r="F644" s="115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  <c r="AA644" s="116"/>
      <c r="AB644" s="116"/>
      <c r="AC644" s="116"/>
      <c r="AD644" s="116"/>
      <c r="AE644" s="116"/>
      <c r="AF644" s="117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116"/>
      <c r="AQ644" s="65"/>
      <c r="AR644" s="65"/>
      <c r="AS644" s="65"/>
      <c r="AT644" s="65"/>
      <c r="AU644" s="65"/>
      <c r="AV644" s="65"/>
      <c r="AW644" s="65"/>
      <c r="AX644" s="65"/>
      <c r="AY644" s="65"/>
    </row>
    <row r="645" spans="1:51" ht="15.75" customHeight="1" x14ac:dyDescent="0.3">
      <c r="A645" s="65"/>
      <c r="B645" s="113"/>
      <c r="C645" s="114"/>
      <c r="D645" s="115"/>
      <c r="E645" s="115"/>
      <c r="F645" s="115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  <c r="AA645" s="116"/>
      <c r="AB645" s="116"/>
      <c r="AC645" s="116"/>
      <c r="AD645" s="116"/>
      <c r="AE645" s="116"/>
      <c r="AF645" s="117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116"/>
      <c r="AQ645" s="65"/>
      <c r="AR645" s="65"/>
      <c r="AS645" s="65"/>
      <c r="AT645" s="65"/>
      <c r="AU645" s="65"/>
      <c r="AV645" s="65"/>
      <c r="AW645" s="65"/>
      <c r="AX645" s="65"/>
      <c r="AY645" s="65"/>
    </row>
    <row r="646" spans="1:51" ht="15.75" customHeight="1" x14ac:dyDescent="0.3">
      <c r="A646" s="65"/>
      <c r="B646" s="113"/>
      <c r="C646" s="114"/>
      <c r="D646" s="115"/>
      <c r="E646" s="115"/>
      <c r="F646" s="115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  <c r="AA646" s="116"/>
      <c r="AB646" s="116"/>
      <c r="AC646" s="116"/>
      <c r="AD646" s="116"/>
      <c r="AE646" s="116"/>
      <c r="AF646" s="117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116"/>
      <c r="AQ646" s="65"/>
      <c r="AR646" s="65"/>
      <c r="AS646" s="65"/>
      <c r="AT646" s="65"/>
      <c r="AU646" s="65"/>
      <c r="AV646" s="65"/>
      <c r="AW646" s="65"/>
      <c r="AX646" s="65"/>
      <c r="AY646" s="65"/>
    </row>
    <row r="647" spans="1:51" ht="15.75" customHeight="1" x14ac:dyDescent="0.3">
      <c r="A647" s="65"/>
      <c r="B647" s="113"/>
      <c r="C647" s="114"/>
      <c r="D647" s="115"/>
      <c r="E647" s="115"/>
      <c r="F647" s="115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  <c r="AA647" s="116"/>
      <c r="AB647" s="116"/>
      <c r="AC647" s="116"/>
      <c r="AD647" s="116"/>
      <c r="AE647" s="116"/>
      <c r="AF647" s="117"/>
      <c r="AG647" s="116"/>
      <c r="AH647" s="116"/>
      <c r="AI647" s="116"/>
      <c r="AJ647" s="116"/>
      <c r="AK647" s="116"/>
      <c r="AL647" s="116"/>
      <c r="AM647" s="116"/>
      <c r="AN647" s="116"/>
      <c r="AO647" s="116"/>
      <c r="AP647" s="116"/>
      <c r="AQ647" s="65"/>
      <c r="AR647" s="65"/>
      <c r="AS647" s="65"/>
      <c r="AT647" s="65"/>
      <c r="AU647" s="65"/>
      <c r="AV647" s="65"/>
      <c r="AW647" s="65"/>
      <c r="AX647" s="65"/>
      <c r="AY647" s="65"/>
    </row>
    <row r="648" spans="1:51" ht="15.75" customHeight="1" x14ac:dyDescent="0.3">
      <c r="A648" s="65"/>
      <c r="B648" s="113"/>
      <c r="C648" s="114"/>
      <c r="D648" s="115"/>
      <c r="E648" s="115"/>
      <c r="F648" s="115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  <c r="AA648" s="116"/>
      <c r="AB648" s="116"/>
      <c r="AC648" s="116"/>
      <c r="AD648" s="116"/>
      <c r="AE648" s="116"/>
      <c r="AF648" s="117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116"/>
      <c r="AQ648" s="65"/>
      <c r="AR648" s="65"/>
      <c r="AS648" s="65"/>
      <c r="AT648" s="65"/>
      <c r="AU648" s="65"/>
      <c r="AV648" s="65"/>
      <c r="AW648" s="65"/>
      <c r="AX648" s="65"/>
      <c r="AY648" s="65"/>
    </row>
    <row r="649" spans="1:51" ht="15.75" customHeight="1" x14ac:dyDescent="0.3">
      <c r="A649" s="65"/>
      <c r="B649" s="113"/>
      <c r="C649" s="114"/>
      <c r="D649" s="115"/>
      <c r="E649" s="115"/>
      <c r="F649" s="115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  <c r="AA649" s="116"/>
      <c r="AB649" s="116"/>
      <c r="AC649" s="116"/>
      <c r="AD649" s="116"/>
      <c r="AE649" s="116"/>
      <c r="AF649" s="117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116"/>
      <c r="AQ649" s="65"/>
      <c r="AR649" s="65"/>
      <c r="AS649" s="65"/>
      <c r="AT649" s="65"/>
      <c r="AU649" s="65"/>
      <c r="AV649" s="65"/>
      <c r="AW649" s="65"/>
      <c r="AX649" s="65"/>
      <c r="AY649" s="65"/>
    </row>
    <row r="650" spans="1:51" ht="15.75" customHeight="1" x14ac:dyDescent="0.3">
      <c r="A650" s="65"/>
      <c r="B650" s="113"/>
      <c r="C650" s="114"/>
      <c r="D650" s="115"/>
      <c r="E650" s="115"/>
      <c r="F650" s="115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  <c r="AA650" s="116"/>
      <c r="AB650" s="116"/>
      <c r="AC650" s="116"/>
      <c r="AD650" s="116"/>
      <c r="AE650" s="116"/>
      <c r="AF650" s="117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116"/>
      <c r="AQ650" s="65"/>
      <c r="AR650" s="65"/>
      <c r="AS650" s="65"/>
      <c r="AT650" s="65"/>
      <c r="AU650" s="65"/>
      <c r="AV650" s="65"/>
      <c r="AW650" s="65"/>
      <c r="AX650" s="65"/>
      <c r="AY650" s="65"/>
    </row>
    <row r="651" spans="1:51" ht="15.75" customHeight="1" x14ac:dyDescent="0.3">
      <c r="A651" s="65"/>
      <c r="B651" s="113"/>
      <c r="C651" s="114"/>
      <c r="D651" s="115"/>
      <c r="E651" s="115"/>
      <c r="F651" s="115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  <c r="AA651" s="116"/>
      <c r="AB651" s="116"/>
      <c r="AC651" s="116"/>
      <c r="AD651" s="116"/>
      <c r="AE651" s="116"/>
      <c r="AF651" s="117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116"/>
      <c r="AQ651" s="65"/>
      <c r="AR651" s="65"/>
      <c r="AS651" s="65"/>
      <c r="AT651" s="65"/>
      <c r="AU651" s="65"/>
      <c r="AV651" s="65"/>
      <c r="AW651" s="65"/>
      <c r="AX651" s="65"/>
      <c r="AY651" s="65"/>
    </row>
    <row r="652" spans="1:51" ht="15.75" customHeight="1" x14ac:dyDescent="0.3">
      <c r="A652" s="65"/>
      <c r="B652" s="113"/>
      <c r="C652" s="114"/>
      <c r="D652" s="115"/>
      <c r="E652" s="115"/>
      <c r="F652" s="115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  <c r="AA652" s="116"/>
      <c r="AB652" s="116"/>
      <c r="AC652" s="116"/>
      <c r="AD652" s="116"/>
      <c r="AE652" s="116"/>
      <c r="AF652" s="117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116"/>
      <c r="AQ652" s="65"/>
      <c r="AR652" s="65"/>
      <c r="AS652" s="65"/>
      <c r="AT652" s="65"/>
      <c r="AU652" s="65"/>
      <c r="AV652" s="65"/>
      <c r="AW652" s="65"/>
      <c r="AX652" s="65"/>
      <c r="AY652" s="65"/>
    </row>
    <row r="653" spans="1:51" ht="15.75" customHeight="1" x14ac:dyDescent="0.3">
      <c r="A653" s="65"/>
      <c r="B653" s="113"/>
      <c r="C653" s="114"/>
      <c r="D653" s="115"/>
      <c r="E653" s="115"/>
      <c r="F653" s="115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  <c r="AA653" s="116"/>
      <c r="AB653" s="116"/>
      <c r="AC653" s="116"/>
      <c r="AD653" s="116"/>
      <c r="AE653" s="116"/>
      <c r="AF653" s="117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116"/>
      <c r="AQ653" s="65"/>
      <c r="AR653" s="65"/>
      <c r="AS653" s="65"/>
      <c r="AT653" s="65"/>
      <c r="AU653" s="65"/>
      <c r="AV653" s="65"/>
      <c r="AW653" s="65"/>
      <c r="AX653" s="65"/>
      <c r="AY653" s="65"/>
    </row>
    <row r="654" spans="1:51" ht="15.75" customHeight="1" x14ac:dyDescent="0.3">
      <c r="A654" s="65"/>
      <c r="B654" s="113"/>
      <c r="C654" s="114"/>
      <c r="D654" s="115"/>
      <c r="E654" s="115"/>
      <c r="F654" s="115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  <c r="AA654" s="116"/>
      <c r="AB654" s="116"/>
      <c r="AC654" s="116"/>
      <c r="AD654" s="116"/>
      <c r="AE654" s="116"/>
      <c r="AF654" s="117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116"/>
      <c r="AQ654" s="65"/>
      <c r="AR654" s="65"/>
      <c r="AS654" s="65"/>
      <c r="AT654" s="65"/>
      <c r="AU654" s="65"/>
      <c r="AV654" s="65"/>
      <c r="AW654" s="65"/>
      <c r="AX654" s="65"/>
      <c r="AY654" s="65"/>
    </row>
    <row r="655" spans="1:51" ht="15.75" customHeight="1" x14ac:dyDescent="0.3">
      <c r="A655" s="65"/>
      <c r="B655" s="113"/>
      <c r="C655" s="114"/>
      <c r="D655" s="115"/>
      <c r="E655" s="115"/>
      <c r="F655" s="115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  <c r="AA655" s="116"/>
      <c r="AB655" s="116"/>
      <c r="AC655" s="116"/>
      <c r="AD655" s="116"/>
      <c r="AE655" s="116"/>
      <c r="AF655" s="117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116"/>
      <c r="AQ655" s="65"/>
      <c r="AR655" s="65"/>
      <c r="AS655" s="65"/>
      <c r="AT655" s="65"/>
      <c r="AU655" s="65"/>
      <c r="AV655" s="65"/>
      <c r="AW655" s="65"/>
      <c r="AX655" s="65"/>
      <c r="AY655" s="65"/>
    </row>
    <row r="656" spans="1:51" ht="15.75" customHeight="1" x14ac:dyDescent="0.3">
      <c r="A656" s="65"/>
      <c r="B656" s="113"/>
      <c r="C656" s="114"/>
      <c r="D656" s="115"/>
      <c r="E656" s="115"/>
      <c r="F656" s="115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  <c r="AA656" s="116"/>
      <c r="AB656" s="116"/>
      <c r="AC656" s="116"/>
      <c r="AD656" s="116"/>
      <c r="AE656" s="116"/>
      <c r="AF656" s="117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116"/>
      <c r="AQ656" s="65"/>
      <c r="AR656" s="65"/>
      <c r="AS656" s="65"/>
      <c r="AT656" s="65"/>
      <c r="AU656" s="65"/>
      <c r="AV656" s="65"/>
      <c r="AW656" s="65"/>
      <c r="AX656" s="65"/>
      <c r="AY656" s="65"/>
    </row>
    <row r="657" spans="1:51" ht="15.75" customHeight="1" x14ac:dyDescent="0.3">
      <c r="A657" s="65"/>
      <c r="B657" s="113"/>
      <c r="C657" s="114"/>
      <c r="D657" s="115"/>
      <c r="E657" s="115"/>
      <c r="F657" s="115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  <c r="AA657" s="116"/>
      <c r="AB657" s="116"/>
      <c r="AC657" s="116"/>
      <c r="AD657" s="116"/>
      <c r="AE657" s="116"/>
      <c r="AF657" s="117"/>
      <c r="AG657" s="116"/>
      <c r="AH657" s="116"/>
      <c r="AI657" s="116"/>
      <c r="AJ657" s="116"/>
      <c r="AK657" s="116"/>
      <c r="AL657" s="116"/>
      <c r="AM657" s="116"/>
      <c r="AN657" s="116"/>
      <c r="AO657" s="116"/>
      <c r="AP657" s="116"/>
      <c r="AQ657" s="65"/>
      <c r="AR657" s="65"/>
      <c r="AS657" s="65"/>
      <c r="AT657" s="65"/>
      <c r="AU657" s="65"/>
      <c r="AV657" s="65"/>
      <c r="AW657" s="65"/>
      <c r="AX657" s="65"/>
      <c r="AY657" s="65"/>
    </row>
    <row r="658" spans="1:51" ht="15.75" customHeight="1" x14ac:dyDescent="0.3">
      <c r="A658" s="65"/>
      <c r="B658" s="113"/>
      <c r="C658" s="114"/>
      <c r="D658" s="115"/>
      <c r="E658" s="115"/>
      <c r="F658" s="115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  <c r="AA658" s="116"/>
      <c r="AB658" s="116"/>
      <c r="AC658" s="116"/>
      <c r="AD658" s="116"/>
      <c r="AE658" s="116"/>
      <c r="AF658" s="117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116"/>
      <c r="AQ658" s="65"/>
      <c r="AR658" s="65"/>
      <c r="AS658" s="65"/>
      <c r="AT658" s="65"/>
      <c r="AU658" s="65"/>
      <c r="AV658" s="65"/>
      <c r="AW658" s="65"/>
      <c r="AX658" s="65"/>
      <c r="AY658" s="65"/>
    </row>
    <row r="659" spans="1:51" ht="15.75" customHeight="1" x14ac:dyDescent="0.3">
      <c r="A659" s="65"/>
      <c r="B659" s="113"/>
      <c r="C659" s="114"/>
      <c r="D659" s="115"/>
      <c r="E659" s="115"/>
      <c r="F659" s="115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  <c r="AA659" s="116"/>
      <c r="AB659" s="116"/>
      <c r="AC659" s="116"/>
      <c r="AD659" s="116"/>
      <c r="AE659" s="116"/>
      <c r="AF659" s="117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116"/>
      <c r="AQ659" s="65"/>
      <c r="AR659" s="65"/>
      <c r="AS659" s="65"/>
      <c r="AT659" s="65"/>
      <c r="AU659" s="65"/>
      <c r="AV659" s="65"/>
      <c r="AW659" s="65"/>
      <c r="AX659" s="65"/>
      <c r="AY659" s="65"/>
    </row>
    <row r="660" spans="1:51" ht="15.75" customHeight="1" x14ac:dyDescent="0.3">
      <c r="A660" s="65"/>
      <c r="B660" s="113"/>
      <c r="C660" s="114"/>
      <c r="D660" s="115"/>
      <c r="E660" s="115"/>
      <c r="F660" s="115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  <c r="AA660" s="116"/>
      <c r="AB660" s="116"/>
      <c r="AC660" s="116"/>
      <c r="AD660" s="116"/>
      <c r="AE660" s="116"/>
      <c r="AF660" s="117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116"/>
      <c r="AQ660" s="65"/>
      <c r="AR660" s="65"/>
      <c r="AS660" s="65"/>
      <c r="AT660" s="65"/>
      <c r="AU660" s="65"/>
      <c r="AV660" s="65"/>
      <c r="AW660" s="65"/>
      <c r="AX660" s="65"/>
      <c r="AY660" s="65"/>
    </row>
    <row r="661" spans="1:51" ht="15.75" customHeight="1" x14ac:dyDescent="0.3">
      <c r="A661" s="65"/>
      <c r="B661" s="113"/>
      <c r="C661" s="114"/>
      <c r="D661" s="115"/>
      <c r="E661" s="115"/>
      <c r="F661" s="115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  <c r="AA661" s="116"/>
      <c r="AB661" s="116"/>
      <c r="AC661" s="116"/>
      <c r="AD661" s="116"/>
      <c r="AE661" s="116"/>
      <c r="AF661" s="117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116"/>
      <c r="AQ661" s="65"/>
      <c r="AR661" s="65"/>
      <c r="AS661" s="65"/>
      <c r="AT661" s="65"/>
      <c r="AU661" s="65"/>
      <c r="AV661" s="65"/>
      <c r="AW661" s="65"/>
      <c r="AX661" s="65"/>
      <c r="AY661" s="65"/>
    </row>
    <row r="662" spans="1:51" ht="15.75" customHeight="1" x14ac:dyDescent="0.3">
      <c r="A662" s="65"/>
      <c r="B662" s="113"/>
      <c r="C662" s="114"/>
      <c r="D662" s="115"/>
      <c r="E662" s="115"/>
      <c r="F662" s="115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  <c r="AA662" s="116"/>
      <c r="AB662" s="116"/>
      <c r="AC662" s="116"/>
      <c r="AD662" s="116"/>
      <c r="AE662" s="116"/>
      <c r="AF662" s="117"/>
      <c r="AG662" s="116"/>
      <c r="AH662" s="116"/>
      <c r="AI662" s="116"/>
      <c r="AJ662" s="116"/>
      <c r="AK662" s="116"/>
      <c r="AL662" s="116"/>
      <c r="AM662" s="116"/>
      <c r="AN662" s="116"/>
      <c r="AO662" s="116"/>
      <c r="AP662" s="116"/>
      <c r="AQ662" s="65"/>
      <c r="AR662" s="65"/>
      <c r="AS662" s="65"/>
      <c r="AT662" s="65"/>
      <c r="AU662" s="65"/>
      <c r="AV662" s="65"/>
      <c r="AW662" s="65"/>
      <c r="AX662" s="65"/>
      <c r="AY662" s="65"/>
    </row>
    <row r="663" spans="1:51" ht="15.75" customHeight="1" x14ac:dyDescent="0.3">
      <c r="A663" s="65"/>
      <c r="B663" s="113"/>
      <c r="C663" s="114"/>
      <c r="D663" s="115"/>
      <c r="E663" s="115"/>
      <c r="F663" s="115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  <c r="AA663" s="116"/>
      <c r="AB663" s="116"/>
      <c r="AC663" s="116"/>
      <c r="AD663" s="116"/>
      <c r="AE663" s="116"/>
      <c r="AF663" s="117"/>
      <c r="AG663" s="116"/>
      <c r="AH663" s="116"/>
      <c r="AI663" s="116"/>
      <c r="AJ663" s="116"/>
      <c r="AK663" s="116"/>
      <c r="AL663" s="116"/>
      <c r="AM663" s="116"/>
      <c r="AN663" s="116"/>
      <c r="AO663" s="116"/>
      <c r="AP663" s="116"/>
      <c r="AQ663" s="65"/>
      <c r="AR663" s="65"/>
      <c r="AS663" s="65"/>
      <c r="AT663" s="65"/>
      <c r="AU663" s="65"/>
      <c r="AV663" s="65"/>
      <c r="AW663" s="65"/>
      <c r="AX663" s="65"/>
      <c r="AY663" s="65"/>
    </row>
    <row r="664" spans="1:51" ht="15.75" customHeight="1" x14ac:dyDescent="0.3">
      <c r="A664" s="65"/>
      <c r="B664" s="113"/>
      <c r="C664" s="114"/>
      <c r="D664" s="115"/>
      <c r="E664" s="115"/>
      <c r="F664" s="115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  <c r="AA664" s="116"/>
      <c r="AB664" s="116"/>
      <c r="AC664" s="116"/>
      <c r="AD664" s="116"/>
      <c r="AE664" s="116"/>
      <c r="AF664" s="117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116"/>
      <c r="AQ664" s="65"/>
      <c r="AR664" s="65"/>
      <c r="AS664" s="65"/>
      <c r="AT664" s="65"/>
      <c r="AU664" s="65"/>
      <c r="AV664" s="65"/>
      <c r="AW664" s="65"/>
      <c r="AX664" s="65"/>
      <c r="AY664" s="65"/>
    </row>
    <row r="665" spans="1:51" ht="15.75" customHeight="1" x14ac:dyDescent="0.3">
      <c r="A665" s="65"/>
      <c r="B665" s="113"/>
      <c r="C665" s="114"/>
      <c r="D665" s="115"/>
      <c r="E665" s="115"/>
      <c r="F665" s="115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  <c r="AA665" s="116"/>
      <c r="AB665" s="116"/>
      <c r="AC665" s="116"/>
      <c r="AD665" s="116"/>
      <c r="AE665" s="116"/>
      <c r="AF665" s="117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116"/>
      <c r="AQ665" s="65"/>
      <c r="AR665" s="65"/>
      <c r="AS665" s="65"/>
      <c r="AT665" s="65"/>
      <c r="AU665" s="65"/>
      <c r="AV665" s="65"/>
      <c r="AW665" s="65"/>
      <c r="AX665" s="65"/>
      <c r="AY665" s="65"/>
    </row>
    <row r="666" spans="1:51" ht="15.75" customHeight="1" x14ac:dyDescent="0.3">
      <c r="A666" s="65"/>
      <c r="B666" s="113"/>
      <c r="C666" s="114"/>
      <c r="D666" s="115"/>
      <c r="E666" s="115"/>
      <c r="F666" s="115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  <c r="AA666" s="116"/>
      <c r="AB666" s="116"/>
      <c r="AC666" s="116"/>
      <c r="AD666" s="116"/>
      <c r="AE666" s="116"/>
      <c r="AF666" s="117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116"/>
      <c r="AQ666" s="65"/>
      <c r="AR666" s="65"/>
      <c r="AS666" s="65"/>
      <c r="AT666" s="65"/>
      <c r="AU666" s="65"/>
      <c r="AV666" s="65"/>
      <c r="AW666" s="65"/>
      <c r="AX666" s="65"/>
      <c r="AY666" s="65"/>
    </row>
    <row r="667" spans="1:51" ht="15.75" customHeight="1" x14ac:dyDescent="0.3">
      <c r="A667" s="65"/>
      <c r="B667" s="113"/>
      <c r="C667" s="114"/>
      <c r="D667" s="115"/>
      <c r="E667" s="115"/>
      <c r="F667" s="115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  <c r="AA667" s="116"/>
      <c r="AB667" s="116"/>
      <c r="AC667" s="116"/>
      <c r="AD667" s="116"/>
      <c r="AE667" s="116"/>
      <c r="AF667" s="117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116"/>
      <c r="AQ667" s="65"/>
      <c r="AR667" s="65"/>
      <c r="AS667" s="65"/>
      <c r="AT667" s="65"/>
      <c r="AU667" s="65"/>
      <c r="AV667" s="65"/>
      <c r="AW667" s="65"/>
      <c r="AX667" s="65"/>
      <c r="AY667" s="65"/>
    </row>
    <row r="668" spans="1:51" ht="15.75" customHeight="1" x14ac:dyDescent="0.3">
      <c r="A668" s="65"/>
      <c r="B668" s="113"/>
      <c r="C668" s="114"/>
      <c r="D668" s="115"/>
      <c r="E668" s="115"/>
      <c r="F668" s="115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  <c r="AA668" s="116"/>
      <c r="AB668" s="116"/>
      <c r="AC668" s="116"/>
      <c r="AD668" s="116"/>
      <c r="AE668" s="116"/>
      <c r="AF668" s="117"/>
      <c r="AG668" s="116"/>
      <c r="AH668" s="116"/>
      <c r="AI668" s="116"/>
      <c r="AJ668" s="116"/>
      <c r="AK668" s="116"/>
      <c r="AL668" s="116"/>
      <c r="AM668" s="116"/>
      <c r="AN668" s="116"/>
      <c r="AO668" s="116"/>
      <c r="AP668" s="116"/>
      <c r="AQ668" s="65"/>
      <c r="AR668" s="65"/>
      <c r="AS668" s="65"/>
      <c r="AT668" s="65"/>
      <c r="AU668" s="65"/>
      <c r="AV668" s="65"/>
      <c r="AW668" s="65"/>
      <c r="AX668" s="65"/>
      <c r="AY668" s="65"/>
    </row>
    <row r="669" spans="1:51" ht="15.75" customHeight="1" x14ac:dyDescent="0.3">
      <c r="A669" s="65"/>
      <c r="B669" s="113"/>
      <c r="C669" s="114"/>
      <c r="D669" s="115"/>
      <c r="E669" s="115"/>
      <c r="F669" s="115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  <c r="AA669" s="116"/>
      <c r="AB669" s="116"/>
      <c r="AC669" s="116"/>
      <c r="AD669" s="116"/>
      <c r="AE669" s="116"/>
      <c r="AF669" s="117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116"/>
      <c r="AQ669" s="65"/>
      <c r="AR669" s="65"/>
      <c r="AS669" s="65"/>
      <c r="AT669" s="65"/>
      <c r="AU669" s="65"/>
      <c r="AV669" s="65"/>
      <c r="AW669" s="65"/>
      <c r="AX669" s="65"/>
      <c r="AY669" s="65"/>
    </row>
    <row r="670" spans="1:51" ht="15.75" customHeight="1" x14ac:dyDescent="0.3">
      <c r="A670" s="65"/>
      <c r="B670" s="113"/>
      <c r="C670" s="114"/>
      <c r="D670" s="115"/>
      <c r="E670" s="115"/>
      <c r="F670" s="115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  <c r="AA670" s="116"/>
      <c r="AB670" s="116"/>
      <c r="AC670" s="116"/>
      <c r="AD670" s="116"/>
      <c r="AE670" s="116"/>
      <c r="AF670" s="117"/>
      <c r="AG670" s="116"/>
      <c r="AH670" s="116"/>
      <c r="AI670" s="116"/>
      <c r="AJ670" s="116"/>
      <c r="AK670" s="116"/>
      <c r="AL670" s="116"/>
      <c r="AM670" s="116"/>
      <c r="AN670" s="116"/>
      <c r="AO670" s="116"/>
      <c r="AP670" s="116"/>
      <c r="AQ670" s="65"/>
      <c r="AR670" s="65"/>
      <c r="AS670" s="65"/>
      <c r="AT670" s="65"/>
      <c r="AU670" s="65"/>
      <c r="AV670" s="65"/>
      <c r="AW670" s="65"/>
      <c r="AX670" s="65"/>
      <c r="AY670" s="65"/>
    </row>
    <row r="671" spans="1:51" ht="15.75" customHeight="1" x14ac:dyDescent="0.3">
      <c r="A671" s="65"/>
      <c r="B671" s="113"/>
      <c r="C671" s="114"/>
      <c r="D671" s="115"/>
      <c r="E671" s="115"/>
      <c r="F671" s="115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  <c r="AA671" s="116"/>
      <c r="AB671" s="116"/>
      <c r="AC671" s="116"/>
      <c r="AD671" s="116"/>
      <c r="AE671" s="116"/>
      <c r="AF671" s="117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116"/>
      <c r="AQ671" s="65"/>
      <c r="AR671" s="65"/>
      <c r="AS671" s="65"/>
      <c r="AT671" s="65"/>
      <c r="AU671" s="65"/>
      <c r="AV671" s="65"/>
      <c r="AW671" s="65"/>
      <c r="AX671" s="65"/>
      <c r="AY671" s="65"/>
    </row>
    <row r="672" spans="1:51" ht="15.75" customHeight="1" x14ac:dyDescent="0.3">
      <c r="A672" s="65"/>
      <c r="B672" s="113"/>
      <c r="C672" s="114"/>
      <c r="D672" s="115"/>
      <c r="E672" s="115"/>
      <c r="F672" s="115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  <c r="AA672" s="116"/>
      <c r="AB672" s="116"/>
      <c r="AC672" s="116"/>
      <c r="AD672" s="116"/>
      <c r="AE672" s="116"/>
      <c r="AF672" s="117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116"/>
      <c r="AQ672" s="65"/>
      <c r="AR672" s="65"/>
      <c r="AS672" s="65"/>
      <c r="AT672" s="65"/>
      <c r="AU672" s="65"/>
      <c r="AV672" s="65"/>
      <c r="AW672" s="65"/>
      <c r="AX672" s="65"/>
      <c r="AY672" s="65"/>
    </row>
    <row r="673" spans="1:51" ht="15.75" customHeight="1" x14ac:dyDescent="0.3">
      <c r="A673" s="65"/>
      <c r="B673" s="113"/>
      <c r="C673" s="114"/>
      <c r="D673" s="115"/>
      <c r="E673" s="115"/>
      <c r="F673" s="115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  <c r="AA673" s="116"/>
      <c r="AB673" s="116"/>
      <c r="AC673" s="116"/>
      <c r="AD673" s="116"/>
      <c r="AE673" s="116"/>
      <c r="AF673" s="117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116"/>
      <c r="AQ673" s="65"/>
      <c r="AR673" s="65"/>
      <c r="AS673" s="65"/>
      <c r="AT673" s="65"/>
      <c r="AU673" s="65"/>
      <c r="AV673" s="65"/>
      <c r="AW673" s="65"/>
      <c r="AX673" s="65"/>
      <c r="AY673" s="65"/>
    </row>
    <row r="674" spans="1:51" ht="15.75" customHeight="1" x14ac:dyDescent="0.3">
      <c r="A674" s="65"/>
      <c r="B674" s="113"/>
      <c r="C674" s="114"/>
      <c r="D674" s="115"/>
      <c r="E674" s="115"/>
      <c r="F674" s="115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  <c r="AA674" s="116"/>
      <c r="AB674" s="116"/>
      <c r="AC674" s="116"/>
      <c r="AD674" s="116"/>
      <c r="AE674" s="116"/>
      <c r="AF674" s="117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116"/>
      <c r="AQ674" s="65"/>
      <c r="AR674" s="65"/>
      <c r="AS674" s="65"/>
      <c r="AT674" s="65"/>
      <c r="AU674" s="65"/>
      <c r="AV674" s="65"/>
      <c r="AW674" s="65"/>
      <c r="AX674" s="65"/>
      <c r="AY674" s="65"/>
    </row>
    <row r="675" spans="1:51" ht="15.75" customHeight="1" x14ac:dyDescent="0.3">
      <c r="A675" s="65"/>
      <c r="B675" s="113"/>
      <c r="C675" s="114"/>
      <c r="D675" s="115"/>
      <c r="E675" s="115"/>
      <c r="F675" s="115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  <c r="AA675" s="116"/>
      <c r="AB675" s="116"/>
      <c r="AC675" s="116"/>
      <c r="AD675" s="116"/>
      <c r="AE675" s="116"/>
      <c r="AF675" s="117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116"/>
      <c r="AQ675" s="65"/>
      <c r="AR675" s="65"/>
      <c r="AS675" s="65"/>
      <c r="AT675" s="65"/>
      <c r="AU675" s="65"/>
      <c r="AV675" s="65"/>
      <c r="AW675" s="65"/>
      <c r="AX675" s="65"/>
      <c r="AY675" s="65"/>
    </row>
    <row r="676" spans="1:51" ht="15.75" customHeight="1" x14ac:dyDescent="0.3">
      <c r="A676" s="65"/>
      <c r="B676" s="113"/>
      <c r="C676" s="114"/>
      <c r="D676" s="115"/>
      <c r="E676" s="115"/>
      <c r="F676" s="115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  <c r="AA676" s="116"/>
      <c r="AB676" s="116"/>
      <c r="AC676" s="116"/>
      <c r="AD676" s="116"/>
      <c r="AE676" s="116"/>
      <c r="AF676" s="117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116"/>
      <c r="AQ676" s="65"/>
      <c r="AR676" s="65"/>
      <c r="AS676" s="65"/>
      <c r="AT676" s="65"/>
      <c r="AU676" s="65"/>
      <c r="AV676" s="65"/>
      <c r="AW676" s="65"/>
      <c r="AX676" s="65"/>
      <c r="AY676" s="65"/>
    </row>
    <row r="677" spans="1:51" ht="15.75" customHeight="1" x14ac:dyDescent="0.3">
      <c r="A677" s="65"/>
      <c r="B677" s="113"/>
      <c r="C677" s="114"/>
      <c r="D677" s="115"/>
      <c r="E677" s="115"/>
      <c r="F677" s="115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  <c r="AA677" s="116"/>
      <c r="AB677" s="116"/>
      <c r="AC677" s="116"/>
      <c r="AD677" s="116"/>
      <c r="AE677" s="116"/>
      <c r="AF677" s="117"/>
      <c r="AG677" s="116"/>
      <c r="AH677" s="116"/>
      <c r="AI677" s="116"/>
      <c r="AJ677" s="116"/>
      <c r="AK677" s="116"/>
      <c r="AL677" s="116"/>
      <c r="AM677" s="116"/>
      <c r="AN677" s="116"/>
      <c r="AO677" s="116"/>
      <c r="AP677" s="116"/>
      <c r="AQ677" s="65"/>
      <c r="AR677" s="65"/>
      <c r="AS677" s="65"/>
      <c r="AT677" s="65"/>
      <c r="AU677" s="65"/>
      <c r="AV677" s="65"/>
      <c r="AW677" s="65"/>
      <c r="AX677" s="65"/>
      <c r="AY677" s="65"/>
    </row>
    <row r="678" spans="1:51" ht="15.75" customHeight="1" x14ac:dyDescent="0.3">
      <c r="A678" s="65"/>
      <c r="B678" s="113"/>
      <c r="C678" s="114"/>
      <c r="D678" s="115"/>
      <c r="E678" s="115"/>
      <c r="F678" s="115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  <c r="AA678" s="116"/>
      <c r="AB678" s="116"/>
      <c r="AC678" s="116"/>
      <c r="AD678" s="116"/>
      <c r="AE678" s="116"/>
      <c r="AF678" s="117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116"/>
      <c r="AQ678" s="65"/>
      <c r="AR678" s="65"/>
      <c r="AS678" s="65"/>
      <c r="AT678" s="65"/>
      <c r="AU678" s="65"/>
      <c r="AV678" s="65"/>
      <c r="AW678" s="65"/>
      <c r="AX678" s="65"/>
      <c r="AY678" s="65"/>
    </row>
    <row r="679" spans="1:51" ht="15.75" customHeight="1" x14ac:dyDescent="0.3">
      <c r="A679" s="65"/>
      <c r="B679" s="113"/>
      <c r="C679" s="114"/>
      <c r="D679" s="115"/>
      <c r="E679" s="115"/>
      <c r="F679" s="115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  <c r="AA679" s="116"/>
      <c r="AB679" s="116"/>
      <c r="AC679" s="116"/>
      <c r="AD679" s="116"/>
      <c r="AE679" s="116"/>
      <c r="AF679" s="117"/>
      <c r="AG679" s="116"/>
      <c r="AH679" s="116"/>
      <c r="AI679" s="116"/>
      <c r="AJ679" s="116"/>
      <c r="AK679" s="116"/>
      <c r="AL679" s="116"/>
      <c r="AM679" s="116"/>
      <c r="AN679" s="116"/>
      <c r="AO679" s="116"/>
      <c r="AP679" s="116"/>
      <c r="AQ679" s="65"/>
      <c r="AR679" s="65"/>
      <c r="AS679" s="65"/>
      <c r="AT679" s="65"/>
      <c r="AU679" s="65"/>
      <c r="AV679" s="65"/>
      <c r="AW679" s="65"/>
      <c r="AX679" s="65"/>
      <c r="AY679" s="65"/>
    </row>
    <row r="680" spans="1:51" ht="15.75" customHeight="1" x14ac:dyDescent="0.3">
      <c r="A680" s="65"/>
      <c r="B680" s="113"/>
      <c r="C680" s="114"/>
      <c r="D680" s="115"/>
      <c r="E680" s="115"/>
      <c r="F680" s="115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  <c r="AA680" s="116"/>
      <c r="AB680" s="116"/>
      <c r="AC680" s="116"/>
      <c r="AD680" s="116"/>
      <c r="AE680" s="116"/>
      <c r="AF680" s="117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116"/>
      <c r="AQ680" s="65"/>
      <c r="AR680" s="65"/>
      <c r="AS680" s="65"/>
      <c r="AT680" s="65"/>
      <c r="AU680" s="65"/>
      <c r="AV680" s="65"/>
      <c r="AW680" s="65"/>
      <c r="AX680" s="65"/>
      <c r="AY680" s="65"/>
    </row>
    <row r="681" spans="1:51" ht="15.75" customHeight="1" x14ac:dyDescent="0.3">
      <c r="A681" s="65"/>
      <c r="B681" s="113"/>
      <c r="C681" s="114"/>
      <c r="D681" s="115"/>
      <c r="E681" s="115"/>
      <c r="F681" s="115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  <c r="AA681" s="116"/>
      <c r="AB681" s="116"/>
      <c r="AC681" s="116"/>
      <c r="AD681" s="116"/>
      <c r="AE681" s="116"/>
      <c r="AF681" s="117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116"/>
      <c r="AQ681" s="65"/>
      <c r="AR681" s="65"/>
      <c r="AS681" s="65"/>
      <c r="AT681" s="65"/>
      <c r="AU681" s="65"/>
      <c r="AV681" s="65"/>
      <c r="AW681" s="65"/>
      <c r="AX681" s="65"/>
      <c r="AY681" s="65"/>
    </row>
    <row r="682" spans="1:51" ht="15.75" customHeight="1" x14ac:dyDescent="0.3">
      <c r="A682" s="65"/>
      <c r="B682" s="113"/>
      <c r="C682" s="114"/>
      <c r="D682" s="115"/>
      <c r="E682" s="115"/>
      <c r="F682" s="115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  <c r="AA682" s="116"/>
      <c r="AB682" s="116"/>
      <c r="AC682" s="116"/>
      <c r="AD682" s="116"/>
      <c r="AE682" s="116"/>
      <c r="AF682" s="117"/>
      <c r="AG682" s="116"/>
      <c r="AH682" s="116"/>
      <c r="AI682" s="116"/>
      <c r="AJ682" s="116"/>
      <c r="AK682" s="116"/>
      <c r="AL682" s="116"/>
      <c r="AM682" s="116"/>
      <c r="AN682" s="116"/>
      <c r="AO682" s="116"/>
      <c r="AP682" s="116"/>
      <c r="AQ682" s="65"/>
      <c r="AR682" s="65"/>
      <c r="AS682" s="65"/>
      <c r="AT682" s="65"/>
      <c r="AU682" s="65"/>
      <c r="AV682" s="65"/>
      <c r="AW682" s="65"/>
      <c r="AX682" s="65"/>
      <c r="AY682" s="65"/>
    </row>
    <row r="683" spans="1:51" ht="15.75" customHeight="1" x14ac:dyDescent="0.3">
      <c r="A683" s="65"/>
      <c r="B683" s="113"/>
      <c r="C683" s="114"/>
      <c r="D683" s="115"/>
      <c r="E683" s="115"/>
      <c r="F683" s="115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  <c r="AA683" s="116"/>
      <c r="AB683" s="116"/>
      <c r="AC683" s="116"/>
      <c r="AD683" s="116"/>
      <c r="AE683" s="116"/>
      <c r="AF683" s="117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116"/>
      <c r="AQ683" s="65"/>
      <c r="AR683" s="65"/>
      <c r="AS683" s="65"/>
      <c r="AT683" s="65"/>
      <c r="AU683" s="65"/>
      <c r="AV683" s="65"/>
      <c r="AW683" s="65"/>
      <c r="AX683" s="65"/>
      <c r="AY683" s="65"/>
    </row>
    <row r="684" spans="1:51" ht="15.75" customHeight="1" x14ac:dyDescent="0.3">
      <c r="A684" s="65"/>
      <c r="B684" s="113"/>
      <c r="C684" s="114"/>
      <c r="D684" s="115"/>
      <c r="E684" s="115"/>
      <c r="F684" s="115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  <c r="AA684" s="116"/>
      <c r="AB684" s="116"/>
      <c r="AC684" s="116"/>
      <c r="AD684" s="116"/>
      <c r="AE684" s="116"/>
      <c r="AF684" s="117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116"/>
      <c r="AQ684" s="65"/>
      <c r="AR684" s="65"/>
      <c r="AS684" s="65"/>
      <c r="AT684" s="65"/>
      <c r="AU684" s="65"/>
      <c r="AV684" s="65"/>
      <c r="AW684" s="65"/>
      <c r="AX684" s="65"/>
      <c r="AY684" s="65"/>
    </row>
    <row r="685" spans="1:51" ht="15.75" customHeight="1" x14ac:dyDescent="0.3">
      <c r="A685" s="65"/>
      <c r="B685" s="113"/>
      <c r="C685" s="114"/>
      <c r="D685" s="115"/>
      <c r="E685" s="115"/>
      <c r="F685" s="115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  <c r="AA685" s="116"/>
      <c r="AB685" s="116"/>
      <c r="AC685" s="116"/>
      <c r="AD685" s="116"/>
      <c r="AE685" s="116"/>
      <c r="AF685" s="117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116"/>
      <c r="AQ685" s="65"/>
      <c r="AR685" s="65"/>
      <c r="AS685" s="65"/>
      <c r="AT685" s="65"/>
      <c r="AU685" s="65"/>
      <c r="AV685" s="65"/>
      <c r="AW685" s="65"/>
      <c r="AX685" s="65"/>
      <c r="AY685" s="65"/>
    </row>
    <row r="686" spans="1:51" ht="15.75" customHeight="1" x14ac:dyDescent="0.3">
      <c r="A686" s="65"/>
      <c r="B686" s="113"/>
      <c r="C686" s="114"/>
      <c r="D686" s="115"/>
      <c r="E686" s="115"/>
      <c r="F686" s="115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  <c r="AA686" s="116"/>
      <c r="AB686" s="116"/>
      <c r="AC686" s="116"/>
      <c r="AD686" s="116"/>
      <c r="AE686" s="116"/>
      <c r="AF686" s="117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116"/>
      <c r="AQ686" s="65"/>
      <c r="AR686" s="65"/>
      <c r="AS686" s="65"/>
      <c r="AT686" s="65"/>
      <c r="AU686" s="65"/>
      <c r="AV686" s="65"/>
      <c r="AW686" s="65"/>
      <c r="AX686" s="65"/>
      <c r="AY686" s="65"/>
    </row>
    <row r="687" spans="1:51" ht="15.75" customHeight="1" x14ac:dyDescent="0.3">
      <c r="A687" s="65"/>
      <c r="B687" s="113"/>
      <c r="C687" s="114"/>
      <c r="D687" s="115"/>
      <c r="E687" s="115"/>
      <c r="F687" s="115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  <c r="AA687" s="116"/>
      <c r="AB687" s="116"/>
      <c r="AC687" s="116"/>
      <c r="AD687" s="116"/>
      <c r="AE687" s="116"/>
      <c r="AF687" s="117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116"/>
      <c r="AQ687" s="65"/>
      <c r="AR687" s="65"/>
      <c r="AS687" s="65"/>
      <c r="AT687" s="65"/>
      <c r="AU687" s="65"/>
      <c r="AV687" s="65"/>
      <c r="AW687" s="65"/>
      <c r="AX687" s="65"/>
      <c r="AY687" s="65"/>
    </row>
    <row r="688" spans="1:51" ht="15.75" customHeight="1" x14ac:dyDescent="0.3">
      <c r="A688" s="65"/>
      <c r="B688" s="113"/>
      <c r="C688" s="114"/>
      <c r="D688" s="115"/>
      <c r="E688" s="115"/>
      <c r="F688" s="115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  <c r="AA688" s="116"/>
      <c r="AB688" s="116"/>
      <c r="AC688" s="116"/>
      <c r="AD688" s="116"/>
      <c r="AE688" s="116"/>
      <c r="AF688" s="117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116"/>
      <c r="AQ688" s="65"/>
      <c r="AR688" s="65"/>
      <c r="AS688" s="65"/>
      <c r="AT688" s="65"/>
      <c r="AU688" s="65"/>
      <c r="AV688" s="65"/>
      <c r="AW688" s="65"/>
      <c r="AX688" s="65"/>
      <c r="AY688" s="65"/>
    </row>
    <row r="689" spans="1:51" ht="15.75" customHeight="1" x14ac:dyDescent="0.3">
      <c r="A689" s="65"/>
      <c r="B689" s="113"/>
      <c r="C689" s="114"/>
      <c r="D689" s="115"/>
      <c r="E689" s="115"/>
      <c r="F689" s="115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  <c r="AA689" s="116"/>
      <c r="AB689" s="116"/>
      <c r="AC689" s="116"/>
      <c r="AD689" s="116"/>
      <c r="AE689" s="116"/>
      <c r="AF689" s="117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116"/>
      <c r="AQ689" s="65"/>
      <c r="AR689" s="65"/>
      <c r="AS689" s="65"/>
      <c r="AT689" s="65"/>
      <c r="AU689" s="65"/>
      <c r="AV689" s="65"/>
      <c r="AW689" s="65"/>
      <c r="AX689" s="65"/>
      <c r="AY689" s="65"/>
    </row>
    <row r="690" spans="1:51" ht="15.75" customHeight="1" x14ac:dyDescent="0.3">
      <c r="A690" s="65"/>
      <c r="B690" s="113"/>
      <c r="C690" s="114"/>
      <c r="D690" s="115"/>
      <c r="E690" s="115"/>
      <c r="F690" s="115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  <c r="AA690" s="116"/>
      <c r="AB690" s="116"/>
      <c r="AC690" s="116"/>
      <c r="AD690" s="116"/>
      <c r="AE690" s="116"/>
      <c r="AF690" s="117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116"/>
      <c r="AQ690" s="65"/>
      <c r="AR690" s="65"/>
      <c r="AS690" s="65"/>
      <c r="AT690" s="65"/>
      <c r="AU690" s="65"/>
      <c r="AV690" s="65"/>
      <c r="AW690" s="65"/>
      <c r="AX690" s="65"/>
      <c r="AY690" s="65"/>
    </row>
    <row r="691" spans="1:51" ht="15.75" customHeight="1" x14ac:dyDescent="0.3">
      <c r="A691" s="65"/>
      <c r="B691" s="113"/>
      <c r="C691" s="114"/>
      <c r="D691" s="115"/>
      <c r="E691" s="115"/>
      <c r="F691" s="115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  <c r="AA691" s="116"/>
      <c r="AB691" s="116"/>
      <c r="AC691" s="116"/>
      <c r="AD691" s="116"/>
      <c r="AE691" s="116"/>
      <c r="AF691" s="117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116"/>
      <c r="AQ691" s="65"/>
      <c r="AR691" s="65"/>
      <c r="AS691" s="65"/>
      <c r="AT691" s="65"/>
      <c r="AU691" s="65"/>
      <c r="AV691" s="65"/>
      <c r="AW691" s="65"/>
      <c r="AX691" s="65"/>
      <c r="AY691" s="65"/>
    </row>
    <row r="692" spans="1:51" ht="15.75" customHeight="1" x14ac:dyDescent="0.3">
      <c r="A692" s="65"/>
      <c r="B692" s="113"/>
      <c r="C692" s="114"/>
      <c r="D692" s="115"/>
      <c r="E692" s="115"/>
      <c r="F692" s="115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  <c r="AA692" s="116"/>
      <c r="AB692" s="116"/>
      <c r="AC692" s="116"/>
      <c r="AD692" s="116"/>
      <c r="AE692" s="116"/>
      <c r="AF692" s="117"/>
      <c r="AG692" s="116"/>
      <c r="AH692" s="116"/>
      <c r="AI692" s="116"/>
      <c r="AJ692" s="116"/>
      <c r="AK692" s="116"/>
      <c r="AL692" s="116"/>
      <c r="AM692" s="116"/>
      <c r="AN692" s="116"/>
      <c r="AO692" s="116"/>
      <c r="AP692" s="116"/>
      <c r="AQ692" s="65"/>
      <c r="AR692" s="65"/>
      <c r="AS692" s="65"/>
      <c r="AT692" s="65"/>
      <c r="AU692" s="65"/>
      <c r="AV692" s="65"/>
      <c r="AW692" s="65"/>
      <c r="AX692" s="65"/>
      <c r="AY692" s="65"/>
    </row>
    <row r="693" spans="1:51" ht="15.75" customHeight="1" x14ac:dyDescent="0.3">
      <c r="A693" s="65"/>
      <c r="B693" s="113"/>
      <c r="C693" s="114"/>
      <c r="D693" s="115"/>
      <c r="E693" s="115"/>
      <c r="F693" s="115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  <c r="AA693" s="116"/>
      <c r="AB693" s="116"/>
      <c r="AC693" s="116"/>
      <c r="AD693" s="116"/>
      <c r="AE693" s="116"/>
      <c r="AF693" s="117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116"/>
      <c r="AQ693" s="65"/>
      <c r="AR693" s="65"/>
      <c r="AS693" s="65"/>
      <c r="AT693" s="65"/>
      <c r="AU693" s="65"/>
      <c r="AV693" s="65"/>
      <c r="AW693" s="65"/>
      <c r="AX693" s="65"/>
      <c r="AY693" s="65"/>
    </row>
    <row r="694" spans="1:51" ht="15.75" customHeight="1" x14ac:dyDescent="0.3">
      <c r="A694" s="65"/>
      <c r="B694" s="113"/>
      <c r="C694" s="114"/>
      <c r="D694" s="115"/>
      <c r="E694" s="115"/>
      <c r="F694" s="115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  <c r="AA694" s="116"/>
      <c r="AB694" s="116"/>
      <c r="AC694" s="116"/>
      <c r="AD694" s="116"/>
      <c r="AE694" s="116"/>
      <c r="AF694" s="117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116"/>
      <c r="AQ694" s="65"/>
      <c r="AR694" s="65"/>
      <c r="AS694" s="65"/>
      <c r="AT694" s="65"/>
      <c r="AU694" s="65"/>
      <c r="AV694" s="65"/>
      <c r="AW694" s="65"/>
      <c r="AX694" s="65"/>
      <c r="AY694" s="65"/>
    </row>
    <row r="695" spans="1:51" ht="15.75" customHeight="1" x14ac:dyDescent="0.3">
      <c r="A695" s="65"/>
      <c r="B695" s="113"/>
      <c r="C695" s="114"/>
      <c r="D695" s="115"/>
      <c r="E695" s="115"/>
      <c r="F695" s="115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  <c r="AA695" s="116"/>
      <c r="AB695" s="116"/>
      <c r="AC695" s="116"/>
      <c r="AD695" s="116"/>
      <c r="AE695" s="116"/>
      <c r="AF695" s="117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116"/>
      <c r="AQ695" s="65"/>
      <c r="AR695" s="65"/>
      <c r="AS695" s="65"/>
      <c r="AT695" s="65"/>
      <c r="AU695" s="65"/>
      <c r="AV695" s="65"/>
      <c r="AW695" s="65"/>
      <c r="AX695" s="65"/>
      <c r="AY695" s="65"/>
    </row>
    <row r="696" spans="1:51" ht="15.75" customHeight="1" x14ac:dyDescent="0.3">
      <c r="A696" s="65"/>
      <c r="B696" s="113"/>
      <c r="C696" s="114"/>
      <c r="D696" s="115"/>
      <c r="E696" s="115"/>
      <c r="F696" s="115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  <c r="AA696" s="116"/>
      <c r="AB696" s="116"/>
      <c r="AC696" s="116"/>
      <c r="AD696" s="116"/>
      <c r="AE696" s="116"/>
      <c r="AF696" s="117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116"/>
      <c r="AQ696" s="65"/>
      <c r="AR696" s="65"/>
      <c r="AS696" s="65"/>
      <c r="AT696" s="65"/>
      <c r="AU696" s="65"/>
      <c r="AV696" s="65"/>
      <c r="AW696" s="65"/>
      <c r="AX696" s="65"/>
      <c r="AY696" s="65"/>
    </row>
    <row r="697" spans="1:51" ht="15.75" customHeight="1" x14ac:dyDescent="0.3">
      <c r="A697" s="65"/>
      <c r="B697" s="113"/>
      <c r="C697" s="114"/>
      <c r="D697" s="115"/>
      <c r="E697" s="115"/>
      <c r="F697" s="115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  <c r="AA697" s="116"/>
      <c r="AB697" s="116"/>
      <c r="AC697" s="116"/>
      <c r="AD697" s="116"/>
      <c r="AE697" s="116"/>
      <c r="AF697" s="117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116"/>
      <c r="AQ697" s="65"/>
      <c r="AR697" s="65"/>
      <c r="AS697" s="65"/>
      <c r="AT697" s="65"/>
      <c r="AU697" s="65"/>
      <c r="AV697" s="65"/>
      <c r="AW697" s="65"/>
      <c r="AX697" s="65"/>
      <c r="AY697" s="65"/>
    </row>
    <row r="698" spans="1:51" ht="15.75" customHeight="1" x14ac:dyDescent="0.3">
      <c r="A698" s="65"/>
      <c r="B698" s="113"/>
      <c r="C698" s="114"/>
      <c r="D698" s="115"/>
      <c r="E698" s="115"/>
      <c r="F698" s="115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  <c r="AA698" s="116"/>
      <c r="AB698" s="116"/>
      <c r="AC698" s="116"/>
      <c r="AD698" s="116"/>
      <c r="AE698" s="116"/>
      <c r="AF698" s="117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116"/>
      <c r="AQ698" s="65"/>
      <c r="AR698" s="65"/>
      <c r="AS698" s="65"/>
      <c r="AT698" s="65"/>
      <c r="AU698" s="65"/>
      <c r="AV698" s="65"/>
      <c r="AW698" s="65"/>
      <c r="AX698" s="65"/>
      <c r="AY698" s="65"/>
    </row>
    <row r="699" spans="1:51" ht="15.75" customHeight="1" x14ac:dyDescent="0.3">
      <c r="A699" s="65"/>
      <c r="B699" s="113"/>
      <c r="C699" s="114"/>
      <c r="D699" s="115"/>
      <c r="E699" s="115"/>
      <c r="F699" s="115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  <c r="AA699" s="116"/>
      <c r="AB699" s="116"/>
      <c r="AC699" s="116"/>
      <c r="AD699" s="116"/>
      <c r="AE699" s="116"/>
      <c r="AF699" s="117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116"/>
      <c r="AQ699" s="65"/>
      <c r="AR699" s="65"/>
      <c r="AS699" s="65"/>
      <c r="AT699" s="65"/>
      <c r="AU699" s="65"/>
      <c r="AV699" s="65"/>
      <c r="AW699" s="65"/>
      <c r="AX699" s="65"/>
      <c r="AY699" s="65"/>
    </row>
    <row r="700" spans="1:51" ht="15.75" customHeight="1" x14ac:dyDescent="0.3">
      <c r="A700" s="65"/>
      <c r="B700" s="113"/>
      <c r="C700" s="114"/>
      <c r="D700" s="115"/>
      <c r="E700" s="115"/>
      <c r="F700" s="115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  <c r="AA700" s="116"/>
      <c r="AB700" s="116"/>
      <c r="AC700" s="116"/>
      <c r="AD700" s="116"/>
      <c r="AE700" s="116"/>
      <c r="AF700" s="117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116"/>
      <c r="AQ700" s="65"/>
      <c r="AR700" s="65"/>
      <c r="AS700" s="65"/>
      <c r="AT700" s="65"/>
      <c r="AU700" s="65"/>
      <c r="AV700" s="65"/>
      <c r="AW700" s="65"/>
      <c r="AX700" s="65"/>
      <c r="AY700" s="65"/>
    </row>
    <row r="701" spans="1:51" ht="15.75" customHeight="1" x14ac:dyDescent="0.3">
      <c r="A701" s="65"/>
      <c r="B701" s="113"/>
      <c r="C701" s="114"/>
      <c r="D701" s="115"/>
      <c r="E701" s="115"/>
      <c r="F701" s="115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  <c r="AA701" s="116"/>
      <c r="AB701" s="116"/>
      <c r="AC701" s="116"/>
      <c r="AD701" s="116"/>
      <c r="AE701" s="116"/>
      <c r="AF701" s="117"/>
      <c r="AG701" s="116"/>
      <c r="AH701" s="116"/>
      <c r="AI701" s="116"/>
      <c r="AJ701" s="116"/>
      <c r="AK701" s="116"/>
      <c r="AL701" s="116"/>
      <c r="AM701" s="116"/>
      <c r="AN701" s="116"/>
      <c r="AO701" s="116"/>
      <c r="AP701" s="116"/>
      <c r="AQ701" s="65"/>
      <c r="AR701" s="65"/>
      <c r="AS701" s="65"/>
      <c r="AT701" s="65"/>
      <c r="AU701" s="65"/>
      <c r="AV701" s="65"/>
      <c r="AW701" s="65"/>
      <c r="AX701" s="65"/>
      <c r="AY701" s="65"/>
    </row>
    <row r="702" spans="1:51" ht="15.75" customHeight="1" x14ac:dyDescent="0.3">
      <c r="A702" s="65"/>
      <c r="B702" s="113"/>
      <c r="C702" s="114"/>
      <c r="D702" s="115"/>
      <c r="E702" s="115"/>
      <c r="F702" s="115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7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116"/>
      <c r="AQ702" s="65"/>
      <c r="AR702" s="65"/>
      <c r="AS702" s="65"/>
      <c r="AT702" s="65"/>
      <c r="AU702" s="65"/>
      <c r="AV702" s="65"/>
      <c r="AW702" s="65"/>
      <c r="AX702" s="65"/>
      <c r="AY702" s="65"/>
    </row>
    <row r="703" spans="1:51" ht="15.75" customHeight="1" x14ac:dyDescent="0.3">
      <c r="A703" s="65"/>
      <c r="B703" s="113"/>
      <c r="C703" s="114"/>
      <c r="D703" s="115"/>
      <c r="E703" s="115"/>
      <c r="F703" s="115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  <c r="AA703" s="116"/>
      <c r="AB703" s="116"/>
      <c r="AC703" s="116"/>
      <c r="AD703" s="116"/>
      <c r="AE703" s="116"/>
      <c r="AF703" s="117"/>
      <c r="AG703" s="116"/>
      <c r="AH703" s="116"/>
      <c r="AI703" s="116"/>
      <c r="AJ703" s="116"/>
      <c r="AK703" s="116"/>
      <c r="AL703" s="116"/>
      <c r="AM703" s="116"/>
      <c r="AN703" s="116"/>
      <c r="AO703" s="116"/>
      <c r="AP703" s="116"/>
      <c r="AQ703" s="65"/>
      <c r="AR703" s="65"/>
      <c r="AS703" s="65"/>
      <c r="AT703" s="65"/>
      <c r="AU703" s="65"/>
      <c r="AV703" s="65"/>
      <c r="AW703" s="65"/>
      <c r="AX703" s="65"/>
      <c r="AY703" s="65"/>
    </row>
    <row r="704" spans="1:51" ht="15.75" customHeight="1" x14ac:dyDescent="0.3">
      <c r="A704" s="65"/>
      <c r="B704" s="113"/>
      <c r="C704" s="114"/>
      <c r="D704" s="115"/>
      <c r="E704" s="115"/>
      <c r="F704" s="115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  <c r="AA704" s="116"/>
      <c r="AB704" s="116"/>
      <c r="AC704" s="116"/>
      <c r="AD704" s="116"/>
      <c r="AE704" s="116"/>
      <c r="AF704" s="117"/>
      <c r="AG704" s="116"/>
      <c r="AH704" s="116"/>
      <c r="AI704" s="116"/>
      <c r="AJ704" s="116"/>
      <c r="AK704" s="116"/>
      <c r="AL704" s="116"/>
      <c r="AM704" s="116"/>
      <c r="AN704" s="116"/>
      <c r="AO704" s="116"/>
      <c r="AP704" s="116"/>
      <c r="AQ704" s="65"/>
      <c r="AR704" s="65"/>
      <c r="AS704" s="65"/>
      <c r="AT704" s="65"/>
      <c r="AU704" s="65"/>
      <c r="AV704" s="65"/>
      <c r="AW704" s="65"/>
      <c r="AX704" s="65"/>
      <c r="AY704" s="65"/>
    </row>
    <row r="705" spans="1:51" ht="15.75" customHeight="1" x14ac:dyDescent="0.3">
      <c r="A705" s="65"/>
      <c r="B705" s="113"/>
      <c r="C705" s="114"/>
      <c r="D705" s="115"/>
      <c r="E705" s="115"/>
      <c r="F705" s="115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  <c r="AA705" s="116"/>
      <c r="AB705" s="116"/>
      <c r="AC705" s="116"/>
      <c r="AD705" s="116"/>
      <c r="AE705" s="116"/>
      <c r="AF705" s="117"/>
      <c r="AG705" s="116"/>
      <c r="AH705" s="116"/>
      <c r="AI705" s="116"/>
      <c r="AJ705" s="116"/>
      <c r="AK705" s="116"/>
      <c r="AL705" s="116"/>
      <c r="AM705" s="116"/>
      <c r="AN705" s="116"/>
      <c r="AO705" s="116"/>
      <c r="AP705" s="116"/>
      <c r="AQ705" s="65"/>
      <c r="AR705" s="65"/>
      <c r="AS705" s="65"/>
      <c r="AT705" s="65"/>
      <c r="AU705" s="65"/>
      <c r="AV705" s="65"/>
      <c r="AW705" s="65"/>
      <c r="AX705" s="65"/>
      <c r="AY705" s="65"/>
    </row>
    <row r="706" spans="1:51" ht="15.75" customHeight="1" x14ac:dyDescent="0.3">
      <c r="A706" s="65"/>
      <c r="B706" s="113"/>
      <c r="C706" s="114"/>
      <c r="D706" s="115"/>
      <c r="E706" s="115"/>
      <c r="F706" s="115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  <c r="AA706" s="116"/>
      <c r="AB706" s="116"/>
      <c r="AC706" s="116"/>
      <c r="AD706" s="116"/>
      <c r="AE706" s="116"/>
      <c r="AF706" s="117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116"/>
      <c r="AQ706" s="65"/>
      <c r="AR706" s="65"/>
      <c r="AS706" s="65"/>
      <c r="AT706" s="65"/>
      <c r="AU706" s="65"/>
      <c r="AV706" s="65"/>
      <c r="AW706" s="65"/>
      <c r="AX706" s="65"/>
      <c r="AY706" s="65"/>
    </row>
    <row r="707" spans="1:51" ht="15.75" customHeight="1" x14ac:dyDescent="0.3">
      <c r="A707" s="65"/>
      <c r="B707" s="113"/>
      <c r="C707" s="114"/>
      <c r="D707" s="115"/>
      <c r="E707" s="115"/>
      <c r="F707" s="115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  <c r="AA707" s="116"/>
      <c r="AB707" s="116"/>
      <c r="AC707" s="116"/>
      <c r="AD707" s="116"/>
      <c r="AE707" s="116"/>
      <c r="AF707" s="117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116"/>
      <c r="AQ707" s="65"/>
      <c r="AR707" s="65"/>
      <c r="AS707" s="65"/>
      <c r="AT707" s="65"/>
      <c r="AU707" s="65"/>
      <c r="AV707" s="65"/>
      <c r="AW707" s="65"/>
      <c r="AX707" s="65"/>
      <c r="AY707" s="65"/>
    </row>
    <row r="708" spans="1:51" ht="15.75" customHeight="1" x14ac:dyDescent="0.3">
      <c r="A708" s="65"/>
      <c r="B708" s="113"/>
      <c r="C708" s="114"/>
      <c r="D708" s="115"/>
      <c r="E708" s="115"/>
      <c r="F708" s="115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  <c r="AA708" s="116"/>
      <c r="AB708" s="116"/>
      <c r="AC708" s="116"/>
      <c r="AD708" s="116"/>
      <c r="AE708" s="116"/>
      <c r="AF708" s="117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116"/>
      <c r="AQ708" s="65"/>
      <c r="AR708" s="65"/>
      <c r="AS708" s="65"/>
      <c r="AT708" s="65"/>
      <c r="AU708" s="65"/>
      <c r="AV708" s="65"/>
      <c r="AW708" s="65"/>
      <c r="AX708" s="65"/>
      <c r="AY708" s="65"/>
    </row>
    <row r="709" spans="1:51" ht="15.75" customHeight="1" x14ac:dyDescent="0.3">
      <c r="A709" s="65"/>
      <c r="B709" s="113"/>
      <c r="C709" s="114"/>
      <c r="D709" s="115"/>
      <c r="E709" s="115"/>
      <c r="F709" s="115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  <c r="AA709" s="116"/>
      <c r="AB709" s="116"/>
      <c r="AC709" s="116"/>
      <c r="AD709" s="116"/>
      <c r="AE709" s="116"/>
      <c r="AF709" s="117"/>
      <c r="AG709" s="116"/>
      <c r="AH709" s="116"/>
      <c r="AI709" s="116"/>
      <c r="AJ709" s="116"/>
      <c r="AK709" s="116"/>
      <c r="AL709" s="116"/>
      <c r="AM709" s="116"/>
      <c r="AN709" s="116"/>
      <c r="AO709" s="116"/>
      <c r="AP709" s="116"/>
      <c r="AQ709" s="65"/>
      <c r="AR709" s="65"/>
      <c r="AS709" s="65"/>
      <c r="AT709" s="65"/>
      <c r="AU709" s="65"/>
      <c r="AV709" s="65"/>
      <c r="AW709" s="65"/>
      <c r="AX709" s="65"/>
      <c r="AY709" s="65"/>
    </row>
    <row r="710" spans="1:51" ht="15.75" customHeight="1" x14ac:dyDescent="0.3">
      <c r="A710" s="65"/>
      <c r="B710" s="113"/>
      <c r="C710" s="114"/>
      <c r="D710" s="115"/>
      <c r="E710" s="115"/>
      <c r="F710" s="115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  <c r="AA710" s="116"/>
      <c r="AB710" s="116"/>
      <c r="AC710" s="116"/>
      <c r="AD710" s="116"/>
      <c r="AE710" s="116"/>
      <c r="AF710" s="117"/>
      <c r="AG710" s="116"/>
      <c r="AH710" s="116"/>
      <c r="AI710" s="116"/>
      <c r="AJ710" s="116"/>
      <c r="AK710" s="116"/>
      <c r="AL710" s="116"/>
      <c r="AM710" s="116"/>
      <c r="AN710" s="116"/>
      <c r="AO710" s="116"/>
      <c r="AP710" s="116"/>
      <c r="AQ710" s="65"/>
      <c r="AR710" s="65"/>
      <c r="AS710" s="65"/>
      <c r="AT710" s="65"/>
      <c r="AU710" s="65"/>
      <c r="AV710" s="65"/>
      <c r="AW710" s="65"/>
      <c r="AX710" s="65"/>
      <c r="AY710" s="65"/>
    </row>
    <row r="711" spans="1:51" ht="15.75" customHeight="1" x14ac:dyDescent="0.3">
      <c r="A711" s="65"/>
      <c r="B711" s="113"/>
      <c r="C711" s="114"/>
      <c r="D711" s="115"/>
      <c r="E711" s="115"/>
      <c r="F711" s="115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  <c r="AA711" s="116"/>
      <c r="AB711" s="116"/>
      <c r="AC711" s="116"/>
      <c r="AD711" s="116"/>
      <c r="AE711" s="116"/>
      <c r="AF711" s="117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116"/>
      <c r="AQ711" s="65"/>
      <c r="AR711" s="65"/>
      <c r="AS711" s="65"/>
      <c r="AT711" s="65"/>
      <c r="AU711" s="65"/>
      <c r="AV711" s="65"/>
      <c r="AW711" s="65"/>
      <c r="AX711" s="65"/>
      <c r="AY711" s="65"/>
    </row>
    <row r="712" spans="1:51" ht="15.75" customHeight="1" x14ac:dyDescent="0.3">
      <c r="A712" s="65"/>
      <c r="B712" s="113"/>
      <c r="C712" s="114"/>
      <c r="D712" s="115"/>
      <c r="E712" s="115"/>
      <c r="F712" s="115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  <c r="AA712" s="116"/>
      <c r="AB712" s="116"/>
      <c r="AC712" s="116"/>
      <c r="AD712" s="116"/>
      <c r="AE712" s="116"/>
      <c r="AF712" s="117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116"/>
      <c r="AQ712" s="65"/>
      <c r="AR712" s="65"/>
      <c r="AS712" s="65"/>
      <c r="AT712" s="65"/>
      <c r="AU712" s="65"/>
      <c r="AV712" s="65"/>
      <c r="AW712" s="65"/>
      <c r="AX712" s="65"/>
      <c r="AY712" s="65"/>
    </row>
    <row r="713" spans="1:51" ht="15.75" customHeight="1" x14ac:dyDescent="0.3">
      <c r="A713" s="65"/>
      <c r="B713" s="113"/>
      <c r="C713" s="114"/>
      <c r="D713" s="115"/>
      <c r="E713" s="115"/>
      <c r="F713" s="115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  <c r="AA713" s="116"/>
      <c r="AB713" s="116"/>
      <c r="AC713" s="116"/>
      <c r="AD713" s="116"/>
      <c r="AE713" s="116"/>
      <c r="AF713" s="117"/>
      <c r="AG713" s="116"/>
      <c r="AH713" s="116"/>
      <c r="AI713" s="116"/>
      <c r="AJ713" s="116"/>
      <c r="AK713" s="116"/>
      <c r="AL713" s="116"/>
      <c r="AM713" s="116"/>
      <c r="AN713" s="116"/>
      <c r="AO713" s="116"/>
      <c r="AP713" s="116"/>
      <c r="AQ713" s="65"/>
      <c r="AR713" s="65"/>
      <c r="AS713" s="65"/>
      <c r="AT713" s="65"/>
      <c r="AU713" s="65"/>
      <c r="AV713" s="65"/>
      <c r="AW713" s="65"/>
      <c r="AX713" s="65"/>
      <c r="AY713" s="65"/>
    </row>
    <row r="714" spans="1:51" ht="15.75" customHeight="1" x14ac:dyDescent="0.3">
      <c r="A714" s="65"/>
      <c r="B714" s="113"/>
      <c r="C714" s="114"/>
      <c r="D714" s="115"/>
      <c r="E714" s="115"/>
      <c r="F714" s="115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  <c r="AA714" s="116"/>
      <c r="AB714" s="116"/>
      <c r="AC714" s="116"/>
      <c r="AD714" s="116"/>
      <c r="AE714" s="116"/>
      <c r="AF714" s="117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116"/>
      <c r="AQ714" s="65"/>
      <c r="AR714" s="65"/>
      <c r="AS714" s="65"/>
      <c r="AT714" s="65"/>
      <c r="AU714" s="65"/>
      <c r="AV714" s="65"/>
      <c r="AW714" s="65"/>
      <c r="AX714" s="65"/>
      <c r="AY714" s="65"/>
    </row>
    <row r="715" spans="1:51" ht="15.75" customHeight="1" x14ac:dyDescent="0.3">
      <c r="A715" s="65"/>
      <c r="B715" s="113"/>
      <c r="C715" s="114"/>
      <c r="D715" s="115"/>
      <c r="E715" s="115"/>
      <c r="F715" s="115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  <c r="AA715" s="116"/>
      <c r="AB715" s="116"/>
      <c r="AC715" s="116"/>
      <c r="AD715" s="116"/>
      <c r="AE715" s="116"/>
      <c r="AF715" s="117"/>
      <c r="AG715" s="116"/>
      <c r="AH715" s="116"/>
      <c r="AI715" s="116"/>
      <c r="AJ715" s="116"/>
      <c r="AK715" s="116"/>
      <c r="AL715" s="116"/>
      <c r="AM715" s="116"/>
      <c r="AN715" s="116"/>
      <c r="AO715" s="116"/>
      <c r="AP715" s="116"/>
      <c r="AQ715" s="65"/>
      <c r="AR715" s="65"/>
      <c r="AS715" s="65"/>
      <c r="AT715" s="65"/>
      <c r="AU715" s="65"/>
      <c r="AV715" s="65"/>
      <c r="AW715" s="65"/>
      <c r="AX715" s="65"/>
      <c r="AY715" s="65"/>
    </row>
    <row r="716" spans="1:51" ht="15.75" customHeight="1" x14ac:dyDescent="0.3">
      <c r="A716" s="65"/>
      <c r="B716" s="113"/>
      <c r="C716" s="114"/>
      <c r="D716" s="115"/>
      <c r="E716" s="115"/>
      <c r="F716" s="115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  <c r="AA716" s="116"/>
      <c r="AB716" s="116"/>
      <c r="AC716" s="116"/>
      <c r="AD716" s="116"/>
      <c r="AE716" s="116"/>
      <c r="AF716" s="117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116"/>
      <c r="AQ716" s="65"/>
      <c r="AR716" s="65"/>
      <c r="AS716" s="65"/>
      <c r="AT716" s="65"/>
      <c r="AU716" s="65"/>
      <c r="AV716" s="65"/>
      <c r="AW716" s="65"/>
      <c r="AX716" s="65"/>
      <c r="AY716" s="65"/>
    </row>
    <row r="717" spans="1:51" ht="15.75" customHeight="1" x14ac:dyDescent="0.3">
      <c r="A717" s="65"/>
      <c r="B717" s="113"/>
      <c r="C717" s="114"/>
      <c r="D717" s="115"/>
      <c r="E717" s="115"/>
      <c r="F717" s="115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  <c r="AA717" s="116"/>
      <c r="AB717" s="116"/>
      <c r="AC717" s="116"/>
      <c r="AD717" s="116"/>
      <c r="AE717" s="116"/>
      <c r="AF717" s="117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116"/>
      <c r="AQ717" s="65"/>
      <c r="AR717" s="65"/>
      <c r="AS717" s="65"/>
      <c r="AT717" s="65"/>
      <c r="AU717" s="65"/>
      <c r="AV717" s="65"/>
      <c r="AW717" s="65"/>
      <c r="AX717" s="65"/>
      <c r="AY717" s="65"/>
    </row>
    <row r="718" spans="1:51" ht="15.75" customHeight="1" x14ac:dyDescent="0.3">
      <c r="A718" s="65"/>
      <c r="B718" s="113"/>
      <c r="C718" s="114"/>
      <c r="D718" s="115"/>
      <c r="E718" s="115"/>
      <c r="F718" s="115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  <c r="AA718" s="116"/>
      <c r="AB718" s="116"/>
      <c r="AC718" s="116"/>
      <c r="AD718" s="116"/>
      <c r="AE718" s="116"/>
      <c r="AF718" s="117"/>
      <c r="AG718" s="116"/>
      <c r="AH718" s="116"/>
      <c r="AI718" s="116"/>
      <c r="AJ718" s="116"/>
      <c r="AK718" s="116"/>
      <c r="AL718" s="116"/>
      <c r="AM718" s="116"/>
      <c r="AN718" s="116"/>
      <c r="AO718" s="116"/>
      <c r="AP718" s="116"/>
      <c r="AQ718" s="65"/>
      <c r="AR718" s="65"/>
      <c r="AS718" s="65"/>
      <c r="AT718" s="65"/>
      <c r="AU718" s="65"/>
      <c r="AV718" s="65"/>
      <c r="AW718" s="65"/>
      <c r="AX718" s="65"/>
      <c r="AY718" s="65"/>
    </row>
    <row r="719" spans="1:51" ht="15.75" customHeight="1" x14ac:dyDescent="0.3">
      <c r="A719" s="65"/>
      <c r="B719" s="113"/>
      <c r="C719" s="114"/>
      <c r="D719" s="115"/>
      <c r="E719" s="115"/>
      <c r="F719" s="115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  <c r="AA719" s="116"/>
      <c r="AB719" s="116"/>
      <c r="AC719" s="116"/>
      <c r="AD719" s="116"/>
      <c r="AE719" s="116"/>
      <c r="AF719" s="117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116"/>
      <c r="AQ719" s="65"/>
      <c r="AR719" s="65"/>
      <c r="AS719" s="65"/>
      <c r="AT719" s="65"/>
      <c r="AU719" s="65"/>
      <c r="AV719" s="65"/>
      <c r="AW719" s="65"/>
      <c r="AX719" s="65"/>
      <c r="AY719" s="65"/>
    </row>
    <row r="720" spans="1:51" ht="15.75" customHeight="1" x14ac:dyDescent="0.3">
      <c r="A720" s="65"/>
      <c r="B720" s="113"/>
      <c r="C720" s="114"/>
      <c r="D720" s="115"/>
      <c r="E720" s="115"/>
      <c r="F720" s="115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  <c r="AA720" s="116"/>
      <c r="AB720" s="116"/>
      <c r="AC720" s="116"/>
      <c r="AD720" s="116"/>
      <c r="AE720" s="116"/>
      <c r="AF720" s="117"/>
      <c r="AG720" s="116"/>
      <c r="AH720" s="116"/>
      <c r="AI720" s="116"/>
      <c r="AJ720" s="116"/>
      <c r="AK720" s="116"/>
      <c r="AL720" s="116"/>
      <c r="AM720" s="116"/>
      <c r="AN720" s="116"/>
      <c r="AO720" s="116"/>
      <c r="AP720" s="116"/>
      <c r="AQ720" s="65"/>
      <c r="AR720" s="65"/>
      <c r="AS720" s="65"/>
      <c r="AT720" s="65"/>
      <c r="AU720" s="65"/>
      <c r="AV720" s="65"/>
      <c r="AW720" s="65"/>
      <c r="AX720" s="65"/>
      <c r="AY720" s="65"/>
    </row>
    <row r="721" spans="1:51" ht="15.75" customHeight="1" x14ac:dyDescent="0.3">
      <c r="A721" s="65"/>
      <c r="B721" s="113"/>
      <c r="C721" s="114"/>
      <c r="D721" s="115"/>
      <c r="E721" s="115"/>
      <c r="F721" s="115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  <c r="AA721" s="116"/>
      <c r="AB721" s="116"/>
      <c r="AC721" s="116"/>
      <c r="AD721" s="116"/>
      <c r="AE721" s="116"/>
      <c r="AF721" s="117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116"/>
      <c r="AQ721" s="65"/>
      <c r="AR721" s="65"/>
      <c r="AS721" s="65"/>
      <c r="AT721" s="65"/>
      <c r="AU721" s="65"/>
      <c r="AV721" s="65"/>
      <c r="AW721" s="65"/>
      <c r="AX721" s="65"/>
      <c r="AY721" s="65"/>
    </row>
    <row r="722" spans="1:51" ht="15.75" customHeight="1" x14ac:dyDescent="0.3">
      <c r="A722" s="65"/>
      <c r="B722" s="113"/>
      <c r="C722" s="114"/>
      <c r="D722" s="115"/>
      <c r="E722" s="115"/>
      <c r="F722" s="115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  <c r="AA722" s="116"/>
      <c r="AB722" s="116"/>
      <c r="AC722" s="116"/>
      <c r="AD722" s="116"/>
      <c r="AE722" s="116"/>
      <c r="AF722" s="117"/>
      <c r="AG722" s="116"/>
      <c r="AH722" s="116"/>
      <c r="AI722" s="116"/>
      <c r="AJ722" s="116"/>
      <c r="AK722" s="116"/>
      <c r="AL722" s="116"/>
      <c r="AM722" s="116"/>
      <c r="AN722" s="116"/>
      <c r="AO722" s="116"/>
      <c r="AP722" s="116"/>
      <c r="AQ722" s="65"/>
      <c r="AR722" s="65"/>
      <c r="AS722" s="65"/>
      <c r="AT722" s="65"/>
      <c r="AU722" s="65"/>
      <c r="AV722" s="65"/>
      <c r="AW722" s="65"/>
      <c r="AX722" s="65"/>
      <c r="AY722" s="65"/>
    </row>
    <row r="723" spans="1:51" ht="15.75" customHeight="1" x14ac:dyDescent="0.3">
      <c r="A723" s="65"/>
      <c r="B723" s="113"/>
      <c r="C723" s="114"/>
      <c r="D723" s="115"/>
      <c r="E723" s="115"/>
      <c r="F723" s="115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  <c r="AA723" s="116"/>
      <c r="AB723" s="116"/>
      <c r="AC723" s="116"/>
      <c r="AD723" s="116"/>
      <c r="AE723" s="116"/>
      <c r="AF723" s="117"/>
      <c r="AG723" s="116"/>
      <c r="AH723" s="116"/>
      <c r="AI723" s="116"/>
      <c r="AJ723" s="116"/>
      <c r="AK723" s="116"/>
      <c r="AL723" s="116"/>
      <c r="AM723" s="116"/>
      <c r="AN723" s="116"/>
      <c r="AO723" s="116"/>
      <c r="AP723" s="116"/>
      <c r="AQ723" s="65"/>
      <c r="AR723" s="65"/>
      <c r="AS723" s="65"/>
      <c r="AT723" s="65"/>
      <c r="AU723" s="65"/>
      <c r="AV723" s="65"/>
      <c r="AW723" s="65"/>
      <c r="AX723" s="65"/>
      <c r="AY723" s="65"/>
    </row>
    <row r="724" spans="1:51" ht="15.75" customHeight="1" x14ac:dyDescent="0.3">
      <c r="A724" s="65"/>
      <c r="B724" s="113"/>
      <c r="C724" s="114"/>
      <c r="D724" s="115"/>
      <c r="E724" s="115"/>
      <c r="F724" s="115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  <c r="AA724" s="116"/>
      <c r="AB724" s="116"/>
      <c r="AC724" s="116"/>
      <c r="AD724" s="116"/>
      <c r="AE724" s="116"/>
      <c r="AF724" s="117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116"/>
      <c r="AQ724" s="65"/>
      <c r="AR724" s="65"/>
      <c r="AS724" s="65"/>
      <c r="AT724" s="65"/>
      <c r="AU724" s="65"/>
      <c r="AV724" s="65"/>
      <c r="AW724" s="65"/>
      <c r="AX724" s="65"/>
      <c r="AY724" s="65"/>
    </row>
    <row r="725" spans="1:51" ht="15.75" customHeight="1" x14ac:dyDescent="0.3">
      <c r="A725" s="65"/>
      <c r="B725" s="113"/>
      <c r="C725" s="114"/>
      <c r="D725" s="115"/>
      <c r="E725" s="115"/>
      <c r="F725" s="115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  <c r="AA725" s="116"/>
      <c r="AB725" s="116"/>
      <c r="AC725" s="116"/>
      <c r="AD725" s="116"/>
      <c r="AE725" s="116"/>
      <c r="AF725" s="117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116"/>
      <c r="AQ725" s="65"/>
      <c r="AR725" s="65"/>
      <c r="AS725" s="65"/>
      <c r="AT725" s="65"/>
      <c r="AU725" s="65"/>
      <c r="AV725" s="65"/>
      <c r="AW725" s="65"/>
      <c r="AX725" s="65"/>
      <c r="AY725" s="65"/>
    </row>
    <row r="726" spans="1:51" ht="15.75" customHeight="1" x14ac:dyDescent="0.3">
      <c r="A726" s="65"/>
      <c r="B726" s="113"/>
      <c r="C726" s="114"/>
      <c r="D726" s="115"/>
      <c r="E726" s="115"/>
      <c r="F726" s="115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  <c r="AA726" s="116"/>
      <c r="AB726" s="116"/>
      <c r="AC726" s="116"/>
      <c r="AD726" s="116"/>
      <c r="AE726" s="116"/>
      <c r="AF726" s="117"/>
      <c r="AG726" s="116"/>
      <c r="AH726" s="116"/>
      <c r="AI726" s="116"/>
      <c r="AJ726" s="116"/>
      <c r="AK726" s="116"/>
      <c r="AL726" s="116"/>
      <c r="AM726" s="116"/>
      <c r="AN726" s="116"/>
      <c r="AO726" s="116"/>
      <c r="AP726" s="116"/>
      <c r="AQ726" s="65"/>
      <c r="AR726" s="65"/>
      <c r="AS726" s="65"/>
      <c r="AT726" s="65"/>
      <c r="AU726" s="65"/>
      <c r="AV726" s="65"/>
      <c r="AW726" s="65"/>
      <c r="AX726" s="65"/>
      <c r="AY726" s="65"/>
    </row>
    <row r="727" spans="1:51" ht="15.75" customHeight="1" x14ac:dyDescent="0.3">
      <c r="A727" s="65"/>
      <c r="B727" s="113"/>
      <c r="C727" s="114"/>
      <c r="D727" s="115"/>
      <c r="E727" s="115"/>
      <c r="F727" s="115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  <c r="AA727" s="116"/>
      <c r="AB727" s="116"/>
      <c r="AC727" s="116"/>
      <c r="AD727" s="116"/>
      <c r="AE727" s="116"/>
      <c r="AF727" s="117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116"/>
      <c r="AQ727" s="65"/>
      <c r="AR727" s="65"/>
      <c r="AS727" s="65"/>
      <c r="AT727" s="65"/>
      <c r="AU727" s="65"/>
      <c r="AV727" s="65"/>
      <c r="AW727" s="65"/>
      <c r="AX727" s="65"/>
      <c r="AY727" s="65"/>
    </row>
    <row r="728" spans="1:51" ht="15.75" customHeight="1" x14ac:dyDescent="0.3">
      <c r="A728" s="65"/>
      <c r="B728" s="113"/>
      <c r="C728" s="114"/>
      <c r="D728" s="115"/>
      <c r="E728" s="115"/>
      <c r="F728" s="115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  <c r="AA728" s="116"/>
      <c r="AB728" s="116"/>
      <c r="AC728" s="116"/>
      <c r="AD728" s="116"/>
      <c r="AE728" s="116"/>
      <c r="AF728" s="117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116"/>
      <c r="AQ728" s="65"/>
      <c r="AR728" s="65"/>
      <c r="AS728" s="65"/>
      <c r="AT728" s="65"/>
      <c r="AU728" s="65"/>
      <c r="AV728" s="65"/>
      <c r="AW728" s="65"/>
      <c r="AX728" s="65"/>
      <c r="AY728" s="65"/>
    </row>
    <row r="729" spans="1:51" ht="15.75" customHeight="1" x14ac:dyDescent="0.3">
      <c r="A729" s="65"/>
      <c r="B729" s="113"/>
      <c r="C729" s="114"/>
      <c r="D729" s="115"/>
      <c r="E729" s="115"/>
      <c r="F729" s="115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  <c r="AA729" s="116"/>
      <c r="AB729" s="116"/>
      <c r="AC729" s="116"/>
      <c r="AD729" s="116"/>
      <c r="AE729" s="116"/>
      <c r="AF729" s="117"/>
      <c r="AG729" s="116"/>
      <c r="AH729" s="116"/>
      <c r="AI729" s="116"/>
      <c r="AJ729" s="116"/>
      <c r="AK729" s="116"/>
      <c r="AL729" s="116"/>
      <c r="AM729" s="116"/>
      <c r="AN729" s="116"/>
      <c r="AO729" s="116"/>
      <c r="AP729" s="116"/>
      <c r="AQ729" s="65"/>
      <c r="AR729" s="65"/>
      <c r="AS729" s="65"/>
      <c r="AT729" s="65"/>
      <c r="AU729" s="65"/>
      <c r="AV729" s="65"/>
      <c r="AW729" s="65"/>
      <c r="AX729" s="65"/>
      <c r="AY729" s="65"/>
    </row>
    <row r="730" spans="1:51" ht="15.75" customHeight="1" x14ac:dyDescent="0.3">
      <c r="A730" s="65"/>
      <c r="B730" s="113"/>
      <c r="C730" s="114"/>
      <c r="D730" s="115"/>
      <c r="E730" s="115"/>
      <c r="F730" s="115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  <c r="AA730" s="116"/>
      <c r="AB730" s="116"/>
      <c r="AC730" s="116"/>
      <c r="AD730" s="116"/>
      <c r="AE730" s="116"/>
      <c r="AF730" s="117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116"/>
      <c r="AQ730" s="65"/>
      <c r="AR730" s="65"/>
      <c r="AS730" s="65"/>
      <c r="AT730" s="65"/>
      <c r="AU730" s="65"/>
      <c r="AV730" s="65"/>
      <c r="AW730" s="65"/>
      <c r="AX730" s="65"/>
      <c r="AY730" s="65"/>
    </row>
    <row r="731" spans="1:51" ht="15.75" customHeight="1" x14ac:dyDescent="0.3">
      <c r="A731" s="65"/>
      <c r="B731" s="113"/>
      <c r="C731" s="114"/>
      <c r="D731" s="115"/>
      <c r="E731" s="115"/>
      <c r="F731" s="115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  <c r="AA731" s="116"/>
      <c r="AB731" s="116"/>
      <c r="AC731" s="116"/>
      <c r="AD731" s="116"/>
      <c r="AE731" s="116"/>
      <c r="AF731" s="117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116"/>
      <c r="AQ731" s="65"/>
      <c r="AR731" s="65"/>
      <c r="AS731" s="65"/>
      <c r="AT731" s="65"/>
      <c r="AU731" s="65"/>
      <c r="AV731" s="65"/>
      <c r="AW731" s="65"/>
      <c r="AX731" s="65"/>
      <c r="AY731" s="65"/>
    </row>
    <row r="732" spans="1:51" ht="15.75" customHeight="1" x14ac:dyDescent="0.3">
      <c r="A732" s="65"/>
      <c r="B732" s="113"/>
      <c r="C732" s="114"/>
      <c r="D732" s="115"/>
      <c r="E732" s="115"/>
      <c r="F732" s="115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  <c r="AA732" s="116"/>
      <c r="AB732" s="116"/>
      <c r="AC732" s="116"/>
      <c r="AD732" s="116"/>
      <c r="AE732" s="116"/>
      <c r="AF732" s="117"/>
      <c r="AG732" s="116"/>
      <c r="AH732" s="116"/>
      <c r="AI732" s="116"/>
      <c r="AJ732" s="116"/>
      <c r="AK732" s="116"/>
      <c r="AL732" s="116"/>
      <c r="AM732" s="116"/>
      <c r="AN732" s="116"/>
      <c r="AO732" s="116"/>
      <c r="AP732" s="116"/>
      <c r="AQ732" s="65"/>
      <c r="AR732" s="65"/>
      <c r="AS732" s="65"/>
      <c r="AT732" s="65"/>
      <c r="AU732" s="65"/>
      <c r="AV732" s="65"/>
      <c r="AW732" s="65"/>
      <c r="AX732" s="65"/>
      <c r="AY732" s="65"/>
    </row>
    <row r="733" spans="1:51" ht="15.75" customHeight="1" x14ac:dyDescent="0.3">
      <c r="A733" s="65"/>
      <c r="B733" s="113"/>
      <c r="C733" s="114"/>
      <c r="D733" s="115"/>
      <c r="E733" s="115"/>
      <c r="F733" s="115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  <c r="AA733" s="116"/>
      <c r="AB733" s="116"/>
      <c r="AC733" s="116"/>
      <c r="AD733" s="116"/>
      <c r="AE733" s="116"/>
      <c r="AF733" s="117"/>
      <c r="AG733" s="116"/>
      <c r="AH733" s="116"/>
      <c r="AI733" s="116"/>
      <c r="AJ733" s="116"/>
      <c r="AK733" s="116"/>
      <c r="AL733" s="116"/>
      <c r="AM733" s="116"/>
      <c r="AN733" s="116"/>
      <c r="AO733" s="116"/>
      <c r="AP733" s="116"/>
      <c r="AQ733" s="65"/>
      <c r="AR733" s="65"/>
      <c r="AS733" s="65"/>
      <c r="AT733" s="65"/>
      <c r="AU733" s="65"/>
      <c r="AV733" s="65"/>
      <c r="AW733" s="65"/>
      <c r="AX733" s="65"/>
      <c r="AY733" s="65"/>
    </row>
    <row r="734" spans="1:51" ht="15.75" customHeight="1" x14ac:dyDescent="0.3">
      <c r="A734" s="65"/>
      <c r="B734" s="113"/>
      <c r="C734" s="114"/>
      <c r="D734" s="115"/>
      <c r="E734" s="115"/>
      <c r="F734" s="115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  <c r="AA734" s="116"/>
      <c r="AB734" s="116"/>
      <c r="AC734" s="116"/>
      <c r="AD734" s="116"/>
      <c r="AE734" s="116"/>
      <c r="AF734" s="117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116"/>
      <c r="AQ734" s="65"/>
      <c r="AR734" s="65"/>
      <c r="AS734" s="65"/>
      <c r="AT734" s="65"/>
      <c r="AU734" s="65"/>
      <c r="AV734" s="65"/>
      <c r="AW734" s="65"/>
      <c r="AX734" s="65"/>
      <c r="AY734" s="65"/>
    </row>
    <row r="735" spans="1:51" ht="15.75" customHeight="1" x14ac:dyDescent="0.3">
      <c r="A735" s="65"/>
      <c r="B735" s="113"/>
      <c r="C735" s="114"/>
      <c r="D735" s="115"/>
      <c r="E735" s="115"/>
      <c r="F735" s="115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  <c r="AA735" s="116"/>
      <c r="AB735" s="116"/>
      <c r="AC735" s="116"/>
      <c r="AD735" s="116"/>
      <c r="AE735" s="116"/>
      <c r="AF735" s="117"/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116"/>
      <c r="AQ735" s="65"/>
      <c r="AR735" s="65"/>
      <c r="AS735" s="65"/>
      <c r="AT735" s="65"/>
      <c r="AU735" s="65"/>
      <c r="AV735" s="65"/>
      <c r="AW735" s="65"/>
      <c r="AX735" s="65"/>
      <c r="AY735" s="65"/>
    </row>
    <row r="736" spans="1:51" ht="15.75" customHeight="1" x14ac:dyDescent="0.3">
      <c r="A736" s="65"/>
      <c r="B736" s="113"/>
      <c r="C736" s="114"/>
      <c r="D736" s="115"/>
      <c r="E736" s="115"/>
      <c r="F736" s="115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  <c r="AA736" s="116"/>
      <c r="AB736" s="116"/>
      <c r="AC736" s="116"/>
      <c r="AD736" s="116"/>
      <c r="AE736" s="116"/>
      <c r="AF736" s="117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116"/>
      <c r="AQ736" s="65"/>
      <c r="AR736" s="65"/>
      <c r="AS736" s="65"/>
      <c r="AT736" s="65"/>
      <c r="AU736" s="65"/>
      <c r="AV736" s="65"/>
      <c r="AW736" s="65"/>
      <c r="AX736" s="65"/>
      <c r="AY736" s="65"/>
    </row>
    <row r="737" spans="1:51" ht="15.75" customHeight="1" x14ac:dyDescent="0.3">
      <c r="A737" s="65"/>
      <c r="B737" s="113"/>
      <c r="C737" s="114"/>
      <c r="D737" s="115"/>
      <c r="E737" s="115"/>
      <c r="F737" s="115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  <c r="AA737" s="116"/>
      <c r="AB737" s="116"/>
      <c r="AC737" s="116"/>
      <c r="AD737" s="116"/>
      <c r="AE737" s="116"/>
      <c r="AF737" s="117"/>
      <c r="AG737" s="116"/>
      <c r="AH737" s="116"/>
      <c r="AI737" s="116"/>
      <c r="AJ737" s="116"/>
      <c r="AK737" s="116"/>
      <c r="AL737" s="116"/>
      <c r="AM737" s="116"/>
      <c r="AN737" s="116"/>
      <c r="AO737" s="116"/>
      <c r="AP737" s="116"/>
      <c r="AQ737" s="65"/>
      <c r="AR737" s="65"/>
      <c r="AS737" s="65"/>
      <c r="AT737" s="65"/>
      <c r="AU737" s="65"/>
      <c r="AV737" s="65"/>
      <c r="AW737" s="65"/>
      <c r="AX737" s="65"/>
      <c r="AY737" s="65"/>
    </row>
    <row r="738" spans="1:51" ht="15.75" customHeight="1" x14ac:dyDescent="0.3">
      <c r="A738" s="65"/>
      <c r="B738" s="113"/>
      <c r="C738" s="114"/>
      <c r="D738" s="115"/>
      <c r="E738" s="115"/>
      <c r="F738" s="115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  <c r="AA738" s="116"/>
      <c r="AB738" s="116"/>
      <c r="AC738" s="116"/>
      <c r="AD738" s="116"/>
      <c r="AE738" s="116"/>
      <c r="AF738" s="117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116"/>
      <c r="AQ738" s="65"/>
      <c r="AR738" s="65"/>
      <c r="AS738" s="65"/>
      <c r="AT738" s="65"/>
      <c r="AU738" s="65"/>
      <c r="AV738" s="65"/>
      <c r="AW738" s="65"/>
      <c r="AX738" s="65"/>
      <c r="AY738" s="65"/>
    </row>
    <row r="739" spans="1:51" ht="15.75" customHeight="1" x14ac:dyDescent="0.3">
      <c r="A739" s="65"/>
      <c r="B739" s="113"/>
      <c r="C739" s="114"/>
      <c r="D739" s="115"/>
      <c r="E739" s="115"/>
      <c r="F739" s="115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  <c r="AA739" s="116"/>
      <c r="AB739" s="116"/>
      <c r="AC739" s="116"/>
      <c r="AD739" s="116"/>
      <c r="AE739" s="116"/>
      <c r="AF739" s="117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116"/>
      <c r="AQ739" s="65"/>
      <c r="AR739" s="65"/>
      <c r="AS739" s="65"/>
      <c r="AT739" s="65"/>
      <c r="AU739" s="65"/>
      <c r="AV739" s="65"/>
      <c r="AW739" s="65"/>
      <c r="AX739" s="65"/>
      <c r="AY739" s="65"/>
    </row>
    <row r="740" spans="1:51" ht="15.75" customHeight="1" x14ac:dyDescent="0.3">
      <c r="A740" s="65"/>
      <c r="B740" s="113"/>
      <c r="C740" s="114"/>
      <c r="D740" s="115"/>
      <c r="E740" s="115"/>
      <c r="F740" s="115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  <c r="AA740" s="116"/>
      <c r="AB740" s="116"/>
      <c r="AC740" s="116"/>
      <c r="AD740" s="116"/>
      <c r="AE740" s="116"/>
      <c r="AF740" s="117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116"/>
      <c r="AQ740" s="65"/>
      <c r="AR740" s="65"/>
      <c r="AS740" s="65"/>
      <c r="AT740" s="65"/>
      <c r="AU740" s="65"/>
      <c r="AV740" s="65"/>
      <c r="AW740" s="65"/>
      <c r="AX740" s="65"/>
      <c r="AY740" s="65"/>
    </row>
    <row r="741" spans="1:51" ht="15.75" customHeight="1" x14ac:dyDescent="0.3">
      <c r="A741" s="65"/>
      <c r="B741" s="113"/>
      <c r="C741" s="114"/>
      <c r="D741" s="115"/>
      <c r="E741" s="115"/>
      <c r="F741" s="115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  <c r="AA741" s="116"/>
      <c r="AB741" s="116"/>
      <c r="AC741" s="116"/>
      <c r="AD741" s="116"/>
      <c r="AE741" s="116"/>
      <c r="AF741" s="117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116"/>
      <c r="AQ741" s="65"/>
      <c r="AR741" s="65"/>
      <c r="AS741" s="65"/>
      <c r="AT741" s="65"/>
      <c r="AU741" s="65"/>
      <c r="AV741" s="65"/>
      <c r="AW741" s="65"/>
      <c r="AX741" s="65"/>
      <c r="AY741" s="65"/>
    </row>
    <row r="742" spans="1:51" ht="15.75" customHeight="1" x14ac:dyDescent="0.3">
      <c r="A742" s="65"/>
      <c r="B742" s="113"/>
      <c r="C742" s="114"/>
      <c r="D742" s="115"/>
      <c r="E742" s="115"/>
      <c r="F742" s="115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  <c r="AA742" s="116"/>
      <c r="AB742" s="116"/>
      <c r="AC742" s="116"/>
      <c r="AD742" s="116"/>
      <c r="AE742" s="116"/>
      <c r="AF742" s="117"/>
      <c r="AG742" s="116"/>
      <c r="AH742" s="116"/>
      <c r="AI742" s="116"/>
      <c r="AJ742" s="116"/>
      <c r="AK742" s="116"/>
      <c r="AL742" s="116"/>
      <c r="AM742" s="116"/>
      <c r="AN742" s="116"/>
      <c r="AO742" s="116"/>
      <c r="AP742" s="116"/>
      <c r="AQ742" s="65"/>
      <c r="AR742" s="65"/>
      <c r="AS742" s="65"/>
      <c r="AT742" s="65"/>
      <c r="AU742" s="65"/>
      <c r="AV742" s="65"/>
      <c r="AW742" s="65"/>
      <c r="AX742" s="65"/>
      <c r="AY742" s="65"/>
    </row>
    <row r="743" spans="1:51" ht="15.75" customHeight="1" x14ac:dyDescent="0.3">
      <c r="A743" s="65"/>
      <c r="B743" s="113"/>
      <c r="C743" s="114"/>
      <c r="D743" s="115"/>
      <c r="E743" s="115"/>
      <c r="F743" s="115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  <c r="AA743" s="116"/>
      <c r="AB743" s="116"/>
      <c r="AC743" s="116"/>
      <c r="AD743" s="116"/>
      <c r="AE743" s="116"/>
      <c r="AF743" s="117"/>
      <c r="AG743" s="116"/>
      <c r="AH743" s="116"/>
      <c r="AI743" s="116"/>
      <c r="AJ743" s="116"/>
      <c r="AK743" s="116"/>
      <c r="AL743" s="116"/>
      <c r="AM743" s="116"/>
      <c r="AN743" s="116"/>
      <c r="AO743" s="116"/>
      <c r="AP743" s="116"/>
      <c r="AQ743" s="65"/>
      <c r="AR743" s="65"/>
      <c r="AS743" s="65"/>
      <c r="AT743" s="65"/>
      <c r="AU743" s="65"/>
      <c r="AV743" s="65"/>
      <c r="AW743" s="65"/>
      <c r="AX743" s="65"/>
      <c r="AY743" s="65"/>
    </row>
    <row r="744" spans="1:51" ht="15.75" customHeight="1" x14ac:dyDescent="0.3">
      <c r="A744" s="65"/>
      <c r="B744" s="113"/>
      <c r="C744" s="114"/>
      <c r="D744" s="115"/>
      <c r="E744" s="115"/>
      <c r="F744" s="115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  <c r="AA744" s="116"/>
      <c r="AB744" s="116"/>
      <c r="AC744" s="116"/>
      <c r="AD744" s="116"/>
      <c r="AE744" s="116"/>
      <c r="AF744" s="117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116"/>
      <c r="AQ744" s="65"/>
      <c r="AR744" s="65"/>
      <c r="AS744" s="65"/>
      <c r="AT744" s="65"/>
      <c r="AU744" s="65"/>
      <c r="AV744" s="65"/>
      <c r="AW744" s="65"/>
      <c r="AX744" s="65"/>
      <c r="AY744" s="65"/>
    </row>
    <row r="745" spans="1:51" ht="15.75" customHeight="1" x14ac:dyDescent="0.3">
      <c r="A745" s="65"/>
      <c r="B745" s="113"/>
      <c r="C745" s="114"/>
      <c r="D745" s="115"/>
      <c r="E745" s="115"/>
      <c r="F745" s="115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  <c r="AA745" s="116"/>
      <c r="AB745" s="116"/>
      <c r="AC745" s="116"/>
      <c r="AD745" s="116"/>
      <c r="AE745" s="116"/>
      <c r="AF745" s="117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116"/>
      <c r="AQ745" s="65"/>
      <c r="AR745" s="65"/>
      <c r="AS745" s="65"/>
      <c r="AT745" s="65"/>
      <c r="AU745" s="65"/>
      <c r="AV745" s="65"/>
      <c r="AW745" s="65"/>
      <c r="AX745" s="65"/>
      <c r="AY745" s="65"/>
    </row>
    <row r="746" spans="1:51" ht="15.75" customHeight="1" x14ac:dyDescent="0.3">
      <c r="A746" s="65"/>
      <c r="B746" s="113"/>
      <c r="C746" s="114"/>
      <c r="D746" s="115"/>
      <c r="E746" s="115"/>
      <c r="F746" s="115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  <c r="AA746" s="116"/>
      <c r="AB746" s="116"/>
      <c r="AC746" s="116"/>
      <c r="AD746" s="116"/>
      <c r="AE746" s="116"/>
      <c r="AF746" s="117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116"/>
      <c r="AQ746" s="65"/>
      <c r="AR746" s="65"/>
      <c r="AS746" s="65"/>
      <c r="AT746" s="65"/>
      <c r="AU746" s="65"/>
      <c r="AV746" s="65"/>
      <c r="AW746" s="65"/>
      <c r="AX746" s="65"/>
      <c r="AY746" s="65"/>
    </row>
    <row r="747" spans="1:51" ht="15.75" customHeight="1" x14ac:dyDescent="0.3">
      <c r="A747" s="65"/>
      <c r="B747" s="113"/>
      <c r="C747" s="114"/>
      <c r="D747" s="115"/>
      <c r="E747" s="115"/>
      <c r="F747" s="115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  <c r="AA747" s="116"/>
      <c r="AB747" s="116"/>
      <c r="AC747" s="116"/>
      <c r="AD747" s="116"/>
      <c r="AE747" s="116"/>
      <c r="AF747" s="117"/>
      <c r="AG747" s="116"/>
      <c r="AH747" s="116"/>
      <c r="AI747" s="116"/>
      <c r="AJ747" s="116"/>
      <c r="AK747" s="116"/>
      <c r="AL747" s="116"/>
      <c r="AM747" s="116"/>
      <c r="AN747" s="116"/>
      <c r="AO747" s="116"/>
      <c r="AP747" s="116"/>
      <c r="AQ747" s="65"/>
      <c r="AR747" s="65"/>
      <c r="AS747" s="65"/>
      <c r="AT747" s="65"/>
      <c r="AU747" s="65"/>
      <c r="AV747" s="65"/>
      <c r="AW747" s="65"/>
      <c r="AX747" s="65"/>
      <c r="AY747" s="65"/>
    </row>
    <row r="748" spans="1:51" ht="15.75" customHeight="1" x14ac:dyDescent="0.3">
      <c r="A748" s="65"/>
      <c r="B748" s="113"/>
      <c r="C748" s="114"/>
      <c r="D748" s="115"/>
      <c r="E748" s="115"/>
      <c r="F748" s="115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  <c r="AA748" s="116"/>
      <c r="AB748" s="116"/>
      <c r="AC748" s="116"/>
      <c r="AD748" s="116"/>
      <c r="AE748" s="116"/>
      <c r="AF748" s="117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116"/>
      <c r="AQ748" s="65"/>
      <c r="AR748" s="65"/>
      <c r="AS748" s="65"/>
      <c r="AT748" s="65"/>
      <c r="AU748" s="65"/>
      <c r="AV748" s="65"/>
      <c r="AW748" s="65"/>
      <c r="AX748" s="65"/>
      <c r="AY748" s="65"/>
    </row>
    <row r="749" spans="1:51" ht="15.75" customHeight="1" x14ac:dyDescent="0.3">
      <c r="A749" s="65"/>
      <c r="B749" s="113"/>
      <c r="C749" s="114"/>
      <c r="D749" s="115"/>
      <c r="E749" s="115"/>
      <c r="F749" s="115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  <c r="AA749" s="116"/>
      <c r="AB749" s="116"/>
      <c r="AC749" s="116"/>
      <c r="AD749" s="116"/>
      <c r="AE749" s="116"/>
      <c r="AF749" s="117"/>
      <c r="AG749" s="116"/>
      <c r="AH749" s="116"/>
      <c r="AI749" s="116"/>
      <c r="AJ749" s="116"/>
      <c r="AK749" s="116"/>
      <c r="AL749" s="116"/>
      <c r="AM749" s="116"/>
      <c r="AN749" s="116"/>
      <c r="AO749" s="116"/>
      <c r="AP749" s="116"/>
      <c r="AQ749" s="65"/>
      <c r="AR749" s="65"/>
      <c r="AS749" s="65"/>
      <c r="AT749" s="65"/>
      <c r="AU749" s="65"/>
      <c r="AV749" s="65"/>
      <c r="AW749" s="65"/>
      <c r="AX749" s="65"/>
      <c r="AY749" s="65"/>
    </row>
    <row r="750" spans="1:51" ht="15.75" customHeight="1" x14ac:dyDescent="0.3">
      <c r="A750" s="65"/>
      <c r="B750" s="113"/>
      <c r="C750" s="114"/>
      <c r="D750" s="115"/>
      <c r="E750" s="115"/>
      <c r="F750" s="115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  <c r="AA750" s="116"/>
      <c r="AB750" s="116"/>
      <c r="AC750" s="116"/>
      <c r="AD750" s="116"/>
      <c r="AE750" s="116"/>
      <c r="AF750" s="117"/>
      <c r="AG750" s="116"/>
      <c r="AH750" s="116"/>
      <c r="AI750" s="116"/>
      <c r="AJ750" s="116"/>
      <c r="AK750" s="116"/>
      <c r="AL750" s="116"/>
      <c r="AM750" s="116"/>
      <c r="AN750" s="116"/>
      <c r="AO750" s="116"/>
      <c r="AP750" s="116"/>
      <c r="AQ750" s="65"/>
      <c r="AR750" s="65"/>
      <c r="AS750" s="65"/>
      <c r="AT750" s="65"/>
      <c r="AU750" s="65"/>
      <c r="AV750" s="65"/>
      <c r="AW750" s="65"/>
      <c r="AX750" s="65"/>
      <c r="AY750" s="65"/>
    </row>
    <row r="751" spans="1:51" ht="15.75" customHeight="1" x14ac:dyDescent="0.3">
      <c r="A751" s="65"/>
      <c r="B751" s="113"/>
      <c r="C751" s="114"/>
      <c r="D751" s="115"/>
      <c r="E751" s="115"/>
      <c r="F751" s="115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  <c r="AA751" s="116"/>
      <c r="AB751" s="116"/>
      <c r="AC751" s="116"/>
      <c r="AD751" s="116"/>
      <c r="AE751" s="116"/>
      <c r="AF751" s="117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116"/>
      <c r="AQ751" s="65"/>
      <c r="AR751" s="65"/>
      <c r="AS751" s="65"/>
      <c r="AT751" s="65"/>
      <c r="AU751" s="65"/>
      <c r="AV751" s="65"/>
      <c r="AW751" s="65"/>
      <c r="AX751" s="65"/>
      <c r="AY751" s="65"/>
    </row>
    <row r="752" spans="1:51" ht="15.75" customHeight="1" x14ac:dyDescent="0.3">
      <c r="A752" s="65"/>
      <c r="B752" s="113"/>
      <c r="C752" s="114"/>
      <c r="D752" s="115"/>
      <c r="E752" s="115"/>
      <c r="F752" s="115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  <c r="AA752" s="116"/>
      <c r="AB752" s="116"/>
      <c r="AC752" s="116"/>
      <c r="AD752" s="116"/>
      <c r="AE752" s="116"/>
      <c r="AF752" s="117"/>
      <c r="AG752" s="116"/>
      <c r="AH752" s="116"/>
      <c r="AI752" s="116"/>
      <c r="AJ752" s="116"/>
      <c r="AK752" s="116"/>
      <c r="AL752" s="116"/>
      <c r="AM752" s="116"/>
      <c r="AN752" s="116"/>
      <c r="AO752" s="116"/>
      <c r="AP752" s="116"/>
      <c r="AQ752" s="65"/>
      <c r="AR752" s="65"/>
      <c r="AS752" s="65"/>
      <c r="AT752" s="65"/>
      <c r="AU752" s="65"/>
      <c r="AV752" s="65"/>
      <c r="AW752" s="65"/>
      <c r="AX752" s="65"/>
      <c r="AY752" s="65"/>
    </row>
    <row r="753" spans="1:51" ht="15.75" customHeight="1" x14ac:dyDescent="0.3">
      <c r="A753" s="65"/>
      <c r="B753" s="113"/>
      <c r="C753" s="114"/>
      <c r="D753" s="115"/>
      <c r="E753" s="115"/>
      <c r="F753" s="115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  <c r="AA753" s="116"/>
      <c r="AB753" s="116"/>
      <c r="AC753" s="116"/>
      <c r="AD753" s="116"/>
      <c r="AE753" s="116"/>
      <c r="AF753" s="117"/>
      <c r="AG753" s="116"/>
      <c r="AH753" s="116"/>
      <c r="AI753" s="116"/>
      <c r="AJ753" s="116"/>
      <c r="AK753" s="116"/>
      <c r="AL753" s="116"/>
      <c r="AM753" s="116"/>
      <c r="AN753" s="116"/>
      <c r="AO753" s="116"/>
      <c r="AP753" s="116"/>
      <c r="AQ753" s="65"/>
      <c r="AR753" s="65"/>
      <c r="AS753" s="65"/>
      <c r="AT753" s="65"/>
      <c r="AU753" s="65"/>
      <c r="AV753" s="65"/>
      <c r="AW753" s="65"/>
      <c r="AX753" s="65"/>
      <c r="AY753" s="65"/>
    </row>
    <row r="754" spans="1:51" ht="15.75" customHeight="1" x14ac:dyDescent="0.3">
      <c r="A754" s="65"/>
      <c r="B754" s="113"/>
      <c r="C754" s="114"/>
      <c r="D754" s="115"/>
      <c r="E754" s="115"/>
      <c r="F754" s="115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  <c r="AA754" s="116"/>
      <c r="AB754" s="116"/>
      <c r="AC754" s="116"/>
      <c r="AD754" s="116"/>
      <c r="AE754" s="116"/>
      <c r="AF754" s="117"/>
      <c r="AG754" s="116"/>
      <c r="AH754" s="116"/>
      <c r="AI754" s="116"/>
      <c r="AJ754" s="116"/>
      <c r="AK754" s="116"/>
      <c r="AL754" s="116"/>
      <c r="AM754" s="116"/>
      <c r="AN754" s="116"/>
      <c r="AO754" s="116"/>
      <c r="AP754" s="116"/>
      <c r="AQ754" s="65"/>
      <c r="AR754" s="65"/>
      <c r="AS754" s="65"/>
      <c r="AT754" s="65"/>
      <c r="AU754" s="65"/>
      <c r="AV754" s="65"/>
      <c r="AW754" s="65"/>
      <c r="AX754" s="65"/>
      <c r="AY754" s="65"/>
    </row>
    <row r="755" spans="1:51" ht="15.75" customHeight="1" x14ac:dyDescent="0.3">
      <c r="A755" s="65"/>
      <c r="B755" s="113"/>
      <c r="C755" s="114"/>
      <c r="D755" s="115"/>
      <c r="E755" s="115"/>
      <c r="F755" s="115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  <c r="AA755" s="116"/>
      <c r="AB755" s="116"/>
      <c r="AC755" s="116"/>
      <c r="AD755" s="116"/>
      <c r="AE755" s="116"/>
      <c r="AF755" s="117"/>
      <c r="AG755" s="116"/>
      <c r="AH755" s="116"/>
      <c r="AI755" s="116"/>
      <c r="AJ755" s="116"/>
      <c r="AK755" s="116"/>
      <c r="AL755" s="116"/>
      <c r="AM755" s="116"/>
      <c r="AN755" s="116"/>
      <c r="AO755" s="116"/>
      <c r="AP755" s="116"/>
      <c r="AQ755" s="65"/>
      <c r="AR755" s="65"/>
      <c r="AS755" s="65"/>
      <c r="AT755" s="65"/>
      <c r="AU755" s="65"/>
      <c r="AV755" s="65"/>
      <c r="AW755" s="65"/>
      <c r="AX755" s="65"/>
      <c r="AY755" s="65"/>
    </row>
    <row r="756" spans="1:51" ht="15.75" customHeight="1" x14ac:dyDescent="0.3">
      <c r="A756" s="65"/>
      <c r="B756" s="113"/>
      <c r="C756" s="114"/>
      <c r="D756" s="115"/>
      <c r="E756" s="115"/>
      <c r="F756" s="115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  <c r="AA756" s="116"/>
      <c r="AB756" s="116"/>
      <c r="AC756" s="116"/>
      <c r="AD756" s="116"/>
      <c r="AE756" s="116"/>
      <c r="AF756" s="117"/>
      <c r="AG756" s="116"/>
      <c r="AH756" s="116"/>
      <c r="AI756" s="116"/>
      <c r="AJ756" s="116"/>
      <c r="AK756" s="116"/>
      <c r="AL756" s="116"/>
      <c r="AM756" s="116"/>
      <c r="AN756" s="116"/>
      <c r="AO756" s="116"/>
      <c r="AP756" s="116"/>
      <c r="AQ756" s="65"/>
      <c r="AR756" s="65"/>
      <c r="AS756" s="65"/>
      <c r="AT756" s="65"/>
      <c r="AU756" s="65"/>
      <c r="AV756" s="65"/>
      <c r="AW756" s="65"/>
      <c r="AX756" s="65"/>
      <c r="AY756" s="65"/>
    </row>
    <row r="757" spans="1:51" ht="15.75" customHeight="1" x14ac:dyDescent="0.3">
      <c r="A757" s="65"/>
      <c r="B757" s="113"/>
      <c r="C757" s="114"/>
      <c r="D757" s="115"/>
      <c r="E757" s="115"/>
      <c r="F757" s="115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  <c r="AA757" s="116"/>
      <c r="AB757" s="116"/>
      <c r="AC757" s="116"/>
      <c r="AD757" s="116"/>
      <c r="AE757" s="116"/>
      <c r="AF757" s="117"/>
      <c r="AG757" s="116"/>
      <c r="AH757" s="116"/>
      <c r="AI757" s="116"/>
      <c r="AJ757" s="116"/>
      <c r="AK757" s="116"/>
      <c r="AL757" s="116"/>
      <c r="AM757" s="116"/>
      <c r="AN757" s="116"/>
      <c r="AO757" s="116"/>
      <c r="AP757" s="116"/>
      <c r="AQ757" s="65"/>
      <c r="AR757" s="65"/>
      <c r="AS757" s="65"/>
      <c r="AT757" s="65"/>
      <c r="AU757" s="65"/>
      <c r="AV757" s="65"/>
      <c r="AW757" s="65"/>
      <c r="AX757" s="65"/>
      <c r="AY757" s="65"/>
    </row>
    <row r="758" spans="1:51" ht="15.75" customHeight="1" x14ac:dyDescent="0.3">
      <c r="A758" s="65"/>
      <c r="B758" s="113"/>
      <c r="C758" s="114"/>
      <c r="D758" s="115"/>
      <c r="E758" s="115"/>
      <c r="F758" s="115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  <c r="AA758" s="116"/>
      <c r="AB758" s="116"/>
      <c r="AC758" s="116"/>
      <c r="AD758" s="116"/>
      <c r="AE758" s="116"/>
      <c r="AF758" s="117"/>
      <c r="AG758" s="116"/>
      <c r="AH758" s="116"/>
      <c r="AI758" s="116"/>
      <c r="AJ758" s="116"/>
      <c r="AK758" s="116"/>
      <c r="AL758" s="116"/>
      <c r="AM758" s="116"/>
      <c r="AN758" s="116"/>
      <c r="AO758" s="116"/>
      <c r="AP758" s="116"/>
      <c r="AQ758" s="65"/>
      <c r="AR758" s="65"/>
      <c r="AS758" s="65"/>
      <c r="AT758" s="65"/>
      <c r="AU758" s="65"/>
      <c r="AV758" s="65"/>
      <c r="AW758" s="65"/>
      <c r="AX758" s="65"/>
      <c r="AY758" s="65"/>
    </row>
    <row r="759" spans="1:51" ht="15.75" customHeight="1" x14ac:dyDescent="0.3">
      <c r="A759" s="65"/>
      <c r="B759" s="113"/>
      <c r="C759" s="114"/>
      <c r="D759" s="115"/>
      <c r="E759" s="115"/>
      <c r="F759" s="115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  <c r="AA759" s="116"/>
      <c r="AB759" s="116"/>
      <c r="AC759" s="116"/>
      <c r="AD759" s="116"/>
      <c r="AE759" s="116"/>
      <c r="AF759" s="117"/>
      <c r="AG759" s="116"/>
      <c r="AH759" s="116"/>
      <c r="AI759" s="116"/>
      <c r="AJ759" s="116"/>
      <c r="AK759" s="116"/>
      <c r="AL759" s="116"/>
      <c r="AM759" s="116"/>
      <c r="AN759" s="116"/>
      <c r="AO759" s="116"/>
      <c r="AP759" s="116"/>
      <c r="AQ759" s="65"/>
      <c r="AR759" s="65"/>
      <c r="AS759" s="65"/>
      <c r="AT759" s="65"/>
      <c r="AU759" s="65"/>
      <c r="AV759" s="65"/>
      <c r="AW759" s="65"/>
      <c r="AX759" s="65"/>
      <c r="AY759" s="65"/>
    </row>
    <row r="760" spans="1:51" ht="15.75" customHeight="1" x14ac:dyDescent="0.3">
      <c r="A760" s="65"/>
      <c r="B760" s="113"/>
      <c r="C760" s="114"/>
      <c r="D760" s="115"/>
      <c r="E760" s="115"/>
      <c r="F760" s="115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  <c r="AA760" s="116"/>
      <c r="AB760" s="116"/>
      <c r="AC760" s="116"/>
      <c r="AD760" s="116"/>
      <c r="AE760" s="116"/>
      <c r="AF760" s="117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116"/>
      <c r="AQ760" s="65"/>
      <c r="AR760" s="65"/>
      <c r="AS760" s="65"/>
      <c r="AT760" s="65"/>
      <c r="AU760" s="65"/>
      <c r="AV760" s="65"/>
      <c r="AW760" s="65"/>
      <c r="AX760" s="65"/>
      <c r="AY760" s="65"/>
    </row>
    <row r="761" spans="1:51" ht="15.75" customHeight="1" x14ac:dyDescent="0.3">
      <c r="A761" s="65"/>
      <c r="B761" s="113"/>
      <c r="C761" s="114"/>
      <c r="D761" s="115"/>
      <c r="E761" s="115"/>
      <c r="F761" s="115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  <c r="AA761" s="116"/>
      <c r="AB761" s="116"/>
      <c r="AC761" s="116"/>
      <c r="AD761" s="116"/>
      <c r="AE761" s="116"/>
      <c r="AF761" s="117"/>
      <c r="AG761" s="116"/>
      <c r="AH761" s="116"/>
      <c r="AI761" s="116"/>
      <c r="AJ761" s="116"/>
      <c r="AK761" s="116"/>
      <c r="AL761" s="116"/>
      <c r="AM761" s="116"/>
      <c r="AN761" s="116"/>
      <c r="AO761" s="116"/>
      <c r="AP761" s="116"/>
      <c r="AQ761" s="65"/>
      <c r="AR761" s="65"/>
      <c r="AS761" s="65"/>
      <c r="AT761" s="65"/>
      <c r="AU761" s="65"/>
      <c r="AV761" s="65"/>
      <c r="AW761" s="65"/>
      <c r="AX761" s="65"/>
      <c r="AY761" s="65"/>
    </row>
    <row r="762" spans="1:51" ht="15.75" customHeight="1" x14ac:dyDescent="0.3">
      <c r="A762" s="65"/>
      <c r="B762" s="113"/>
      <c r="C762" s="114"/>
      <c r="D762" s="115"/>
      <c r="E762" s="115"/>
      <c r="F762" s="115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  <c r="AA762" s="116"/>
      <c r="AB762" s="116"/>
      <c r="AC762" s="116"/>
      <c r="AD762" s="116"/>
      <c r="AE762" s="116"/>
      <c r="AF762" s="117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116"/>
      <c r="AQ762" s="65"/>
      <c r="AR762" s="65"/>
      <c r="AS762" s="65"/>
      <c r="AT762" s="65"/>
      <c r="AU762" s="65"/>
      <c r="AV762" s="65"/>
      <c r="AW762" s="65"/>
      <c r="AX762" s="65"/>
      <c r="AY762" s="65"/>
    </row>
    <row r="763" spans="1:51" ht="15.75" customHeight="1" x14ac:dyDescent="0.3">
      <c r="A763" s="65"/>
      <c r="B763" s="113"/>
      <c r="C763" s="114"/>
      <c r="D763" s="115"/>
      <c r="E763" s="115"/>
      <c r="F763" s="115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  <c r="AA763" s="116"/>
      <c r="AB763" s="116"/>
      <c r="AC763" s="116"/>
      <c r="AD763" s="116"/>
      <c r="AE763" s="116"/>
      <c r="AF763" s="117"/>
      <c r="AG763" s="116"/>
      <c r="AH763" s="116"/>
      <c r="AI763" s="116"/>
      <c r="AJ763" s="116"/>
      <c r="AK763" s="116"/>
      <c r="AL763" s="116"/>
      <c r="AM763" s="116"/>
      <c r="AN763" s="116"/>
      <c r="AO763" s="116"/>
      <c r="AP763" s="116"/>
      <c r="AQ763" s="65"/>
      <c r="AR763" s="65"/>
      <c r="AS763" s="65"/>
      <c r="AT763" s="65"/>
      <c r="AU763" s="65"/>
      <c r="AV763" s="65"/>
      <c r="AW763" s="65"/>
      <c r="AX763" s="65"/>
      <c r="AY763" s="65"/>
    </row>
    <row r="764" spans="1:51" ht="15.75" customHeight="1" x14ac:dyDescent="0.3">
      <c r="A764" s="65"/>
      <c r="B764" s="113"/>
      <c r="C764" s="114"/>
      <c r="D764" s="115"/>
      <c r="E764" s="115"/>
      <c r="F764" s="115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  <c r="AA764" s="116"/>
      <c r="AB764" s="116"/>
      <c r="AC764" s="116"/>
      <c r="AD764" s="116"/>
      <c r="AE764" s="116"/>
      <c r="AF764" s="117"/>
      <c r="AG764" s="116"/>
      <c r="AH764" s="116"/>
      <c r="AI764" s="116"/>
      <c r="AJ764" s="116"/>
      <c r="AK764" s="116"/>
      <c r="AL764" s="116"/>
      <c r="AM764" s="116"/>
      <c r="AN764" s="116"/>
      <c r="AO764" s="116"/>
      <c r="AP764" s="116"/>
      <c r="AQ764" s="65"/>
      <c r="AR764" s="65"/>
      <c r="AS764" s="65"/>
      <c r="AT764" s="65"/>
      <c r="AU764" s="65"/>
      <c r="AV764" s="65"/>
      <c r="AW764" s="65"/>
      <c r="AX764" s="65"/>
      <c r="AY764" s="65"/>
    </row>
    <row r="765" spans="1:51" ht="15.75" customHeight="1" x14ac:dyDescent="0.3">
      <c r="A765" s="65"/>
      <c r="B765" s="113"/>
      <c r="C765" s="114"/>
      <c r="D765" s="115"/>
      <c r="E765" s="115"/>
      <c r="F765" s="115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  <c r="AA765" s="116"/>
      <c r="AB765" s="116"/>
      <c r="AC765" s="116"/>
      <c r="AD765" s="116"/>
      <c r="AE765" s="116"/>
      <c r="AF765" s="117"/>
      <c r="AG765" s="116"/>
      <c r="AH765" s="116"/>
      <c r="AI765" s="116"/>
      <c r="AJ765" s="116"/>
      <c r="AK765" s="116"/>
      <c r="AL765" s="116"/>
      <c r="AM765" s="116"/>
      <c r="AN765" s="116"/>
      <c r="AO765" s="116"/>
      <c r="AP765" s="116"/>
      <c r="AQ765" s="65"/>
      <c r="AR765" s="65"/>
      <c r="AS765" s="65"/>
      <c r="AT765" s="65"/>
      <c r="AU765" s="65"/>
      <c r="AV765" s="65"/>
      <c r="AW765" s="65"/>
      <c r="AX765" s="65"/>
      <c r="AY765" s="65"/>
    </row>
    <row r="766" spans="1:51" ht="15.75" customHeight="1" x14ac:dyDescent="0.3">
      <c r="A766" s="65"/>
      <c r="B766" s="113"/>
      <c r="C766" s="114"/>
      <c r="D766" s="115"/>
      <c r="E766" s="115"/>
      <c r="F766" s="115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  <c r="AA766" s="116"/>
      <c r="AB766" s="116"/>
      <c r="AC766" s="116"/>
      <c r="AD766" s="116"/>
      <c r="AE766" s="116"/>
      <c r="AF766" s="117"/>
      <c r="AG766" s="116"/>
      <c r="AH766" s="116"/>
      <c r="AI766" s="116"/>
      <c r="AJ766" s="116"/>
      <c r="AK766" s="116"/>
      <c r="AL766" s="116"/>
      <c r="AM766" s="116"/>
      <c r="AN766" s="116"/>
      <c r="AO766" s="116"/>
      <c r="AP766" s="116"/>
      <c r="AQ766" s="65"/>
      <c r="AR766" s="65"/>
      <c r="AS766" s="65"/>
      <c r="AT766" s="65"/>
      <c r="AU766" s="65"/>
      <c r="AV766" s="65"/>
      <c r="AW766" s="65"/>
      <c r="AX766" s="65"/>
      <c r="AY766" s="65"/>
    </row>
    <row r="767" spans="1:51" ht="15.75" customHeight="1" x14ac:dyDescent="0.3">
      <c r="A767" s="65"/>
      <c r="B767" s="113"/>
      <c r="C767" s="114"/>
      <c r="D767" s="115"/>
      <c r="E767" s="115"/>
      <c r="F767" s="115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  <c r="AA767" s="116"/>
      <c r="AB767" s="116"/>
      <c r="AC767" s="116"/>
      <c r="AD767" s="116"/>
      <c r="AE767" s="116"/>
      <c r="AF767" s="117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116"/>
      <c r="AQ767" s="65"/>
      <c r="AR767" s="65"/>
      <c r="AS767" s="65"/>
      <c r="AT767" s="65"/>
      <c r="AU767" s="65"/>
      <c r="AV767" s="65"/>
      <c r="AW767" s="65"/>
      <c r="AX767" s="65"/>
      <c r="AY767" s="65"/>
    </row>
    <row r="768" spans="1:51" ht="15.75" customHeight="1" x14ac:dyDescent="0.3">
      <c r="A768" s="65"/>
      <c r="B768" s="113"/>
      <c r="C768" s="114"/>
      <c r="D768" s="115"/>
      <c r="E768" s="115"/>
      <c r="F768" s="115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  <c r="AA768" s="116"/>
      <c r="AB768" s="116"/>
      <c r="AC768" s="116"/>
      <c r="AD768" s="116"/>
      <c r="AE768" s="116"/>
      <c r="AF768" s="117"/>
      <c r="AG768" s="116"/>
      <c r="AH768" s="116"/>
      <c r="AI768" s="116"/>
      <c r="AJ768" s="116"/>
      <c r="AK768" s="116"/>
      <c r="AL768" s="116"/>
      <c r="AM768" s="116"/>
      <c r="AN768" s="116"/>
      <c r="AO768" s="116"/>
      <c r="AP768" s="116"/>
      <c r="AQ768" s="65"/>
      <c r="AR768" s="65"/>
      <c r="AS768" s="65"/>
      <c r="AT768" s="65"/>
      <c r="AU768" s="65"/>
      <c r="AV768" s="65"/>
      <c r="AW768" s="65"/>
      <c r="AX768" s="65"/>
      <c r="AY768" s="65"/>
    </row>
    <row r="769" spans="1:51" ht="15.75" customHeight="1" x14ac:dyDescent="0.3">
      <c r="A769" s="65"/>
      <c r="B769" s="113"/>
      <c r="C769" s="114"/>
      <c r="D769" s="115"/>
      <c r="E769" s="115"/>
      <c r="F769" s="115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  <c r="AA769" s="116"/>
      <c r="AB769" s="116"/>
      <c r="AC769" s="116"/>
      <c r="AD769" s="116"/>
      <c r="AE769" s="116"/>
      <c r="AF769" s="117"/>
      <c r="AG769" s="116"/>
      <c r="AH769" s="116"/>
      <c r="AI769" s="116"/>
      <c r="AJ769" s="116"/>
      <c r="AK769" s="116"/>
      <c r="AL769" s="116"/>
      <c r="AM769" s="116"/>
      <c r="AN769" s="116"/>
      <c r="AO769" s="116"/>
      <c r="AP769" s="116"/>
      <c r="AQ769" s="65"/>
      <c r="AR769" s="65"/>
      <c r="AS769" s="65"/>
      <c r="AT769" s="65"/>
      <c r="AU769" s="65"/>
      <c r="AV769" s="65"/>
      <c r="AW769" s="65"/>
      <c r="AX769" s="65"/>
      <c r="AY769" s="65"/>
    </row>
    <row r="770" spans="1:51" ht="15.75" customHeight="1" x14ac:dyDescent="0.3">
      <c r="A770" s="65"/>
      <c r="B770" s="113"/>
      <c r="C770" s="114"/>
      <c r="D770" s="115"/>
      <c r="E770" s="115"/>
      <c r="F770" s="115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  <c r="AA770" s="116"/>
      <c r="AB770" s="116"/>
      <c r="AC770" s="116"/>
      <c r="AD770" s="116"/>
      <c r="AE770" s="116"/>
      <c r="AF770" s="117"/>
      <c r="AG770" s="116"/>
      <c r="AH770" s="116"/>
      <c r="AI770" s="116"/>
      <c r="AJ770" s="116"/>
      <c r="AK770" s="116"/>
      <c r="AL770" s="116"/>
      <c r="AM770" s="116"/>
      <c r="AN770" s="116"/>
      <c r="AO770" s="116"/>
      <c r="AP770" s="116"/>
      <c r="AQ770" s="65"/>
      <c r="AR770" s="65"/>
      <c r="AS770" s="65"/>
      <c r="AT770" s="65"/>
      <c r="AU770" s="65"/>
      <c r="AV770" s="65"/>
      <c r="AW770" s="65"/>
      <c r="AX770" s="65"/>
      <c r="AY770" s="65"/>
    </row>
    <row r="771" spans="1:51" ht="15.75" customHeight="1" x14ac:dyDescent="0.3">
      <c r="A771" s="65"/>
      <c r="B771" s="113"/>
      <c r="C771" s="114"/>
      <c r="D771" s="115"/>
      <c r="E771" s="115"/>
      <c r="F771" s="115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  <c r="AA771" s="116"/>
      <c r="AB771" s="116"/>
      <c r="AC771" s="116"/>
      <c r="AD771" s="116"/>
      <c r="AE771" s="116"/>
      <c r="AF771" s="117"/>
      <c r="AG771" s="116"/>
      <c r="AH771" s="116"/>
      <c r="AI771" s="116"/>
      <c r="AJ771" s="116"/>
      <c r="AK771" s="116"/>
      <c r="AL771" s="116"/>
      <c r="AM771" s="116"/>
      <c r="AN771" s="116"/>
      <c r="AO771" s="116"/>
      <c r="AP771" s="116"/>
      <c r="AQ771" s="65"/>
      <c r="AR771" s="65"/>
      <c r="AS771" s="65"/>
      <c r="AT771" s="65"/>
      <c r="AU771" s="65"/>
      <c r="AV771" s="65"/>
      <c r="AW771" s="65"/>
      <c r="AX771" s="65"/>
      <c r="AY771" s="65"/>
    </row>
    <row r="772" spans="1:51" ht="15.75" customHeight="1" x14ac:dyDescent="0.3">
      <c r="A772" s="65"/>
      <c r="B772" s="113"/>
      <c r="C772" s="114"/>
      <c r="D772" s="115"/>
      <c r="E772" s="115"/>
      <c r="F772" s="115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  <c r="AA772" s="116"/>
      <c r="AB772" s="116"/>
      <c r="AC772" s="116"/>
      <c r="AD772" s="116"/>
      <c r="AE772" s="116"/>
      <c r="AF772" s="117"/>
      <c r="AG772" s="116"/>
      <c r="AH772" s="116"/>
      <c r="AI772" s="116"/>
      <c r="AJ772" s="116"/>
      <c r="AK772" s="116"/>
      <c r="AL772" s="116"/>
      <c r="AM772" s="116"/>
      <c r="AN772" s="116"/>
      <c r="AO772" s="116"/>
      <c r="AP772" s="116"/>
      <c r="AQ772" s="65"/>
      <c r="AR772" s="65"/>
      <c r="AS772" s="65"/>
      <c r="AT772" s="65"/>
      <c r="AU772" s="65"/>
      <c r="AV772" s="65"/>
      <c r="AW772" s="65"/>
      <c r="AX772" s="65"/>
      <c r="AY772" s="65"/>
    </row>
    <row r="773" spans="1:51" ht="15.75" customHeight="1" x14ac:dyDescent="0.3">
      <c r="A773" s="65"/>
      <c r="B773" s="113"/>
      <c r="C773" s="114"/>
      <c r="D773" s="115"/>
      <c r="E773" s="115"/>
      <c r="F773" s="115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  <c r="AA773" s="116"/>
      <c r="AB773" s="116"/>
      <c r="AC773" s="116"/>
      <c r="AD773" s="116"/>
      <c r="AE773" s="116"/>
      <c r="AF773" s="117"/>
      <c r="AG773" s="116"/>
      <c r="AH773" s="116"/>
      <c r="AI773" s="116"/>
      <c r="AJ773" s="116"/>
      <c r="AK773" s="116"/>
      <c r="AL773" s="116"/>
      <c r="AM773" s="116"/>
      <c r="AN773" s="116"/>
      <c r="AO773" s="116"/>
      <c r="AP773" s="116"/>
      <c r="AQ773" s="65"/>
      <c r="AR773" s="65"/>
      <c r="AS773" s="65"/>
      <c r="AT773" s="65"/>
      <c r="AU773" s="65"/>
      <c r="AV773" s="65"/>
      <c r="AW773" s="65"/>
      <c r="AX773" s="65"/>
      <c r="AY773" s="65"/>
    </row>
    <row r="774" spans="1:51" ht="15.75" customHeight="1" x14ac:dyDescent="0.3">
      <c r="A774" s="65"/>
      <c r="B774" s="113"/>
      <c r="C774" s="114"/>
      <c r="D774" s="115"/>
      <c r="E774" s="115"/>
      <c r="F774" s="115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  <c r="AA774" s="116"/>
      <c r="AB774" s="116"/>
      <c r="AC774" s="116"/>
      <c r="AD774" s="116"/>
      <c r="AE774" s="116"/>
      <c r="AF774" s="117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116"/>
      <c r="AQ774" s="65"/>
      <c r="AR774" s="65"/>
      <c r="AS774" s="65"/>
      <c r="AT774" s="65"/>
      <c r="AU774" s="65"/>
      <c r="AV774" s="65"/>
      <c r="AW774" s="65"/>
      <c r="AX774" s="65"/>
      <c r="AY774" s="65"/>
    </row>
    <row r="775" spans="1:51" ht="15.75" customHeight="1" x14ac:dyDescent="0.3">
      <c r="A775" s="65"/>
      <c r="B775" s="113"/>
      <c r="C775" s="114"/>
      <c r="D775" s="115"/>
      <c r="E775" s="115"/>
      <c r="F775" s="115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  <c r="AA775" s="116"/>
      <c r="AB775" s="116"/>
      <c r="AC775" s="116"/>
      <c r="AD775" s="116"/>
      <c r="AE775" s="116"/>
      <c r="AF775" s="117"/>
      <c r="AG775" s="116"/>
      <c r="AH775" s="116"/>
      <c r="AI775" s="116"/>
      <c r="AJ775" s="116"/>
      <c r="AK775" s="116"/>
      <c r="AL775" s="116"/>
      <c r="AM775" s="116"/>
      <c r="AN775" s="116"/>
      <c r="AO775" s="116"/>
      <c r="AP775" s="116"/>
      <c r="AQ775" s="65"/>
      <c r="AR775" s="65"/>
      <c r="AS775" s="65"/>
      <c r="AT775" s="65"/>
      <c r="AU775" s="65"/>
      <c r="AV775" s="65"/>
      <c r="AW775" s="65"/>
      <c r="AX775" s="65"/>
      <c r="AY775" s="65"/>
    </row>
    <row r="776" spans="1:51" ht="15.75" customHeight="1" x14ac:dyDescent="0.3">
      <c r="A776" s="65"/>
      <c r="B776" s="113"/>
      <c r="C776" s="114"/>
      <c r="D776" s="115"/>
      <c r="E776" s="115"/>
      <c r="F776" s="115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  <c r="AA776" s="116"/>
      <c r="AB776" s="116"/>
      <c r="AC776" s="116"/>
      <c r="AD776" s="116"/>
      <c r="AE776" s="116"/>
      <c r="AF776" s="117"/>
      <c r="AG776" s="116"/>
      <c r="AH776" s="116"/>
      <c r="AI776" s="116"/>
      <c r="AJ776" s="116"/>
      <c r="AK776" s="116"/>
      <c r="AL776" s="116"/>
      <c r="AM776" s="116"/>
      <c r="AN776" s="116"/>
      <c r="AO776" s="116"/>
      <c r="AP776" s="116"/>
      <c r="AQ776" s="65"/>
      <c r="AR776" s="65"/>
      <c r="AS776" s="65"/>
      <c r="AT776" s="65"/>
      <c r="AU776" s="65"/>
      <c r="AV776" s="65"/>
      <c r="AW776" s="65"/>
      <c r="AX776" s="65"/>
      <c r="AY776" s="65"/>
    </row>
    <row r="777" spans="1:51" ht="15.75" customHeight="1" x14ac:dyDescent="0.3">
      <c r="A777" s="65"/>
      <c r="B777" s="113"/>
      <c r="C777" s="114"/>
      <c r="D777" s="115"/>
      <c r="E777" s="115"/>
      <c r="F777" s="115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  <c r="AA777" s="116"/>
      <c r="AB777" s="116"/>
      <c r="AC777" s="116"/>
      <c r="AD777" s="116"/>
      <c r="AE777" s="116"/>
      <c r="AF777" s="117"/>
      <c r="AG777" s="116"/>
      <c r="AH777" s="116"/>
      <c r="AI777" s="116"/>
      <c r="AJ777" s="116"/>
      <c r="AK777" s="116"/>
      <c r="AL777" s="116"/>
      <c r="AM777" s="116"/>
      <c r="AN777" s="116"/>
      <c r="AO777" s="116"/>
      <c r="AP777" s="116"/>
      <c r="AQ777" s="65"/>
      <c r="AR777" s="65"/>
      <c r="AS777" s="65"/>
      <c r="AT777" s="65"/>
      <c r="AU777" s="65"/>
      <c r="AV777" s="65"/>
      <c r="AW777" s="65"/>
      <c r="AX777" s="65"/>
      <c r="AY777" s="65"/>
    </row>
    <row r="778" spans="1:51" ht="15.75" customHeight="1" x14ac:dyDescent="0.3">
      <c r="A778" s="65"/>
      <c r="B778" s="113"/>
      <c r="C778" s="114"/>
      <c r="D778" s="115"/>
      <c r="E778" s="115"/>
      <c r="F778" s="115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  <c r="AA778" s="116"/>
      <c r="AB778" s="116"/>
      <c r="AC778" s="116"/>
      <c r="AD778" s="116"/>
      <c r="AE778" s="116"/>
      <c r="AF778" s="117"/>
      <c r="AG778" s="116"/>
      <c r="AH778" s="116"/>
      <c r="AI778" s="116"/>
      <c r="AJ778" s="116"/>
      <c r="AK778" s="116"/>
      <c r="AL778" s="116"/>
      <c r="AM778" s="116"/>
      <c r="AN778" s="116"/>
      <c r="AO778" s="116"/>
      <c r="AP778" s="116"/>
      <c r="AQ778" s="65"/>
      <c r="AR778" s="65"/>
      <c r="AS778" s="65"/>
      <c r="AT778" s="65"/>
      <c r="AU778" s="65"/>
      <c r="AV778" s="65"/>
      <c r="AW778" s="65"/>
      <c r="AX778" s="65"/>
      <c r="AY778" s="65"/>
    </row>
    <row r="779" spans="1:51" ht="15.75" customHeight="1" x14ac:dyDescent="0.3">
      <c r="A779" s="65"/>
      <c r="B779" s="113"/>
      <c r="C779" s="114"/>
      <c r="D779" s="115"/>
      <c r="E779" s="115"/>
      <c r="F779" s="115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  <c r="AA779" s="116"/>
      <c r="AB779" s="116"/>
      <c r="AC779" s="116"/>
      <c r="AD779" s="116"/>
      <c r="AE779" s="116"/>
      <c r="AF779" s="117"/>
      <c r="AG779" s="116"/>
      <c r="AH779" s="116"/>
      <c r="AI779" s="116"/>
      <c r="AJ779" s="116"/>
      <c r="AK779" s="116"/>
      <c r="AL779" s="116"/>
      <c r="AM779" s="116"/>
      <c r="AN779" s="116"/>
      <c r="AO779" s="116"/>
      <c r="AP779" s="116"/>
      <c r="AQ779" s="65"/>
      <c r="AR779" s="65"/>
      <c r="AS779" s="65"/>
      <c r="AT779" s="65"/>
      <c r="AU779" s="65"/>
      <c r="AV779" s="65"/>
      <c r="AW779" s="65"/>
      <c r="AX779" s="65"/>
      <c r="AY779" s="65"/>
    </row>
    <row r="780" spans="1:51" ht="15.75" customHeight="1" x14ac:dyDescent="0.3">
      <c r="A780" s="65"/>
      <c r="B780" s="113"/>
      <c r="C780" s="114"/>
      <c r="D780" s="115"/>
      <c r="E780" s="115"/>
      <c r="F780" s="115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  <c r="AA780" s="116"/>
      <c r="AB780" s="116"/>
      <c r="AC780" s="116"/>
      <c r="AD780" s="116"/>
      <c r="AE780" s="116"/>
      <c r="AF780" s="117"/>
      <c r="AG780" s="116"/>
      <c r="AH780" s="116"/>
      <c r="AI780" s="116"/>
      <c r="AJ780" s="116"/>
      <c r="AK780" s="116"/>
      <c r="AL780" s="116"/>
      <c r="AM780" s="116"/>
      <c r="AN780" s="116"/>
      <c r="AO780" s="116"/>
      <c r="AP780" s="116"/>
      <c r="AQ780" s="65"/>
      <c r="AR780" s="65"/>
      <c r="AS780" s="65"/>
      <c r="AT780" s="65"/>
      <c r="AU780" s="65"/>
      <c r="AV780" s="65"/>
      <c r="AW780" s="65"/>
      <c r="AX780" s="65"/>
      <c r="AY780" s="65"/>
    </row>
    <row r="781" spans="1:51" ht="15.75" customHeight="1" x14ac:dyDescent="0.3">
      <c r="A781" s="65"/>
      <c r="B781" s="113"/>
      <c r="C781" s="114"/>
      <c r="D781" s="115"/>
      <c r="E781" s="115"/>
      <c r="F781" s="115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  <c r="AA781" s="116"/>
      <c r="AB781" s="116"/>
      <c r="AC781" s="116"/>
      <c r="AD781" s="116"/>
      <c r="AE781" s="116"/>
      <c r="AF781" s="117"/>
      <c r="AG781" s="116"/>
      <c r="AH781" s="116"/>
      <c r="AI781" s="116"/>
      <c r="AJ781" s="116"/>
      <c r="AK781" s="116"/>
      <c r="AL781" s="116"/>
      <c r="AM781" s="116"/>
      <c r="AN781" s="116"/>
      <c r="AO781" s="116"/>
      <c r="AP781" s="116"/>
      <c r="AQ781" s="65"/>
      <c r="AR781" s="65"/>
      <c r="AS781" s="65"/>
      <c r="AT781" s="65"/>
      <c r="AU781" s="65"/>
      <c r="AV781" s="65"/>
      <c r="AW781" s="65"/>
      <c r="AX781" s="65"/>
      <c r="AY781" s="65"/>
    </row>
    <row r="782" spans="1:51" ht="15.75" customHeight="1" x14ac:dyDescent="0.3">
      <c r="A782" s="65"/>
      <c r="B782" s="113"/>
      <c r="C782" s="114"/>
      <c r="D782" s="115"/>
      <c r="E782" s="115"/>
      <c r="F782" s="115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  <c r="AA782" s="116"/>
      <c r="AB782" s="116"/>
      <c r="AC782" s="116"/>
      <c r="AD782" s="116"/>
      <c r="AE782" s="116"/>
      <c r="AF782" s="117"/>
      <c r="AG782" s="116"/>
      <c r="AH782" s="116"/>
      <c r="AI782" s="116"/>
      <c r="AJ782" s="116"/>
      <c r="AK782" s="116"/>
      <c r="AL782" s="116"/>
      <c r="AM782" s="116"/>
      <c r="AN782" s="116"/>
      <c r="AO782" s="116"/>
      <c r="AP782" s="116"/>
      <c r="AQ782" s="65"/>
      <c r="AR782" s="65"/>
      <c r="AS782" s="65"/>
      <c r="AT782" s="65"/>
      <c r="AU782" s="65"/>
      <c r="AV782" s="65"/>
      <c r="AW782" s="65"/>
      <c r="AX782" s="65"/>
      <c r="AY782" s="65"/>
    </row>
    <row r="783" spans="1:51" ht="15.75" customHeight="1" x14ac:dyDescent="0.3">
      <c r="A783" s="65"/>
      <c r="B783" s="113"/>
      <c r="C783" s="114"/>
      <c r="D783" s="115"/>
      <c r="E783" s="115"/>
      <c r="F783" s="115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  <c r="AA783" s="116"/>
      <c r="AB783" s="116"/>
      <c r="AC783" s="116"/>
      <c r="AD783" s="116"/>
      <c r="AE783" s="116"/>
      <c r="AF783" s="117"/>
      <c r="AG783" s="116"/>
      <c r="AH783" s="116"/>
      <c r="AI783" s="116"/>
      <c r="AJ783" s="116"/>
      <c r="AK783" s="116"/>
      <c r="AL783" s="116"/>
      <c r="AM783" s="116"/>
      <c r="AN783" s="116"/>
      <c r="AO783" s="116"/>
      <c r="AP783" s="116"/>
      <c r="AQ783" s="65"/>
      <c r="AR783" s="65"/>
      <c r="AS783" s="65"/>
      <c r="AT783" s="65"/>
      <c r="AU783" s="65"/>
      <c r="AV783" s="65"/>
      <c r="AW783" s="65"/>
      <c r="AX783" s="65"/>
      <c r="AY783" s="65"/>
    </row>
    <row r="784" spans="1:51" ht="15.75" customHeight="1" x14ac:dyDescent="0.3">
      <c r="A784" s="65"/>
      <c r="B784" s="113"/>
      <c r="C784" s="114"/>
      <c r="D784" s="115"/>
      <c r="E784" s="115"/>
      <c r="F784" s="115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  <c r="AA784" s="116"/>
      <c r="AB784" s="116"/>
      <c r="AC784" s="116"/>
      <c r="AD784" s="116"/>
      <c r="AE784" s="116"/>
      <c r="AF784" s="117"/>
      <c r="AG784" s="116"/>
      <c r="AH784" s="116"/>
      <c r="AI784" s="116"/>
      <c r="AJ784" s="116"/>
      <c r="AK784" s="116"/>
      <c r="AL784" s="116"/>
      <c r="AM784" s="116"/>
      <c r="AN784" s="116"/>
      <c r="AO784" s="116"/>
      <c r="AP784" s="116"/>
      <c r="AQ784" s="65"/>
      <c r="AR784" s="65"/>
      <c r="AS784" s="65"/>
      <c r="AT784" s="65"/>
      <c r="AU784" s="65"/>
      <c r="AV784" s="65"/>
      <c r="AW784" s="65"/>
      <c r="AX784" s="65"/>
      <c r="AY784" s="65"/>
    </row>
    <row r="785" spans="1:51" ht="15.75" customHeight="1" x14ac:dyDescent="0.3">
      <c r="A785" s="65"/>
      <c r="B785" s="113"/>
      <c r="C785" s="114"/>
      <c r="D785" s="115"/>
      <c r="E785" s="115"/>
      <c r="F785" s="115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  <c r="AA785" s="116"/>
      <c r="AB785" s="116"/>
      <c r="AC785" s="116"/>
      <c r="AD785" s="116"/>
      <c r="AE785" s="116"/>
      <c r="AF785" s="117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116"/>
      <c r="AQ785" s="65"/>
      <c r="AR785" s="65"/>
      <c r="AS785" s="65"/>
      <c r="AT785" s="65"/>
      <c r="AU785" s="65"/>
      <c r="AV785" s="65"/>
      <c r="AW785" s="65"/>
      <c r="AX785" s="65"/>
      <c r="AY785" s="65"/>
    </row>
    <row r="786" spans="1:51" ht="15.75" customHeight="1" x14ac:dyDescent="0.3">
      <c r="A786" s="65"/>
      <c r="B786" s="113"/>
      <c r="C786" s="114"/>
      <c r="D786" s="115"/>
      <c r="E786" s="115"/>
      <c r="F786" s="115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  <c r="AA786" s="116"/>
      <c r="AB786" s="116"/>
      <c r="AC786" s="116"/>
      <c r="AD786" s="116"/>
      <c r="AE786" s="116"/>
      <c r="AF786" s="117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116"/>
      <c r="AQ786" s="65"/>
      <c r="AR786" s="65"/>
      <c r="AS786" s="65"/>
      <c r="AT786" s="65"/>
      <c r="AU786" s="65"/>
      <c r="AV786" s="65"/>
      <c r="AW786" s="65"/>
      <c r="AX786" s="65"/>
      <c r="AY786" s="65"/>
    </row>
    <row r="787" spans="1:51" ht="15.75" customHeight="1" x14ac:dyDescent="0.3">
      <c r="A787" s="65"/>
      <c r="B787" s="113"/>
      <c r="C787" s="114"/>
      <c r="D787" s="115"/>
      <c r="E787" s="115"/>
      <c r="F787" s="115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  <c r="AA787" s="116"/>
      <c r="AB787" s="116"/>
      <c r="AC787" s="116"/>
      <c r="AD787" s="116"/>
      <c r="AE787" s="116"/>
      <c r="AF787" s="117"/>
      <c r="AG787" s="116"/>
      <c r="AH787" s="116"/>
      <c r="AI787" s="116"/>
      <c r="AJ787" s="116"/>
      <c r="AK787" s="116"/>
      <c r="AL787" s="116"/>
      <c r="AM787" s="116"/>
      <c r="AN787" s="116"/>
      <c r="AO787" s="116"/>
      <c r="AP787" s="116"/>
      <c r="AQ787" s="65"/>
      <c r="AR787" s="65"/>
      <c r="AS787" s="65"/>
      <c r="AT787" s="65"/>
      <c r="AU787" s="65"/>
      <c r="AV787" s="65"/>
      <c r="AW787" s="65"/>
      <c r="AX787" s="65"/>
      <c r="AY787" s="65"/>
    </row>
    <row r="788" spans="1:51" ht="15.75" customHeight="1" x14ac:dyDescent="0.3">
      <c r="A788" s="65"/>
      <c r="B788" s="113"/>
      <c r="C788" s="114"/>
      <c r="D788" s="115"/>
      <c r="E788" s="115"/>
      <c r="F788" s="115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  <c r="AA788" s="116"/>
      <c r="AB788" s="116"/>
      <c r="AC788" s="116"/>
      <c r="AD788" s="116"/>
      <c r="AE788" s="116"/>
      <c r="AF788" s="117"/>
      <c r="AG788" s="116"/>
      <c r="AH788" s="116"/>
      <c r="AI788" s="116"/>
      <c r="AJ788" s="116"/>
      <c r="AK788" s="116"/>
      <c r="AL788" s="116"/>
      <c r="AM788" s="116"/>
      <c r="AN788" s="116"/>
      <c r="AO788" s="116"/>
      <c r="AP788" s="116"/>
      <c r="AQ788" s="65"/>
      <c r="AR788" s="65"/>
      <c r="AS788" s="65"/>
      <c r="AT788" s="65"/>
      <c r="AU788" s="65"/>
      <c r="AV788" s="65"/>
      <c r="AW788" s="65"/>
      <c r="AX788" s="65"/>
      <c r="AY788" s="65"/>
    </row>
    <row r="789" spans="1:51" ht="15.75" customHeight="1" x14ac:dyDescent="0.3">
      <c r="A789" s="65"/>
      <c r="B789" s="113"/>
      <c r="C789" s="114"/>
      <c r="D789" s="115"/>
      <c r="E789" s="115"/>
      <c r="F789" s="115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  <c r="AA789" s="116"/>
      <c r="AB789" s="116"/>
      <c r="AC789" s="116"/>
      <c r="AD789" s="116"/>
      <c r="AE789" s="116"/>
      <c r="AF789" s="117"/>
      <c r="AG789" s="116"/>
      <c r="AH789" s="116"/>
      <c r="AI789" s="116"/>
      <c r="AJ789" s="116"/>
      <c r="AK789" s="116"/>
      <c r="AL789" s="116"/>
      <c r="AM789" s="116"/>
      <c r="AN789" s="116"/>
      <c r="AO789" s="116"/>
      <c r="AP789" s="116"/>
      <c r="AQ789" s="65"/>
      <c r="AR789" s="65"/>
      <c r="AS789" s="65"/>
      <c r="AT789" s="65"/>
      <c r="AU789" s="65"/>
      <c r="AV789" s="65"/>
      <c r="AW789" s="65"/>
      <c r="AX789" s="65"/>
      <c r="AY789" s="65"/>
    </row>
    <row r="790" spans="1:51" ht="15.75" customHeight="1" x14ac:dyDescent="0.3">
      <c r="A790" s="65"/>
      <c r="B790" s="113"/>
      <c r="C790" s="114"/>
      <c r="D790" s="115"/>
      <c r="E790" s="115"/>
      <c r="F790" s="115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  <c r="AA790" s="116"/>
      <c r="AB790" s="116"/>
      <c r="AC790" s="116"/>
      <c r="AD790" s="116"/>
      <c r="AE790" s="116"/>
      <c r="AF790" s="117"/>
      <c r="AG790" s="116"/>
      <c r="AH790" s="116"/>
      <c r="AI790" s="116"/>
      <c r="AJ790" s="116"/>
      <c r="AK790" s="116"/>
      <c r="AL790" s="116"/>
      <c r="AM790" s="116"/>
      <c r="AN790" s="116"/>
      <c r="AO790" s="116"/>
      <c r="AP790" s="116"/>
      <c r="AQ790" s="65"/>
      <c r="AR790" s="65"/>
      <c r="AS790" s="65"/>
      <c r="AT790" s="65"/>
      <c r="AU790" s="65"/>
      <c r="AV790" s="65"/>
      <c r="AW790" s="65"/>
      <c r="AX790" s="65"/>
      <c r="AY790" s="65"/>
    </row>
    <row r="791" spans="1:51" ht="15.75" customHeight="1" x14ac:dyDescent="0.3">
      <c r="A791" s="65"/>
      <c r="B791" s="113"/>
      <c r="C791" s="114"/>
      <c r="D791" s="115"/>
      <c r="E791" s="115"/>
      <c r="F791" s="115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  <c r="AA791" s="116"/>
      <c r="AB791" s="116"/>
      <c r="AC791" s="116"/>
      <c r="AD791" s="116"/>
      <c r="AE791" s="116"/>
      <c r="AF791" s="117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116"/>
      <c r="AQ791" s="65"/>
      <c r="AR791" s="65"/>
      <c r="AS791" s="65"/>
      <c r="AT791" s="65"/>
      <c r="AU791" s="65"/>
      <c r="AV791" s="65"/>
      <c r="AW791" s="65"/>
      <c r="AX791" s="65"/>
      <c r="AY791" s="65"/>
    </row>
    <row r="792" spans="1:51" ht="15.75" customHeight="1" x14ac:dyDescent="0.3">
      <c r="A792" s="65"/>
      <c r="B792" s="113"/>
      <c r="C792" s="114"/>
      <c r="D792" s="115"/>
      <c r="E792" s="115"/>
      <c r="F792" s="115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  <c r="AA792" s="116"/>
      <c r="AB792" s="116"/>
      <c r="AC792" s="116"/>
      <c r="AD792" s="116"/>
      <c r="AE792" s="116"/>
      <c r="AF792" s="117"/>
      <c r="AG792" s="116"/>
      <c r="AH792" s="116"/>
      <c r="AI792" s="116"/>
      <c r="AJ792" s="116"/>
      <c r="AK792" s="116"/>
      <c r="AL792" s="116"/>
      <c r="AM792" s="116"/>
      <c r="AN792" s="116"/>
      <c r="AO792" s="116"/>
      <c r="AP792" s="116"/>
      <c r="AQ792" s="65"/>
      <c r="AR792" s="65"/>
      <c r="AS792" s="65"/>
      <c r="AT792" s="65"/>
      <c r="AU792" s="65"/>
      <c r="AV792" s="65"/>
      <c r="AW792" s="65"/>
      <c r="AX792" s="65"/>
      <c r="AY792" s="65"/>
    </row>
    <row r="793" spans="1:51" ht="15.75" customHeight="1" x14ac:dyDescent="0.3">
      <c r="A793" s="65"/>
      <c r="B793" s="113"/>
      <c r="C793" s="114"/>
      <c r="D793" s="115"/>
      <c r="E793" s="115"/>
      <c r="F793" s="115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  <c r="AA793" s="116"/>
      <c r="AB793" s="116"/>
      <c r="AC793" s="116"/>
      <c r="AD793" s="116"/>
      <c r="AE793" s="116"/>
      <c r="AF793" s="117"/>
      <c r="AG793" s="116"/>
      <c r="AH793" s="116"/>
      <c r="AI793" s="116"/>
      <c r="AJ793" s="116"/>
      <c r="AK793" s="116"/>
      <c r="AL793" s="116"/>
      <c r="AM793" s="116"/>
      <c r="AN793" s="116"/>
      <c r="AO793" s="116"/>
      <c r="AP793" s="116"/>
      <c r="AQ793" s="65"/>
      <c r="AR793" s="65"/>
      <c r="AS793" s="65"/>
      <c r="AT793" s="65"/>
      <c r="AU793" s="65"/>
      <c r="AV793" s="65"/>
      <c r="AW793" s="65"/>
      <c r="AX793" s="65"/>
      <c r="AY793" s="65"/>
    </row>
    <row r="794" spans="1:51" ht="15.75" customHeight="1" x14ac:dyDescent="0.3">
      <c r="A794" s="65"/>
      <c r="B794" s="113"/>
      <c r="C794" s="114"/>
      <c r="D794" s="115"/>
      <c r="E794" s="115"/>
      <c r="F794" s="115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  <c r="AA794" s="116"/>
      <c r="AB794" s="116"/>
      <c r="AC794" s="116"/>
      <c r="AD794" s="116"/>
      <c r="AE794" s="116"/>
      <c r="AF794" s="117"/>
      <c r="AG794" s="116"/>
      <c r="AH794" s="116"/>
      <c r="AI794" s="116"/>
      <c r="AJ794" s="116"/>
      <c r="AK794" s="116"/>
      <c r="AL794" s="116"/>
      <c r="AM794" s="116"/>
      <c r="AN794" s="116"/>
      <c r="AO794" s="116"/>
      <c r="AP794" s="116"/>
      <c r="AQ794" s="65"/>
      <c r="AR794" s="65"/>
      <c r="AS794" s="65"/>
      <c r="AT794" s="65"/>
      <c r="AU794" s="65"/>
      <c r="AV794" s="65"/>
      <c r="AW794" s="65"/>
      <c r="AX794" s="65"/>
      <c r="AY794" s="65"/>
    </row>
    <row r="795" spans="1:51" ht="15.75" customHeight="1" x14ac:dyDescent="0.3">
      <c r="A795" s="65"/>
      <c r="B795" s="113"/>
      <c r="C795" s="114"/>
      <c r="D795" s="115"/>
      <c r="E795" s="115"/>
      <c r="F795" s="115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  <c r="AA795" s="116"/>
      <c r="AB795" s="116"/>
      <c r="AC795" s="116"/>
      <c r="AD795" s="116"/>
      <c r="AE795" s="116"/>
      <c r="AF795" s="117"/>
      <c r="AG795" s="116"/>
      <c r="AH795" s="116"/>
      <c r="AI795" s="116"/>
      <c r="AJ795" s="116"/>
      <c r="AK795" s="116"/>
      <c r="AL795" s="116"/>
      <c r="AM795" s="116"/>
      <c r="AN795" s="116"/>
      <c r="AO795" s="116"/>
      <c r="AP795" s="116"/>
      <c r="AQ795" s="65"/>
      <c r="AR795" s="65"/>
      <c r="AS795" s="65"/>
      <c r="AT795" s="65"/>
      <c r="AU795" s="65"/>
      <c r="AV795" s="65"/>
      <c r="AW795" s="65"/>
      <c r="AX795" s="65"/>
      <c r="AY795" s="65"/>
    </row>
    <row r="796" spans="1:51" ht="15.75" customHeight="1" x14ac:dyDescent="0.3">
      <c r="A796" s="65"/>
      <c r="B796" s="113"/>
      <c r="C796" s="114"/>
      <c r="D796" s="115"/>
      <c r="E796" s="115"/>
      <c r="F796" s="115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  <c r="AA796" s="116"/>
      <c r="AB796" s="116"/>
      <c r="AC796" s="116"/>
      <c r="AD796" s="116"/>
      <c r="AE796" s="116"/>
      <c r="AF796" s="117"/>
      <c r="AG796" s="116"/>
      <c r="AH796" s="116"/>
      <c r="AI796" s="116"/>
      <c r="AJ796" s="116"/>
      <c r="AK796" s="116"/>
      <c r="AL796" s="116"/>
      <c r="AM796" s="116"/>
      <c r="AN796" s="116"/>
      <c r="AO796" s="116"/>
      <c r="AP796" s="116"/>
      <c r="AQ796" s="65"/>
      <c r="AR796" s="65"/>
      <c r="AS796" s="65"/>
      <c r="AT796" s="65"/>
      <c r="AU796" s="65"/>
      <c r="AV796" s="65"/>
      <c r="AW796" s="65"/>
      <c r="AX796" s="65"/>
      <c r="AY796" s="65"/>
    </row>
    <row r="797" spans="1:51" ht="15.75" customHeight="1" x14ac:dyDescent="0.3">
      <c r="A797" s="65"/>
      <c r="B797" s="113"/>
      <c r="C797" s="114"/>
      <c r="D797" s="115"/>
      <c r="E797" s="115"/>
      <c r="F797" s="115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  <c r="AA797" s="116"/>
      <c r="AB797" s="116"/>
      <c r="AC797" s="116"/>
      <c r="AD797" s="116"/>
      <c r="AE797" s="116"/>
      <c r="AF797" s="117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116"/>
      <c r="AQ797" s="65"/>
      <c r="AR797" s="65"/>
      <c r="AS797" s="65"/>
      <c r="AT797" s="65"/>
      <c r="AU797" s="65"/>
      <c r="AV797" s="65"/>
      <c r="AW797" s="65"/>
      <c r="AX797" s="65"/>
      <c r="AY797" s="65"/>
    </row>
    <row r="798" spans="1:51" ht="15.75" customHeight="1" x14ac:dyDescent="0.3">
      <c r="A798" s="65"/>
      <c r="B798" s="113"/>
      <c r="C798" s="114"/>
      <c r="D798" s="115"/>
      <c r="E798" s="115"/>
      <c r="F798" s="115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  <c r="AA798" s="116"/>
      <c r="AB798" s="116"/>
      <c r="AC798" s="116"/>
      <c r="AD798" s="116"/>
      <c r="AE798" s="116"/>
      <c r="AF798" s="117"/>
      <c r="AG798" s="116"/>
      <c r="AH798" s="116"/>
      <c r="AI798" s="116"/>
      <c r="AJ798" s="116"/>
      <c r="AK798" s="116"/>
      <c r="AL798" s="116"/>
      <c r="AM798" s="116"/>
      <c r="AN798" s="116"/>
      <c r="AO798" s="116"/>
      <c r="AP798" s="116"/>
      <c r="AQ798" s="65"/>
      <c r="AR798" s="65"/>
      <c r="AS798" s="65"/>
      <c r="AT798" s="65"/>
      <c r="AU798" s="65"/>
      <c r="AV798" s="65"/>
      <c r="AW798" s="65"/>
      <c r="AX798" s="65"/>
      <c r="AY798" s="65"/>
    </row>
    <row r="799" spans="1:51" ht="15.75" customHeight="1" x14ac:dyDescent="0.3">
      <c r="A799" s="65"/>
      <c r="B799" s="113"/>
      <c r="C799" s="114"/>
      <c r="D799" s="115"/>
      <c r="E799" s="115"/>
      <c r="F799" s="115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  <c r="AA799" s="116"/>
      <c r="AB799" s="116"/>
      <c r="AC799" s="116"/>
      <c r="AD799" s="116"/>
      <c r="AE799" s="116"/>
      <c r="AF799" s="117"/>
      <c r="AG799" s="116"/>
      <c r="AH799" s="116"/>
      <c r="AI799" s="116"/>
      <c r="AJ799" s="116"/>
      <c r="AK799" s="116"/>
      <c r="AL799" s="116"/>
      <c r="AM799" s="116"/>
      <c r="AN799" s="116"/>
      <c r="AO799" s="116"/>
      <c r="AP799" s="116"/>
      <c r="AQ799" s="65"/>
      <c r="AR799" s="65"/>
      <c r="AS799" s="65"/>
      <c r="AT799" s="65"/>
      <c r="AU799" s="65"/>
      <c r="AV799" s="65"/>
      <c r="AW799" s="65"/>
      <c r="AX799" s="65"/>
      <c r="AY799" s="65"/>
    </row>
    <row r="800" spans="1:51" ht="15.75" customHeight="1" x14ac:dyDescent="0.3">
      <c r="A800" s="65"/>
      <c r="B800" s="113"/>
      <c r="C800" s="114"/>
      <c r="D800" s="115"/>
      <c r="E800" s="115"/>
      <c r="F800" s="115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  <c r="AA800" s="116"/>
      <c r="AB800" s="116"/>
      <c r="AC800" s="116"/>
      <c r="AD800" s="116"/>
      <c r="AE800" s="116"/>
      <c r="AF800" s="117"/>
      <c r="AG800" s="116"/>
      <c r="AH800" s="116"/>
      <c r="AI800" s="116"/>
      <c r="AJ800" s="116"/>
      <c r="AK800" s="116"/>
      <c r="AL800" s="116"/>
      <c r="AM800" s="116"/>
      <c r="AN800" s="116"/>
      <c r="AO800" s="116"/>
      <c r="AP800" s="116"/>
      <c r="AQ800" s="65"/>
      <c r="AR800" s="65"/>
      <c r="AS800" s="65"/>
      <c r="AT800" s="65"/>
      <c r="AU800" s="65"/>
      <c r="AV800" s="65"/>
      <c r="AW800" s="65"/>
      <c r="AX800" s="65"/>
      <c r="AY800" s="65"/>
    </row>
    <row r="801" spans="1:51" ht="15.75" customHeight="1" x14ac:dyDescent="0.3">
      <c r="A801" s="65"/>
      <c r="B801" s="113"/>
      <c r="C801" s="114"/>
      <c r="D801" s="115"/>
      <c r="E801" s="115"/>
      <c r="F801" s="115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  <c r="AA801" s="116"/>
      <c r="AB801" s="116"/>
      <c r="AC801" s="116"/>
      <c r="AD801" s="116"/>
      <c r="AE801" s="116"/>
      <c r="AF801" s="117"/>
      <c r="AG801" s="116"/>
      <c r="AH801" s="116"/>
      <c r="AI801" s="116"/>
      <c r="AJ801" s="116"/>
      <c r="AK801" s="116"/>
      <c r="AL801" s="116"/>
      <c r="AM801" s="116"/>
      <c r="AN801" s="116"/>
      <c r="AO801" s="116"/>
      <c r="AP801" s="116"/>
      <c r="AQ801" s="65"/>
      <c r="AR801" s="65"/>
      <c r="AS801" s="65"/>
      <c r="AT801" s="65"/>
      <c r="AU801" s="65"/>
      <c r="AV801" s="65"/>
      <c r="AW801" s="65"/>
      <c r="AX801" s="65"/>
      <c r="AY801" s="65"/>
    </row>
    <row r="802" spans="1:51" ht="15.75" customHeight="1" x14ac:dyDescent="0.3">
      <c r="A802" s="65"/>
      <c r="B802" s="113"/>
      <c r="C802" s="114"/>
      <c r="D802" s="115"/>
      <c r="E802" s="115"/>
      <c r="F802" s="115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  <c r="AA802" s="116"/>
      <c r="AB802" s="116"/>
      <c r="AC802" s="116"/>
      <c r="AD802" s="116"/>
      <c r="AE802" s="116"/>
      <c r="AF802" s="117"/>
      <c r="AG802" s="116"/>
      <c r="AH802" s="116"/>
      <c r="AI802" s="116"/>
      <c r="AJ802" s="116"/>
      <c r="AK802" s="116"/>
      <c r="AL802" s="116"/>
      <c r="AM802" s="116"/>
      <c r="AN802" s="116"/>
      <c r="AO802" s="116"/>
      <c r="AP802" s="116"/>
      <c r="AQ802" s="65"/>
      <c r="AR802" s="65"/>
      <c r="AS802" s="65"/>
      <c r="AT802" s="65"/>
      <c r="AU802" s="65"/>
      <c r="AV802" s="65"/>
      <c r="AW802" s="65"/>
      <c r="AX802" s="65"/>
      <c r="AY802" s="65"/>
    </row>
    <row r="803" spans="1:51" ht="15.75" customHeight="1" x14ac:dyDescent="0.3">
      <c r="A803" s="65"/>
      <c r="B803" s="113"/>
      <c r="C803" s="114"/>
      <c r="D803" s="115"/>
      <c r="E803" s="115"/>
      <c r="F803" s="115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  <c r="AA803" s="116"/>
      <c r="AB803" s="116"/>
      <c r="AC803" s="116"/>
      <c r="AD803" s="116"/>
      <c r="AE803" s="116"/>
      <c r="AF803" s="117"/>
      <c r="AG803" s="116"/>
      <c r="AH803" s="116"/>
      <c r="AI803" s="116"/>
      <c r="AJ803" s="116"/>
      <c r="AK803" s="116"/>
      <c r="AL803" s="116"/>
      <c r="AM803" s="116"/>
      <c r="AN803" s="116"/>
      <c r="AO803" s="116"/>
      <c r="AP803" s="116"/>
      <c r="AQ803" s="65"/>
      <c r="AR803" s="65"/>
      <c r="AS803" s="65"/>
      <c r="AT803" s="65"/>
      <c r="AU803" s="65"/>
      <c r="AV803" s="65"/>
      <c r="AW803" s="65"/>
      <c r="AX803" s="65"/>
      <c r="AY803" s="65"/>
    </row>
    <row r="804" spans="1:51" ht="15.75" customHeight="1" x14ac:dyDescent="0.3">
      <c r="A804" s="65"/>
      <c r="B804" s="113"/>
      <c r="C804" s="114"/>
      <c r="D804" s="115"/>
      <c r="E804" s="115"/>
      <c r="F804" s="115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  <c r="AA804" s="116"/>
      <c r="AB804" s="116"/>
      <c r="AC804" s="116"/>
      <c r="AD804" s="116"/>
      <c r="AE804" s="116"/>
      <c r="AF804" s="117"/>
      <c r="AG804" s="116"/>
      <c r="AH804" s="116"/>
      <c r="AI804" s="116"/>
      <c r="AJ804" s="116"/>
      <c r="AK804" s="116"/>
      <c r="AL804" s="116"/>
      <c r="AM804" s="116"/>
      <c r="AN804" s="116"/>
      <c r="AO804" s="116"/>
      <c r="AP804" s="116"/>
      <c r="AQ804" s="65"/>
      <c r="AR804" s="65"/>
      <c r="AS804" s="65"/>
      <c r="AT804" s="65"/>
      <c r="AU804" s="65"/>
      <c r="AV804" s="65"/>
      <c r="AW804" s="65"/>
      <c r="AX804" s="65"/>
      <c r="AY804" s="65"/>
    </row>
    <row r="805" spans="1:51" ht="15.75" customHeight="1" x14ac:dyDescent="0.3">
      <c r="A805" s="65"/>
      <c r="B805" s="113"/>
      <c r="C805" s="114"/>
      <c r="D805" s="115"/>
      <c r="E805" s="115"/>
      <c r="F805" s="115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  <c r="AA805" s="116"/>
      <c r="AB805" s="116"/>
      <c r="AC805" s="116"/>
      <c r="AD805" s="116"/>
      <c r="AE805" s="116"/>
      <c r="AF805" s="117"/>
      <c r="AG805" s="116"/>
      <c r="AH805" s="116"/>
      <c r="AI805" s="116"/>
      <c r="AJ805" s="116"/>
      <c r="AK805" s="116"/>
      <c r="AL805" s="116"/>
      <c r="AM805" s="116"/>
      <c r="AN805" s="116"/>
      <c r="AO805" s="116"/>
      <c r="AP805" s="116"/>
      <c r="AQ805" s="65"/>
      <c r="AR805" s="65"/>
      <c r="AS805" s="65"/>
      <c r="AT805" s="65"/>
      <c r="AU805" s="65"/>
      <c r="AV805" s="65"/>
      <c r="AW805" s="65"/>
      <c r="AX805" s="65"/>
      <c r="AY805" s="65"/>
    </row>
    <row r="806" spans="1:51" ht="15.75" customHeight="1" x14ac:dyDescent="0.3">
      <c r="A806" s="65"/>
      <c r="B806" s="113"/>
      <c r="C806" s="114"/>
      <c r="D806" s="115"/>
      <c r="E806" s="115"/>
      <c r="F806" s="115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  <c r="AA806" s="116"/>
      <c r="AB806" s="116"/>
      <c r="AC806" s="116"/>
      <c r="AD806" s="116"/>
      <c r="AE806" s="116"/>
      <c r="AF806" s="117"/>
      <c r="AG806" s="116"/>
      <c r="AH806" s="116"/>
      <c r="AI806" s="116"/>
      <c r="AJ806" s="116"/>
      <c r="AK806" s="116"/>
      <c r="AL806" s="116"/>
      <c r="AM806" s="116"/>
      <c r="AN806" s="116"/>
      <c r="AO806" s="116"/>
      <c r="AP806" s="116"/>
      <c r="AQ806" s="65"/>
      <c r="AR806" s="65"/>
      <c r="AS806" s="65"/>
      <c r="AT806" s="65"/>
      <c r="AU806" s="65"/>
      <c r="AV806" s="65"/>
      <c r="AW806" s="65"/>
      <c r="AX806" s="65"/>
      <c r="AY806" s="65"/>
    </row>
    <row r="807" spans="1:51" ht="15.75" customHeight="1" x14ac:dyDescent="0.3">
      <c r="A807" s="65"/>
      <c r="B807" s="113"/>
      <c r="C807" s="114"/>
      <c r="D807" s="115"/>
      <c r="E807" s="115"/>
      <c r="F807" s="115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  <c r="AA807" s="116"/>
      <c r="AB807" s="116"/>
      <c r="AC807" s="116"/>
      <c r="AD807" s="116"/>
      <c r="AE807" s="116"/>
      <c r="AF807" s="117"/>
      <c r="AG807" s="116"/>
      <c r="AH807" s="116"/>
      <c r="AI807" s="116"/>
      <c r="AJ807" s="116"/>
      <c r="AK807" s="116"/>
      <c r="AL807" s="116"/>
      <c r="AM807" s="116"/>
      <c r="AN807" s="116"/>
      <c r="AO807" s="116"/>
      <c r="AP807" s="116"/>
      <c r="AQ807" s="65"/>
      <c r="AR807" s="65"/>
      <c r="AS807" s="65"/>
      <c r="AT807" s="65"/>
      <c r="AU807" s="65"/>
      <c r="AV807" s="65"/>
      <c r="AW807" s="65"/>
      <c r="AX807" s="65"/>
      <c r="AY807" s="65"/>
    </row>
    <row r="808" spans="1:51" ht="15.75" customHeight="1" x14ac:dyDescent="0.3">
      <c r="A808" s="65"/>
      <c r="B808" s="113"/>
      <c r="C808" s="114"/>
      <c r="D808" s="115"/>
      <c r="E808" s="115"/>
      <c r="F808" s="115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  <c r="AA808" s="116"/>
      <c r="AB808" s="116"/>
      <c r="AC808" s="116"/>
      <c r="AD808" s="116"/>
      <c r="AE808" s="116"/>
      <c r="AF808" s="117"/>
      <c r="AG808" s="116"/>
      <c r="AH808" s="116"/>
      <c r="AI808" s="116"/>
      <c r="AJ808" s="116"/>
      <c r="AK808" s="116"/>
      <c r="AL808" s="116"/>
      <c r="AM808" s="116"/>
      <c r="AN808" s="116"/>
      <c r="AO808" s="116"/>
      <c r="AP808" s="116"/>
      <c r="AQ808" s="65"/>
      <c r="AR808" s="65"/>
      <c r="AS808" s="65"/>
      <c r="AT808" s="65"/>
      <c r="AU808" s="65"/>
      <c r="AV808" s="65"/>
      <c r="AW808" s="65"/>
      <c r="AX808" s="65"/>
      <c r="AY808" s="65"/>
    </row>
    <row r="809" spans="1:51" ht="15.75" customHeight="1" x14ac:dyDescent="0.3">
      <c r="A809" s="65"/>
      <c r="B809" s="113"/>
      <c r="C809" s="114"/>
      <c r="D809" s="115"/>
      <c r="E809" s="115"/>
      <c r="F809" s="115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  <c r="AA809" s="116"/>
      <c r="AB809" s="116"/>
      <c r="AC809" s="116"/>
      <c r="AD809" s="116"/>
      <c r="AE809" s="116"/>
      <c r="AF809" s="117"/>
      <c r="AG809" s="116"/>
      <c r="AH809" s="116"/>
      <c r="AI809" s="116"/>
      <c r="AJ809" s="116"/>
      <c r="AK809" s="116"/>
      <c r="AL809" s="116"/>
      <c r="AM809" s="116"/>
      <c r="AN809" s="116"/>
      <c r="AO809" s="116"/>
      <c r="AP809" s="116"/>
      <c r="AQ809" s="65"/>
      <c r="AR809" s="65"/>
      <c r="AS809" s="65"/>
      <c r="AT809" s="65"/>
      <c r="AU809" s="65"/>
      <c r="AV809" s="65"/>
      <c r="AW809" s="65"/>
      <c r="AX809" s="65"/>
      <c r="AY809" s="65"/>
    </row>
    <row r="810" spans="1:51" ht="15.75" customHeight="1" x14ac:dyDescent="0.3">
      <c r="A810" s="65"/>
      <c r="B810" s="113"/>
      <c r="C810" s="114"/>
      <c r="D810" s="115"/>
      <c r="E810" s="115"/>
      <c r="F810" s="115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  <c r="AA810" s="116"/>
      <c r="AB810" s="116"/>
      <c r="AC810" s="116"/>
      <c r="AD810" s="116"/>
      <c r="AE810" s="116"/>
      <c r="AF810" s="117"/>
      <c r="AG810" s="116"/>
      <c r="AH810" s="116"/>
      <c r="AI810" s="116"/>
      <c r="AJ810" s="116"/>
      <c r="AK810" s="116"/>
      <c r="AL810" s="116"/>
      <c r="AM810" s="116"/>
      <c r="AN810" s="116"/>
      <c r="AO810" s="116"/>
      <c r="AP810" s="116"/>
      <c r="AQ810" s="65"/>
      <c r="AR810" s="65"/>
      <c r="AS810" s="65"/>
      <c r="AT810" s="65"/>
      <c r="AU810" s="65"/>
      <c r="AV810" s="65"/>
      <c r="AW810" s="65"/>
      <c r="AX810" s="65"/>
      <c r="AY810" s="65"/>
    </row>
    <row r="811" spans="1:51" ht="15.75" customHeight="1" x14ac:dyDescent="0.3">
      <c r="A811" s="65"/>
      <c r="B811" s="113"/>
      <c r="C811" s="114"/>
      <c r="D811" s="115"/>
      <c r="E811" s="115"/>
      <c r="F811" s="115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  <c r="AA811" s="116"/>
      <c r="AB811" s="116"/>
      <c r="AC811" s="116"/>
      <c r="AD811" s="116"/>
      <c r="AE811" s="116"/>
      <c r="AF811" s="117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116"/>
      <c r="AQ811" s="65"/>
      <c r="AR811" s="65"/>
      <c r="AS811" s="65"/>
      <c r="AT811" s="65"/>
      <c r="AU811" s="65"/>
      <c r="AV811" s="65"/>
      <c r="AW811" s="65"/>
      <c r="AX811" s="65"/>
      <c r="AY811" s="65"/>
    </row>
    <row r="812" spans="1:51" ht="15.75" customHeight="1" x14ac:dyDescent="0.3">
      <c r="A812" s="65"/>
      <c r="B812" s="113"/>
      <c r="C812" s="114"/>
      <c r="D812" s="115"/>
      <c r="E812" s="115"/>
      <c r="F812" s="115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  <c r="AA812" s="116"/>
      <c r="AB812" s="116"/>
      <c r="AC812" s="116"/>
      <c r="AD812" s="116"/>
      <c r="AE812" s="116"/>
      <c r="AF812" s="117"/>
      <c r="AG812" s="116"/>
      <c r="AH812" s="116"/>
      <c r="AI812" s="116"/>
      <c r="AJ812" s="116"/>
      <c r="AK812" s="116"/>
      <c r="AL812" s="116"/>
      <c r="AM812" s="116"/>
      <c r="AN812" s="116"/>
      <c r="AO812" s="116"/>
      <c r="AP812" s="116"/>
      <c r="AQ812" s="65"/>
      <c r="AR812" s="65"/>
      <c r="AS812" s="65"/>
      <c r="AT812" s="65"/>
      <c r="AU812" s="65"/>
      <c r="AV812" s="65"/>
      <c r="AW812" s="65"/>
      <c r="AX812" s="65"/>
      <c r="AY812" s="65"/>
    </row>
    <row r="813" spans="1:51" ht="15.75" customHeight="1" x14ac:dyDescent="0.3">
      <c r="A813" s="65"/>
      <c r="B813" s="113"/>
      <c r="C813" s="114"/>
      <c r="D813" s="115"/>
      <c r="E813" s="115"/>
      <c r="F813" s="115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  <c r="AA813" s="116"/>
      <c r="AB813" s="116"/>
      <c r="AC813" s="116"/>
      <c r="AD813" s="116"/>
      <c r="AE813" s="116"/>
      <c r="AF813" s="117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116"/>
      <c r="AQ813" s="65"/>
      <c r="AR813" s="65"/>
      <c r="AS813" s="65"/>
      <c r="AT813" s="65"/>
      <c r="AU813" s="65"/>
      <c r="AV813" s="65"/>
      <c r="AW813" s="65"/>
      <c r="AX813" s="65"/>
      <c r="AY813" s="65"/>
    </row>
    <row r="814" spans="1:51" ht="15.75" customHeight="1" x14ac:dyDescent="0.3">
      <c r="A814" s="65"/>
      <c r="B814" s="113"/>
      <c r="C814" s="114"/>
      <c r="D814" s="115"/>
      <c r="E814" s="115"/>
      <c r="F814" s="115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  <c r="AA814" s="116"/>
      <c r="AB814" s="116"/>
      <c r="AC814" s="116"/>
      <c r="AD814" s="116"/>
      <c r="AE814" s="116"/>
      <c r="AF814" s="117"/>
      <c r="AG814" s="116"/>
      <c r="AH814" s="116"/>
      <c r="AI814" s="116"/>
      <c r="AJ814" s="116"/>
      <c r="AK814" s="116"/>
      <c r="AL814" s="116"/>
      <c r="AM814" s="116"/>
      <c r="AN814" s="116"/>
      <c r="AO814" s="116"/>
      <c r="AP814" s="116"/>
      <c r="AQ814" s="65"/>
      <c r="AR814" s="65"/>
      <c r="AS814" s="65"/>
      <c r="AT814" s="65"/>
      <c r="AU814" s="65"/>
      <c r="AV814" s="65"/>
      <c r="AW814" s="65"/>
      <c r="AX814" s="65"/>
      <c r="AY814" s="65"/>
    </row>
    <row r="815" spans="1:51" ht="15.75" customHeight="1" x14ac:dyDescent="0.3">
      <c r="A815" s="65"/>
      <c r="B815" s="113"/>
      <c r="C815" s="114"/>
      <c r="D815" s="115"/>
      <c r="E815" s="115"/>
      <c r="F815" s="115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  <c r="AA815" s="116"/>
      <c r="AB815" s="116"/>
      <c r="AC815" s="116"/>
      <c r="AD815" s="116"/>
      <c r="AE815" s="116"/>
      <c r="AF815" s="117"/>
      <c r="AG815" s="116"/>
      <c r="AH815" s="116"/>
      <c r="AI815" s="116"/>
      <c r="AJ815" s="116"/>
      <c r="AK815" s="116"/>
      <c r="AL815" s="116"/>
      <c r="AM815" s="116"/>
      <c r="AN815" s="116"/>
      <c r="AO815" s="116"/>
      <c r="AP815" s="116"/>
      <c r="AQ815" s="65"/>
      <c r="AR815" s="65"/>
      <c r="AS815" s="65"/>
      <c r="AT815" s="65"/>
      <c r="AU815" s="65"/>
      <c r="AV815" s="65"/>
      <c r="AW815" s="65"/>
      <c r="AX815" s="65"/>
      <c r="AY815" s="65"/>
    </row>
    <row r="816" spans="1:51" ht="15.75" customHeight="1" x14ac:dyDescent="0.3">
      <c r="A816" s="65"/>
      <c r="B816" s="113"/>
      <c r="C816" s="114"/>
      <c r="D816" s="115"/>
      <c r="E816" s="115"/>
      <c r="F816" s="115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  <c r="AA816" s="116"/>
      <c r="AB816" s="116"/>
      <c r="AC816" s="116"/>
      <c r="AD816" s="116"/>
      <c r="AE816" s="116"/>
      <c r="AF816" s="117"/>
      <c r="AG816" s="116"/>
      <c r="AH816" s="116"/>
      <c r="AI816" s="116"/>
      <c r="AJ816" s="116"/>
      <c r="AK816" s="116"/>
      <c r="AL816" s="116"/>
      <c r="AM816" s="116"/>
      <c r="AN816" s="116"/>
      <c r="AO816" s="116"/>
      <c r="AP816" s="116"/>
      <c r="AQ816" s="65"/>
      <c r="AR816" s="65"/>
      <c r="AS816" s="65"/>
      <c r="AT816" s="65"/>
      <c r="AU816" s="65"/>
      <c r="AV816" s="65"/>
      <c r="AW816" s="65"/>
      <c r="AX816" s="65"/>
      <c r="AY816" s="65"/>
    </row>
    <row r="817" spans="1:51" ht="15.75" customHeight="1" x14ac:dyDescent="0.3">
      <c r="A817" s="65"/>
      <c r="B817" s="113"/>
      <c r="C817" s="114"/>
      <c r="D817" s="115"/>
      <c r="E817" s="115"/>
      <c r="F817" s="115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  <c r="AA817" s="116"/>
      <c r="AB817" s="116"/>
      <c r="AC817" s="116"/>
      <c r="AD817" s="116"/>
      <c r="AE817" s="116"/>
      <c r="AF817" s="117"/>
      <c r="AG817" s="116"/>
      <c r="AH817" s="116"/>
      <c r="AI817" s="116"/>
      <c r="AJ817" s="116"/>
      <c r="AK817" s="116"/>
      <c r="AL817" s="116"/>
      <c r="AM817" s="116"/>
      <c r="AN817" s="116"/>
      <c r="AO817" s="116"/>
      <c r="AP817" s="116"/>
      <c r="AQ817" s="65"/>
      <c r="AR817" s="65"/>
      <c r="AS817" s="65"/>
      <c r="AT817" s="65"/>
      <c r="AU817" s="65"/>
      <c r="AV817" s="65"/>
      <c r="AW817" s="65"/>
      <c r="AX817" s="65"/>
      <c r="AY817" s="65"/>
    </row>
    <row r="818" spans="1:51" ht="15.75" customHeight="1" x14ac:dyDescent="0.3">
      <c r="A818" s="65"/>
      <c r="B818" s="113"/>
      <c r="C818" s="114"/>
      <c r="D818" s="115"/>
      <c r="E818" s="115"/>
      <c r="F818" s="115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  <c r="AA818" s="116"/>
      <c r="AB818" s="116"/>
      <c r="AC818" s="116"/>
      <c r="AD818" s="116"/>
      <c r="AE818" s="116"/>
      <c r="AF818" s="117"/>
      <c r="AG818" s="116"/>
      <c r="AH818" s="116"/>
      <c r="AI818" s="116"/>
      <c r="AJ818" s="116"/>
      <c r="AK818" s="116"/>
      <c r="AL818" s="116"/>
      <c r="AM818" s="116"/>
      <c r="AN818" s="116"/>
      <c r="AO818" s="116"/>
      <c r="AP818" s="116"/>
      <c r="AQ818" s="65"/>
      <c r="AR818" s="65"/>
      <c r="AS818" s="65"/>
      <c r="AT818" s="65"/>
      <c r="AU818" s="65"/>
      <c r="AV818" s="65"/>
      <c r="AW818" s="65"/>
      <c r="AX818" s="65"/>
      <c r="AY818" s="65"/>
    </row>
    <row r="819" spans="1:51" ht="15.75" customHeight="1" x14ac:dyDescent="0.3">
      <c r="A819" s="65"/>
      <c r="B819" s="113"/>
      <c r="C819" s="114"/>
      <c r="D819" s="115"/>
      <c r="E819" s="115"/>
      <c r="F819" s="115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  <c r="AA819" s="116"/>
      <c r="AB819" s="116"/>
      <c r="AC819" s="116"/>
      <c r="AD819" s="116"/>
      <c r="AE819" s="116"/>
      <c r="AF819" s="117"/>
      <c r="AG819" s="116"/>
      <c r="AH819" s="116"/>
      <c r="AI819" s="116"/>
      <c r="AJ819" s="116"/>
      <c r="AK819" s="116"/>
      <c r="AL819" s="116"/>
      <c r="AM819" s="116"/>
      <c r="AN819" s="116"/>
      <c r="AO819" s="116"/>
      <c r="AP819" s="116"/>
      <c r="AQ819" s="65"/>
      <c r="AR819" s="65"/>
      <c r="AS819" s="65"/>
      <c r="AT819" s="65"/>
      <c r="AU819" s="65"/>
      <c r="AV819" s="65"/>
      <c r="AW819" s="65"/>
      <c r="AX819" s="65"/>
      <c r="AY819" s="65"/>
    </row>
    <row r="820" spans="1:51" ht="15.75" customHeight="1" x14ac:dyDescent="0.3">
      <c r="A820" s="65"/>
      <c r="B820" s="113"/>
      <c r="C820" s="114"/>
      <c r="D820" s="115"/>
      <c r="E820" s="115"/>
      <c r="F820" s="115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  <c r="AA820" s="116"/>
      <c r="AB820" s="116"/>
      <c r="AC820" s="116"/>
      <c r="AD820" s="116"/>
      <c r="AE820" s="116"/>
      <c r="AF820" s="117"/>
      <c r="AG820" s="116"/>
      <c r="AH820" s="116"/>
      <c r="AI820" s="116"/>
      <c r="AJ820" s="116"/>
      <c r="AK820" s="116"/>
      <c r="AL820" s="116"/>
      <c r="AM820" s="116"/>
      <c r="AN820" s="116"/>
      <c r="AO820" s="116"/>
      <c r="AP820" s="116"/>
      <c r="AQ820" s="65"/>
      <c r="AR820" s="65"/>
      <c r="AS820" s="65"/>
      <c r="AT820" s="65"/>
      <c r="AU820" s="65"/>
      <c r="AV820" s="65"/>
      <c r="AW820" s="65"/>
      <c r="AX820" s="65"/>
      <c r="AY820" s="65"/>
    </row>
    <row r="821" spans="1:51" ht="15.75" customHeight="1" x14ac:dyDescent="0.3">
      <c r="A821" s="65"/>
      <c r="B821" s="113"/>
      <c r="C821" s="114"/>
      <c r="D821" s="115"/>
      <c r="E821" s="115"/>
      <c r="F821" s="115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  <c r="AA821" s="116"/>
      <c r="AB821" s="116"/>
      <c r="AC821" s="116"/>
      <c r="AD821" s="116"/>
      <c r="AE821" s="116"/>
      <c r="AF821" s="117"/>
      <c r="AG821" s="116"/>
      <c r="AH821" s="116"/>
      <c r="AI821" s="116"/>
      <c r="AJ821" s="116"/>
      <c r="AK821" s="116"/>
      <c r="AL821" s="116"/>
      <c r="AM821" s="116"/>
      <c r="AN821" s="116"/>
      <c r="AO821" s="116"/>
      <c r="AP821" s="116"/>
      <c r="AQ821" s="65"/>
      <c r="AR821" s="65"/>
      <c r="AS821" s="65"/>
      <c r="AT821" s="65"/>
      <c r="AU821" s="65"/>
      <c r="AV821" s="65"/>
      <c r="AW821" s="65"/>
      <c r="AX821" s="65"/>
      <c r="AY821" s="65"/>
    </row>
    <row r="822" spans="1:51" ht="15.75" customHeight="1" x14ac:dyDescent="0.3">
      <c r="A822" s="65"/>
      <c r="B822" s="113"/>
      <c r="C822" s="114"/>
      <c r="D822" s="115"/>
      <c r="E822" s="115"/>
      <c r="F822" s="115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  <c r="AA822" s="116"/>
      <c r="AB822" s="116"/>
      <c r="AC822" s="116"/>
      <c r="AD822" s="116"/>
      <c r="AE822" s="116"/>
      <c r="AF822" s="117"/>
      <c r="AG822" s="116"/>
      <c r="AH822" s="116"/>
      <c r="AI822" s="116"/>
      <c r="AJ822" s="116"/>
      <c r="AK822" s="116"/>
      <c r="AL822" s="116"/>
      <c r="AM822" s="116"/>
      <c r="AN822" s="116"/>
      <c r="AO822" s="116"/>
      <c r="AP822" s="116"/>
      <c r="AQ822" s="65"/>
      <c r="AR822" s="65"/>
      <c r="AS822" s="65"/>
      <c r="AT822" s="65"/>
      <c r="AU822" s="65"/>
      <c r="AV822" s="65"/>
      <c r="AW822" s="65"/>
      <c r="AX822" s="65"/>
      <c r="AY822" s="65"/>
    </row>
    <row r="823" spans="1:51" ht="15.75" customHeight="1" x14ac:dyDescent="0.3">
      <c r="A823" s="65"/>
      <c r="B823" s="113"/>
      <c r="C823" s="114"/>
      <c r="D823" s="115"/>
      <c r="E823" s="115"/>
      <c r="F823" s="115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  <c r="AA823" s="116"/>
      <c r="AB823" s="116"/>
      <c r="AC823" s="116"/>
      <c r="AD823" s="116"/>
      <c r="AE823" s="116"/>
      <c r="AF823" s="117"/>
      <c r="AG823" s="116"/>
      <c r="AH823" s="116"/>
      <c r="AI823" s="116"/>
      <c r="AJ823" s="116"/>
      <c r="AK823" s="116"/>
      <c r="AL823" s="116"/>
      <c r="AM823" s="116"/>
      <c r="AN823" s="116"/>
      <c r="AO823" s="116"/>
      <c r="AP823" s="116"/>
      <c r="AQ823" s="65"/>
      <c r="AR823" s="65"/>
      <c r="AS823" s="65"/>
      <c r="AT823" s="65"/>
      <c r="AU823" s="65"/>
      <c r="AV823" s="65"/>
      <c r="AW823" s="65"/>
      <c r="AX823" s="65"/>
      <c r="AY823" s="65"/>
    </row>
    <row r="824" spans="1:51" ht="15.75" customHeight="1" x14ac:dyDescent="0.3">
      <c r="A824" s="65"/>
      <c r="B824" s="113"/>
      <c r="C824" s="114"/>
      <c r="D824" s="115"/>
      <c r="E824" s="115"/>
      <c r="F824" s="115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  <c r="AA824" s="116"/>
      <c r="AB824" s="116"/>
      <c r="AC824" s="116"/>
      <c r="AD824" s="116"/>
      <c r="AE824" s="116"/>
      <c r="AF824" s="117"/>
      <c r="AG824" s="116"/>
      <c r="AH824" s="116"/>
      <c r="AI824" s="116"/>
      <c r="AJ824" s="116"/>
      <c r="AK824" s="116"/>
      <c r="AL824" s="116"/>
      <c r="AM824" s="116"/>
      <c r="AN824" s="116"/>
      <c r="AO824" s="116"/>
      <c r="AP824" s="116"/>
      <c r="AQ824" s="65"/>
      <c r="AR824" s="65"/>
      <c r="AS824" s="65"/>
      <c r="AT824" s="65"/>
      <c r="AU824" s="65"/>
      <c r="AV824" s="65"/>
      <c r="AW824" s="65"/>
      <c r="AX824" s="65"/>
      <c r="AY824" s="65"/>
    </row>
    <row r="825" spans="1:51" ht="15.75" customHeight="1" x14ac:dyDescent="0.3">
      <c r="A825" s="65"/>
      <c r="B825" s="113"/>
      <c r="C825" s="114"/>
      <c r="D825" s="115"/>
      <c r="E825" s="115"/>
      <c r="F825" s="115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  <c r="AA825" s="116"/>
      <c r="AB825" s="116"/>
      <c r="AC825" s="116"/>
      <c r="AD825" s="116"/>
      <c r="AE825" s="116"/>
      <c r="AF825" s="117"/>
      <c r="AG825" s="116"/>
      <c r="AH825" s="116"/>
      <c r="AI825" s="116"/>
      <c r="AJ825" s="116"/>
      <c r="AK825" s="116"/>
      <c r="AL825" s="116"/>
      <c r="AM825" s="116"/>
      <c r="AN825" s="116"/>
      <c r="AO825" s="116"/>
      <c r="AP825" s="116"/>
      <c r="AQ825" s="65"/>
      <c r="AR825" s="65"/>
      <c r="AS825" s="65"/>
      <c r="AT825" s="65"/>
      <c r="AU825" s="65"/>
      <c r="AV825" s="65"/>
      <c r="AW825" s="65"/>
      <c r="AX825" s="65"/>
      <c r="AY825" s="65"/>
    </row>
    <row r="826" spans="1:51" ht="15.75" customHeight="1" x14ac:dyDescent="0.3">
      <c r="A826" s="65"/>
      <c r="B826" s="113"/>
      <c r="C826" s="114"/>
      <c r="D826" s="115"/>
      <c r="E826" s="115"/>
      <c r="F826" s="115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  <c r="AA826" s="116"/>
      <c r="AB826" s="116"/>
      <c r="AC826" s="116"/>
      <c r="AD826" s="116"/>
      <c r="AE826" s="116"/>
      <c r="AF826" s="117"/>
      <c r="AG826" s="116"/>
      <c r="AH826" s="116"/>
      <c r="AI826" s="116"/>
      <c r="AJ826" s="116"/>
      <c r="AK826" s="116"/>
      <c r="AL826" s="116"/>
      <c r="AM826" s="116"/>
      <c r="AN826" s="116"/>
      <c r="AO826" s="116"/>
      <c r="AP826" s="116"/>
      <c r="AQ826" s="65"/>
      <c r="AR826" s="65"/>
      <c r="AS826" s="65"/>
      <c r="AT826" s="65"/>
      <c r="AU826" s="65"/>
      <c r="AV826" s="65"/>
      <c r="AW826" s="65"/>
      <c r="AX826" s="65"/>
      <c r="AY826" s="65"/>
    </row>
    <row r="827" spans="1:51" ht="15.75" customHeight="1" x14ac:dyDescent="0.3">
      <c r="A827" s="65"/>
      <c r="B827" s="113"/>
      <c r="C827" s="114"/>
      <c r="D827" s="115"/>
      <c r="E827" s="115"/>
      <c r="F827" s="115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  <c r="AA827" s="116"/>
      <c r="AB827" s="116"/>
      <c r="AC827" s="116"/>
      <c r="AD827" s="116"/>
      <c r="AE827" s="116"/>
      <c r="AF827" s="117"/>
      <c r="AG827" s="116"/>
      <c r="AH827" s="116"/>
      <c r="AI827" s="116"/>
      <c r="AJ827" s="116"/>
      <c r="AK827" s="116"/>
      <c r="AL827" s="116"/>
      <c r="AM827" s="116"/>
      <c r="AN827" s="116"/>
      <c r="AO827" s="116"/>
      <c r="AP827" s="116"/>
      <c r="AQ827" s="65"/>
      <c r="AR827" s="65"/>
      <c r="AS827" s="65"/>
      <c r="AT827" s="65"/>
      <c r="AU827" s="65"/>
      <c r="AV827" s="65"/>
      <c r="AW827" s="65"/>
      <c r="AX827" s="65"/>
      <c r="AY827" s="65"/>
    </row>
    <row r="828" spans="1:51" ht="15.75" customHeight="1" x14ac:dyDescent="0.3">
      <c r="A828" s="65"/>
      <c r="B828" s="113"/>
      <c r="C828" s="114"/>
      <c r="D828" s="115"/>
      <c r="E828" s="115"/>
      <c r="F828" s="115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  <c r="AA828" s="116"/>
      <c r="AB828" s="116"/>
      <c r="AC828" s="116"/>
      <c r="AD828" s="116"/>
      <c r="AE828" s="116"/>
      <c r="AF828" s="117"/>
      <c r="AG828" s="116"/>
      <c r="AH828" s="116"/>
      <c r="AI828" s="116"/>
      <c r="AJ828" s="116"/>
      <c r="AK828" s="116"/>
      <c r="AL828" s="116"/>
      <c r="AM828" s="116"/>
      <c r="AN828" s="116"/>
      <c r="AO828" s="116"/>
      <c r="AP828" s="116"/>
      <c r="AQ828" s="65"/>
      <c r="AR828" s="65"/>
      <c r="AS828" s="65"/>
      <c r="AT828" s="65"/>
      <c r="AU828" s="65"/>
      <c r="AV828" s="65"/>
      <c r="AW828" s="65"/>
      <c r="AX828" s="65"/>
      <c r="AY828" s="65"/>
    </row>
    <row r="829" spans="1:51" ht="15.75" customHeight="1" x14ac:dyDescent="0.3">
      <c r="A829" s="65"/>
      <c r="B829" s="113"/>
      <c r="C829" s="114"/>
      <c r="D829" s="115"/>
      <c r="E829" s="115"/>
      <c r="F829" s="115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  <c r="AA829" s="116"/>
      <c r="AB829" s="116"/>
      <c r="AC829" s="116"/>
      <c r="AD829" s="116"/>
      <c r="AE829" s="116"/>
      <c r="AF829" s="117"/>
      <c r="AG829" s="116"/>
      <c r="AH829" s="116"/>
      <c r="AI829" s="116"/>
      <c r="AJ829" s="116"/>
      <c r="AK829" s="116"/>
      <c r="AL829" s="116"/>
      <c r="AM829" s="116"/>
      <c r="AN829" s="116"/>
      <c r="AO829" s="116"/>
      <c r="AP829" s="116"/>
      <c r="AQ829" s="65"/>
      <c r="AR829" s="65"/>
      <c r="AS829" s="65"/>
      <c r="AT829" s="65"/>
      <c r="AU829" s="65"/>
      <c r="AV829" s="65"/>
      <c r="AW829" s="65"/>
      <c r="AX829" s="65"/>
      <c r="AY829" s="65"/>
    </row>
    <row r="830" spans="1:51" ht="15.75" customHeight="1" x14ac:dyDescent="0.3">
      <c r="A830" s="65"/>
      <c r="B830" s="113"/>
      <c r="C830" s="114"/>
      <c r="D830" s="115"/>
      <c r="E830" s="115"/>
      <c r="F830" s="115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  <c r="AA830" s="116"/>
      <c r="AB830" s="116"/>
      <c r="AC830" s="116"/>
      <c r="AD830" s="116"/>
      <c r="AE830" s="116"/>
      <c r="AF830" s="117"/>
      <c r="AG830" s="116"/>
      <c r="AH830" s="116"/>
      <c r="AI830" s="116"/>
      <c r="AJ830" s="116"/>
      <c r="AK830" s="116"/>
      <c r="AL830" s="116"/>
      <c r="AM830" s="116"/>
      <c r="AN830" s="116"/>
      <c r="AO830" s="116"/>
      <c r="AP830" s="116"/>
      <c r="AQ830" s="65"/>
      <c r="AR830" s="65"/>
      <c r="AS830" s="65"/>
      <c r="AT830" s="65"/>
      <c r="AU830" s="65"/>
      <c r="AV830" s="65"/>
      <c r="AW830" s="65"/>
      <c r="AX830" s="65"/>
      <c r="AY830" s="65"/>
    </row>
    <row r="831" spans="1:51" ht="15.75" customHeight="1" x14ac:dyDescent="0.3">
      <c r="A831" s="65"/>
      <c r="B831" s="113"/>
      <c r="C831" s="114"/>
      <c r="D831" s="115"/>
      <c r="E831" s="115"/>
      <c r="F831" s="115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  <c r="AA831" s="116"/>
      <c r="AB831" s="116"/>
      <c r="AC831" s="116"/>
      <c r="AD831" s="116"/>
      <c r="AE831" s="116"/>
      <c r="AF831" s="117"/>
      <c r="AG831" s="116"/>
      <c r="AH831" s="116"/>
      <c r="AI831" s="116"/>
      <c r="AJ831" s="116"/>
      <c r="AK831" s="116"/>
      <c r="AL831" s="116"/>
      <c r="AM831" s="116"/>
      <c r="AN831" s="116"/>
      <c r="AO831" s="116"/>
      <c r="AP831" s="116"/>
      <c r="AQ831" s="65"/>
      <c r="AR831" s="65"/>
      <c r="AS831" s="65"/>
      <c r="AT831" s="65"/>
      <c r="AU831" s="65"/>
      <c r="AV831" s="65"/>
      <c r="AW831" s="65"/>
      <c r="AX831" s="65"/>
      <c r="AY831" s="65"/>
    </row>
    <row r="832" spans="1:51" ht="15.75" customHeight="1" x14ac:dyDescent="0.3">
      <c r="A832" s="65"/>
      <c r="B832" s="113"/>
      <c r="C832" s="114"/>
      <c r="D832" s="115"/>
      <c r="E832" s="115"/>
      <c r="F832" s="115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  <c r="AA832" s="116"/>
      <c r="AB832" s="116"/>
      <c r="AC832" s="116"/>
      <c r="AD832" s="116"/>
      <c r="AE832" s="116"/>
      <c r="AF832" s="117"/>
      <c r="AG832" s="116"/>
      <c r="AH832" s="116"/>
      <c r="AI832" s="116"/>
      <c r="AJ832" s="116"/>
      <c r="AK832" s="116"/>
      <c r="AL832" s="116"/>
      <c r="AM832" s="116"/>
      <c r="AN832" s="116"/>
      <c r="AO832" s="116"/>
      <c r="AP832" s="116"/>
      <c r="AQ832" s="65"/>
      <c r="AR832" s="65"/>
      <c r="AS832" s="65"/>
      <c r="AT832" s="65"/>
      <c r="AU832" s="65"/>
      <c r="AV832" s="65"/>
      <c r="AW832" s="65"/>
      <c r="AX832" s="65"/>
      <c r="AY832" s="65"/>
    </row>
    <row r="833" spans="1:51" ht="15.75" customHeight="1" x14ac:dyDescent="0.3">
      <c r="A833" s="65"/>
      <c r="B833" s="113"/>
      <c r="C833" s="114"/>
      <c r="D833" s="115"/>
      <c r="E833" s="115"/>
      <c r="F833" s="115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  <c r="AA833" s="116"/>
      <c r="AB833" s="116"/>
      <c r="AC833" s="116"/>
      <c r="AD833" s="116"/>
      <c r="AE833" s="116"/>
      <c r="AF833" s="117"/>
      <c r="AG833" s="116"/>
      <c r="AH833" s="116"/>
      <c r="AI833" s="116"/>
      <c r="AJ833" s="116"/>
      <c r="AK833" s="116"/>
      <c r="AL833" s="116"/>
      <c r="AM833" s="116"/>
      <c r="AN833" s="116"/>
      <c r="AO833" s="116"/>
      <c r="AP833" s="116"/>
      <c r="AQ833" s="65"/>
      <c r="AR833" s="65"/>
      <c r="AS833" s="65"/>
      <c r="AT833" s="65"/>
      <c r="AU833" s="65"/>
      <c r="AV833" s="65"/>
      <c r="AW833" s="65"/>
      <c r="AX833" s="65"/>
      <c r="AY833" s="65"/>
    </row>
    <row r="834" spans="1:51" ht="15.75" customHeight="1" x14ac:dyDescent="0.3">
      <c r="A834" s="65"/>
      <c r="B834" s="113"/>
      <c r="C834" s="114"/>
      <c r="D834" s="115"/>
      <c r="E834" s="115"/>
      <c r="F834" s="115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  <c r="AA834" s="116"/>
      <c r="AB834" s="116"/>
      <c r="AC834" s="116"/>
      <c r="AD834" s="116"/>
      <c r="AE834" s="116"/>
      <c r="AF834" s="117"/>
      <c r="AG834" s="116"/>
      <c r="AH834" s="116"/>
      <c r="AI834" s="116"/>
      <c r="AJ834" s="116"/>
      <c r="AK834" s="116"/>
      <c r="AL834" s="116"/>
      <c r="AM834" s="116"/>
      <c r="AN834" s="116"/>
      <c r="AO834" s="116"/>
      <c r="AP834" s="116"/>
      <c r="AQ834" s="65"/>
      <c r="AR834" s="65"/>
      <c r="AS834" s="65"/>
      <c r="AT834" s="65"/>
      <c r="AU834" s="65"/>
      <c r="AV834" s="65"/>
      <c r="AW834" s="65"/>
      <c r="AX834" s="65"/>
      <c r="AY834" s="65"/>
    </row>
    <row r="835" spans="1:51" ht="15.75" customHeight="1" x14ac:dyDescent="0.3">
      <c r="A835" s="65"/>
      <c r="B835" s="113"/>
      <c r="C835" s="114"/>
      <c r="D835" s="115"/>
      <c r="E835" s="115"/>
      <c r="F835" s="115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  <c r="AA835" s="116"/>
      <c r="AB835" s="116"/>
      <c r="AC835" s="116"/>
      <c r="AD835" s="116"/>
      <c r="AE835" s="116"/>
      <c r="AF835" s="117"/>
      <c r="AG835" s="116"/>
      <c r="AH835" s="116"/>
      <c r="AI835" s="116"/>
      <c r="AJ835" s="116"/>
      <c r="AK835" s="116"/>
      <c r="AL835" s="116"/>
      <c r="AM835" s="116"/>
      <c r="AN835" s="116"/>
      <c r="AO835" s="116"/>
      <c r="AP835" s="116"/>
      <c r="AQ835" s="65"/>
      <c r="AR835" s="65"/>
      <c r="AS835" s="65"/>
      <c r="AT835" s="65"/>
      <c r="AU835" s="65"/>
      <c r="AV835" s="65"/>
      <c r="AW835" s="65"/>
      <c r="AX835" s="65"/>
      <c r="AY835" s="65"/>
    </row>
    <row r="836" spans="1:51" ht="15.75" customHeight="1" x14ac:dyDescent="0.3">
      <c r="A836" s="65"/>
      <c r="B836" s="113"/>
      <c r="C836" s="114"/>
      <c r="D836" s="115"/>
      <c r="E836" s="115"/>
      <c r="F836" s="115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  <c r="AA836" s="116"/>
      <c r="AB836" s="116"/>
      <c r="AC836" s="116"/>
      <c r="AD836" s="116"/>
      <c r="AE836" s="116"/>
      <c r="AF836" s="117"/>
      <c r="AG836" s="116"/>
      <c r="AH836" s="116"/>
      <c r="AI836" s="116"/>
      <c r="AJ836" s="116"/>
      <c r="AK836" s="116"/>
      <c r="AL836" s="116"/>
      <c r="AM836" s="116"/>
      <c r="AN836" s="116"/>
      <c r="AO836" s="116"/>
      <c r="AP836" s="116"/>
      <c r="AQ836" s="65"/>
      <c r="AR836" s="65"/>
      <c r="AS836" s="65"/>
      <c r="AT836" s="65"/>
      <c r="AU836" s="65"/>
      <c r="AV836" s="65"/>
      <c r="AW836" s="65"/>
      <c r="AX836" s="65"/>
      <c r="AY836" s="65"/>
    </row>
    <row r="837" spans="1:51" ht="15.75" customHeight="1" x14ac:dyDescent="0.3">
      <c r="A837" s="65"/>
      <c r="B837" s="113"/>
      <c r="C837" s="114"/>
      <c r="D837" s="115"/>
      <c r="E837" s="115"/>
      <c r="F837" s="115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  <c r="AA837" s="116"/>
      <c r="AB837" s="116"/>
      <c r="AC837" s="116"/>
      <c r="AD837" s="116"/>
      <c r="AE837" s="116"/>
      <c r="AF837" s="117"/>
      <c r="AG837" s="116"/>
      <c r="AH837" s="116"/>
      <c r="AI837" s="116"/>
      <c r="AJ837" s="116"/>
      <c r="AK837" s="116"/>
      <c r="AL837" s="116"/>
      <c r="AM837" s="116"/>
      <c r="AN837" s="116"/>
      <c r="AO837" s="116"/>
      <c r="AP837" s="116"/>
      <c r="AQ837" s="65"/>
      <c r="AR837" s="65"/>
      <c r="AS837" s="65"/>
      <c r="AT837" s="65"/>
      <c r="AU837" s="65"/>
      <c r="AV837" s="65"/>
      <c r="AW837" s="65"/>
      <c r="AX837" s="65"/>
      <c r="AY837" s="65"/>
    </row>
    <row r="838" spans="1:51" ht="15.75" customHeight="1" x14ac:dyDescent="0.3">
      <c r="A838" s="65"/>
      <c r="B838" s="113"/>
      <c r="C838" s="114"/>
      <c r="D838" s="115"/>
      <c r="E838" s="115"/>
      <c r="F838" s="115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  <c r="AA838" s="116"/>
      <c r="AB838" s="116"/>
      <c r="AC838" s="116"/>
      <c r="AD838" s="116"/>
      <c r="AE838" s="116"/>
      <c r="AF838" s="117"/>
      <c r="AG838" s="116"/>
      <c r="AH838" s="116"/>
      <c r="AI838" s="116"/>
      <c r="AJ838" s="116"/>
      <c r="AK838" s="116"/>
      <c r="AL838" s="116"/>
      <c r="AM838" s="116"/>
      <c r="AN838" s="116"/>
      <c r="AO838" s="116"/>
      <c r="AP838" s="116"/>
      <c r="AQ838" s="65"/>
      <c r="AR838" s="65"/>
      <c r="AS838" s="65"/>
      <c r="AT838" s="65"/>
      <c r="AU838" s="65"/>
      <c r="AV838" s="65"/>
      <c r="AW838" s="65"/>
      <c r="AX838" s="65"/>
      <c r="AY838" s="65"/>
    </row>
    <row r="839" spans="1:51" ht="15.75" customHeight="1" x14ac:dyDescent="0.3">
      <c r="A839" s="65"/>
      <c r="B839" s="113"/>
      <c r="C839" s="114"/>
      <c r="D839" s="115"/>
      <c r="E839" s="115"/>
      <c r="F839" s="115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  <c r="AA839" s="116"/>
      <c r="AB839" s="116"/>
      <c r="AC839" s="116"/>
      <c r="AD839" s="116"/>
      <c r="AE839" s="116"/>
      <c r="AF839" s="117"/>
      <c r="AG839" s="116"/>
      <c r="AH839" s="116"/>
      <c r="AI839" s="116"/>
      <c r="AJ839" s="116"/>
      <c r="AK839" s="116"/>
      <c r="AL839" s="116"/>
      <c r="AM839" s="116"/>
      <c r="AN839" s="116"/>
      <c r="AO839" s="116"/>
      <c r="AP839" s="116"/>
      <c r="AQ839" s="65"/>
      <c r="AR839" s="65"/>
      <c r="AS839" s="65"/>
      <c r="AT839" s="65"/>
      <c r="AU839" s="65"/>
      <c r="AV839" s="65"/>
      <c r="AW839" s="65"/>
      <c r="AX839" s="65"/>
      <c r="AY839" s="65"/>
    </row>
    <row r="840" spans="1:51" ht="15.75" customHeight="1" x14ac:dyDescent="0.3">
      <c r="A840" s="65"/>
      <c r="B840" s="113"/>
      <c r="C840" s="114"/>
      <c r="D840" s="115"/>
      <c r="E840" s="115"/>
      <c r="F840" s="115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  <c r="AA840" s="116"/>
      <c r="AB840" s="116"/>
      <c r="AC840" s="116"/>
      <c r="AD840" s="116"/>
      <c r="AE840" s="116"/>
      <c r="AF840" s="117"/>
      <c r="AG840" s="116"/>
      <c r="AH840" s="116"/>
      <c r="AI840" s="116"/>
      <c r="AJ840" s="116"/>
      <c r="AK840" s="116"/>
      <c r="AL840" s="116"/>
      <c r="AM840" s="116"/>
      <c r="AN840" s="116"/>
      <c r="AO840" s="116"/>
      <c r="AP840" s="116"/>
      <c r="AQ840" s="65"/>
      <c r="AR840" s="65"/>
      <c r="AS840" s="65"/>
      <c r="AT840" s="65"/>
      <c r="AU840" s="65"/>
      <c r="AV840" s="65"/>
      <c r="AW840" s="65"/>
      <c r="AX840" s="65"/>
      <c r="AY840" s="65"/>
    </row>
    <row r="841" spans="1:51" ht="15.75" customHeight="1" x14ac:dyDescent="0.3">
      <c r="A841" s="65"/>
      <c r="B841" s="113"/>
      <c r="C841" s="114"/>
      <c r="D841" s="115"/>
      <c r="E841" s="115"/>
      <c r="F841" s="115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  <c r="AA841" s="116"/>
      <c r="AB841" s="116"/>
      <c r="AC841" s="116"/>
      <c r="AD841" s="116"/>
      <c r="AE841" s="116"/>
      <c r="AF841" s="117"/>
      <c r="AG841" s="116"/>
      <c r="AH841" s="116"/>
      <c r="AI841" s="116"/>
      <c r="AJ841" s="116"/>
      <c r="AK841" s="116"/>
      <c r="AL841" s="116"/>
      <c r="AM841" s="116"/>
      <c r="AN841" s="116"/>
      <c r="AO841" s="116"/>
      <c r="AP841" s="116"/>
      <c r="AQ841" s="65"/>
      <c r="AR841" s="65"/>
      <c r="AS841" s="65"/>
      <c r="AT841" s="65"/>
      <c r="AU841" s="65"/>
      <c r="AV841" s="65"/>
      <c r="AW841" s="65"/>
      <c r="AX841" s="65"/>
      <c r="AY841" s="65"/>
    </row>
    <row r="842" spans="1:51" ht="15.75" customHeight="1" x14ac:dyDescent="0.3">
      <c r="A842" s="65"/>
      <c r="B842" s="113"/>
      <c r="C842" s="114"/>
      <c r="D842" s="115"/>
      <c r="E842" s="115"/>
      <c r="F842" s="115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  <c r="AA842" s="116"/>
      <c r="AB842" s="116"/>
      <c r="AC842" s="116"/>
      <c r="AD842" s="116"/>
      <c r="AE842" s="116"/>
      <c r="AF842" s="117"/>
      <c r="AG842" s="116"/>
      <c r="AH842" s="116"/>
      <c r="AI842" s="116"/>
      <c r="AJ842" s="116"/>
      <c r="AK842" s="116"/>
      <c r="AL842" s="116"/>
      <c r="AM842" s="116"/>
      <c r="AN842" s="116"/>
      <c r="AO842" s="116"/>
      <c r="AP842" s="116"/>
      <c r="AQ842" s="65"/>
      <c r="AR842" s="65"/>
      <c r="AS842" s="65"/>
      <c r="AT842" s="65"/>
      <c r="AU842" s="65"/>
      <c r="AV842" s="65"/>
      <c r="AW842" s="65"/>
      <c r="AX842" s="65"/>
      <c r="AY842" s="65"/>
    </row>
    <row r="843" spans="1:51" ht="15.75" customHeight="1" x14ac:dyDescent="0.3">
      <c r="A843" s="65"/>
      <c r="B843" s="113"/>
      <c r="C843" s="114"/>
      <c r="D843" s="115"/>
      <c r="E843" s="115"/>
      <c r="F843" s="115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  <c r="AA843" s="116"/>
      <c r="AB843" s="116"/>
      <c r="AC843" s="116"/>
      <c r="AD843" s="116"/>
      <c r="AE843" s="116"/>
      <c r="AF843" s="117"/>
      <c r="AG843" s="116"/>
      <c r="AH843" s="116"/>
      <c r="AI843" s="116"/>
      <c r="AJ843" s="116"/>
      <c r="AK843" s="116"/>
      <c r="AL843" s="116"/>
      <c r="AM843" s="116"/>
      <c r="AN843" s="116"/>
      <c r="AO843" s="116"/>
      <c r="AP843" s="116"/>
      <c r="AQ843" s="65"/>
      <c r="AR843" s="65"/>
      <c r="AS843" s="65"/>
      <c r="AT843" s="65"/>
      <c r="AU843" s="65"/>
      <c r="AV843" s="65"/>
      <c r="AW843" s="65"/>
      <c r="AX843" s="65"/>
      <c r="AY843" s="65"/>
    </row>
    <row r="844" spans="1:51" ht="15.75" customHeight="1" x14ac:dyDescent="0.3">
      <c r="A844" s="65"/>
      <c r="B844" s="113"/>
      <c r="C844" s="114"/>
      <c r="D844" s="115"/>
      <c r="E844" s="115"/>
      <c r="F844" s="115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  <c r="AA844" s="116"/>
      <c r="AB844" s="116"/>
      <c r="AC844" s="116"/>
      <c r="AD844" s="116"/>
      <c r="AE844" s="116"/>
      <c r="AF844" s="117"/>
      <c r="AG844" s="116"/>
      <c r="AH844" s="116"/>
      <c r="AI844" s="116"/>
      <c r="AJ844" s="116"/>
      <c r="AK844" s="116"/>
      <c r="AL844" s="116"/>
      <c r="AM844" s="116"/>
      <c r="AN844" s="116"/>
      <c r="AO844" s="116"/>
      <c r="AP844" s="116"/>
      <c r="AQ844" s="65"/>
      <c r="AR844" s="65"/>
      <c r="AS844" s="65"/>
      <c r="AT844" s="65"/>
      <c r="AU844" s="65"/>
      <c r="AV844" s="65"/>
      <c r="AW844" s="65"/>
      <c r="AX844" s="65"/>
      <c r="AY844" s="65"/>
    </row>
    <row r="845" spans="1:51" ht="15.75" customHeight="1" x14ac:dyDescent="0.3">
      <c r="A845" s="65"/>
      <c r="B845" s="113"/>
      <c r="C845" s="114"/>
      <c r="D845" s="115"/>
      <c r="E845" s="115"/>
      <c r="F845" s="115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  <c r="AA845" s="116"/>
      <c r="AB845" s="116"/>
      <c r="AC845" s="116"/>
      <c r="AD845" s="116"/>
      <c r="AE845" s="116"/>
      <c r="AF845" s="117"/>
      <c r="AG845" s="116"/>
      <c r="AH845" s="116"/>
      <c r="AI845" s="116"/>
      <c r="AJ845" s="116"/>
      <c r="AK845" s="116"/>
      <c r="AL845" s="116"/>
      <c r="AM845" s="116"/>
      <c r="AN845" s="116"/>
      <c r="AO845" s="116"/>
      <c r="AP845" s="116"/>
      <c r="AQ845" s="65"/>
      <c r="AR845" s="65"/>
      <c r="AS845" s="65"/>
      <c r="AT845" s="65"/>
      <c r="AU845" s="65"/>
      <c r="AV845" s="65"/>
      <c r="AW845" s="65"/>
      <c r="AX845" s="65"/>
      <c r="AY845" s="65"/>
    </row>
    <row r="846" spans="1:51" ht="15.75" customHeight="1" x14ac:dyDescent="0.3">
      <c r="A846" s="65"/>
      <c r="B846" s="113"/>
      <c r="C846" s="114"/>
      <c r="D846" s="115"/>
      <c r="E846" s="115"/>
      <c r="F846" s="115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  <c r="AA846" s="116"/>
      <c r="AB846" s="116"/>
      <c r="AC846" s="116"/>
      <c r="AD846" s="116"/>
      <c r="AE846" s="116"/>
      <c r="AF846" s="117"/>
      <c r="AG846" s="116"/>
      <c r="AH846" s="116"/>
      <c r="AI846" s="116"/>
      <c r="AJ846" s="116"/>
      <c r="AK846" s="116"/>
      <c r="AL846" s="116"/>
      <c r="AM846" s="116"/>
      <c r="AN846" s="116"/>
      <c r="AO846" s="116"/>
      <c r="AP846" s="116"/>
      <c r="AQ846" s="65"/>
      <c r="AR846" s="65"/>
      <c r="AS846" s="65"/>
      <c r="AT846" s="65"/>
      <c r="AU846" s="65"/>
      <c r="AV846" s="65"/>
      <c r="AW846" s="65"/>
      <c r="AX846" s="65"/>
      <c r="AY846" s="65"/>
    </row>
    <row r="847" spans="1:51" ht="15.75" customHeight="1" x14ac:dyDescent="0.3">
      <c r="A847" s="65"/>
      <c r="B847" s="113"/>
      <c r="C847" s="114"/>
      <c r="D847" s="115"/>
      <c r="E847" s="115"/>
      <c r="F847" s="115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  <c r="AA847" s="116"/>
      <c r="AB847" s="116"/>
      <c r="AC847" s="116"/>
      <c r="AD847" s="116"/>
      <c r="AE847" s="116"/>
      <c r="AF847" s="117"/>
      <c r="AG847" s="116"/>
      <c r="AH847" s="116"/>
      <c r="AI847" s="116"/>
      <c r="AJ847" s="116"/>
      <c r="AK847" s="116"/>
      <c r="AL847" s="116"/>
      <c r="AM847" s="116"/>
      <c r="AN847" s="116"/>
      <c r="AO847" s="116"/>
      <c r="AP847" s="116"/>
      <c r="AQ847" s="65"/>
      <c r="AR847" s="65"/>
      <c r="AS847" s="65"/>
      <c r="AT847" s="65"/>
      <c r="AU847" s="65"/>
      <c r="AV847" s="65"/>
      <c r="AW847" s="65"/>
      <c r="AX847" s="65"/>
      <c r="AY847" s="65"/>
    </row>
    <row r="848" spans="1:51" ht="15.75" customHeight="1" x14ac:dyDescent="0.3">
      <c r="A848" s="65"/>
      <c r="B848" s="113"/>
      <c r="C848" s="114"/>
      <c r="D848" s="115"/>
      <c r="E848" s="115"/>
      <c r="F848" s="115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  <c r="AA848" s="116"/>
      <c r="AB848" s="116"/>
      <c r="AC848" s="116"/>
      <c r="AD848" s="116"/>
      <c r="AE848" s="116"/>
      <c r="AF848" s="117"/>
      <c r="AG848" s="116"/>
      <c r="AH848" s="116"/>
      <c r="AI848" s="116"/>
      <c r="AJ848" s="116"/>
      <c r="AK848" s="116"/>
      <c r="AL848" s="116"/>
      <c r="AM848" s="116"/>
      <c r="AN848" s="116"/>
      <c r="AO848" s="116"/>
      <c r="AP848" s="116"/>
      <c r="AQ848" s="65"/>
      <c r="AR848" s="65"/>
      <c r="AS848" s="65"/>
      <c r="AT848" s="65"/>
      <c r="AU848" s="65"/>
      <c r="AV848" s="65"/>
      <c r="AW848" s="65"/>
      <c r="AX848" s="65"/>
      <c r="AY848" s="65"/>
    </row>
    <row r="849" spans="1:51" ht="15.75" customHeight="1" x14ac:dyDescent="0.3">
      <c r="A849" s="65"/>
      <c r="B849" s="113"/>
      <c r="C849" s="114"/>
      <c r="D849" s="115"/>
      <c r="E849" s="115"/>
      <c r="F849" s="115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  <c r="AA849" s="116"/>
      <c r="AB849" s="116"/>
      <c r="AC849" s="116"/>
      <c r="AD849" s="116"/>
      <c r="AE849" s="116"/>
      <c r="AF849" s="117"/>
      <c r="AG849" s="116"/>
      <c r="AH849" s="116"/>
      <c r="AI849" s="116"/>
      <c r="AJ849" s="116"/>
      <c r="AK849" s="116"/>
      <c r="AL849" s="116"/>
      <c r="AM849" s="116"/>
      <c r="AN849" s="116"/>
      <c r="AO849" s="116"/>
      <c r="AP849" s="116"/>
      <c r="AQ849" s="65"/>
      <c r="AR849" s="65"/>
      <c r="AS849" s="65"/>
      <c r="AT849" s="65"/>
      <c r="AU849" s="65"/>
      <c r="AV849" s="65"/>
      <c r="AW849" s="65"/>
      <c r="AX849" s="65"/>
      <c r="AY849" s="65"/>
    </row>
    <row r="850" spans="1:51" ht="15.75" customHeight="1" x14ac:dyDescent="0.3">
      <c r="A850" s="65"/>
      <c r="B850" s="113"/>
      <c r="C850" s="114"/>
      <c r="D850" s="115"/>
      <c r="E850" s="115"/>
      <c r="F850" s="115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  <c r="AA850" s="116"/>
      <c r="AB850" s="116"/>
      <c r="AC850" s="116"/>
      <c r="AD850" s="116"/>
      <c r="AE850" s="116"/>
      <c r="AF850" s="117"/>
      <c r="AG850" s="116"/>
      <c r="AH850" s="116"/>
      <c r="AI850" s="116"/>
      <c r="AJ850" s="116"/>
      <c r="AK850" s="116"/>
      <c r="AL850" s="116"/>
      <c r="AM850" s="116"/>
      <c r="AN850" s="116"/>
      <c r="AO850" s="116"/>
      <c r="AP850" s="116"/>
      <c r="AQ850" s="65"/>
      <c r="AR850" s="65"/>
      <c r="AS850" s="65"/>
      <c r="AT850" s="65"/>
      <c r="AU850" s="65"/>
      <c r="AV850" s="65"/>
      <c r="AW850" s="65"/>
      <c r="AX850" s="65"/>
      <c r="AY850" s="65"/>
    </row>
    <row r="851" spans="1:51" ht="15.75" customHeight="1" x14ac:dyDescent="0.3">
      <c r="A851" s="65"/>
      <c r="B851" s="113"/>
      <c r="C851" s="114"/>
      <c r="D851" s="115"/>
      <c r="E851" s="115"/>
      <c r="F851" s="115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  <c r="AA851" s="116"/>
      <c r="AB851" s="116"/>
      <c r="AC851" s="116"/>
      <c r="AD851" s="116"/>
      <c r="AE851" s="116"/>
      <c r="AF851" s="117"/>
      <c r="AG851" s="116"/>
      <c r="AH851" s="116"/>
      <c r="AI851" s="116"/>
      <c r="AJ851" s="116"/>
      <c r="AK851" s="116"/>
      <c r="AL851" s="116"/>
      <c r="AM851" s="116"/>
      <c r="AN851" s="116"/>
      <c r="AO851" s="116"/>
      <c r="AP851" s="116"/>
      <c r="AQ851" s="65"/>
      <c r="AR851" s="65"/>
      <c r="AS851" s="65"/>
      <c r="AT851" s="65"/>
      <c r="AU851" s="65"/>
      <c r="AV851" s="65"/>
      <c r="AW851" s="65"/>
      <c r="AX851" s="65"/>
      <c r="AY851" s="65"/>
    </row>
    <row r="852" spans="1:51" ht="15.75" customHeight="1" x14ac:dyDescent="0.3">
      <c r="A852" s="65"/>
      <c r="B852" s="113"/>
      <c r="C852" s="114"/>
      <c r="D852" s="115"/>
      <c r="E852" s="115"/>
      <c r="F852" s="115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  <c r="AA852" s="116"/>
      <c r="AB852" s="116"/>
      <c r="AC852" s="116"/>
      <c r="AD852" s="116"/>
      <c r="AE852" s="116"/>
      <c r="AF852" s="117"/>
      <c r="AG852" s="116"/>
      <c r="AH852" s="116"/>
      <c r="AI852" s="116"/>
      <c r="AJ852" s="116"/>
      <c r="AK852" s="116"/>
      <c r="AL852" s="116"/>
      <c r="AM852" s="116"/>
      <c r="AN852" s="116"/>
      <c r="AO852" s="116"/>
      <c r="AP852" s="116"/>
      <c r="AQ852" s="65"/>
      <c r="AR852" s="65"/>
      <c r="AS852" s="65"/>
      <c r="AT852" s="65"/>
      <c r="AU852" s="65"/>
      <c r="AV852" s="65"/>
      <c r="AW852" s="65"/>
      <c r="AX852" s="65"/>
      <c r="AY852" s="65"/>
    </row>
    <row r="853" spans="1:51" ht="15.75" customHeight="1" x14ac:dyDescent="0.3">
      <c r="A853" s="65"/>
      <c r="B853" s="113"/>
      <c r="C853" s="114"/>
      <c r="D853" s="115"/>
      <c r="E853" s="115"/>
      <c r="F853" s="115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  <c r="AA853" s="116"/>
      <c r="AB853" s="116"/>
      <c r="AC853" s="116"/>
      <c r="AD853" s="116"/>
      <c r="AE853" s="116"/>
      <c r="AF853" s="117"/>
      <c r="AG853" s="116"/>
      <c r="AH853" s="116"/>
      <c r="AI853" s="116"/>
      <c r="AJ853" s="116"/>
      <c r="AK853" s="116"/>
      <c r="AL853" s="116"/>
      <c r="AM853" s="116"/>
      <c r="AN853" s="116"/>
      <c r="AO853" s="116"/>
      <c r="AP853" s="116"/>
      <c r="AQ853" s="65"/>
      <c r="AR853" s="65"/>
      <c r="AS853" s="65"/>
      <c r="AT853" s="65"/>
      <c r="AU853" s="65"/>
      <c r="AV853" s="65"/>
      <c r="AW853" s="65"/>
      <c r="AX853" s="65"/>
      <c r="AY853" s="65"/>
    </row>
    <row r="854" spans="1:51" ht="15.75" customHeight="1" x14ac:dyDescent="0.3">
      <c r="A854" s="65"/>
      <c r="B854" s="113"/>
      <c r="C854" s="114"/>
      <c r="D854" s="115"/>
      <c r="E854" s="115"/>
      <c r="F854" s="115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  <c r="AA854" s="116"/>
      <c r="AB854" s="116"/>
      <c r="AC854" s="116"/>
      <c r="AD854" s="116"/>
      <c r="AE854" s="116"/>
      <c r="AF854" s="117"/>
      <c r="AG854" s="116"/>
      <c r="AH854" s="116"/>
      <c r="AI854" s="116"/>
      <c r="AJ854" s="116"/>
      <c r="AK854" s="116"/>
      <c r="AL854" s="116"/>
      <c r="AM854" s="116"/>
      <c r="AN854" s="116"/>
      <c r="AO854" s="116"/>
      <c r="AP854" s="116"/>
      <c r="AQ854" s="65"/>
      <c r="AR854" s="65"/>
      <c r="AS854" s="65"/>
      <c r="AT854" s="65"/>
      <c r="AU854" s="65"/>
      <c r="AV854" s="65"/>
      <c r="AW854" s="65"/>
      <c r="AX854" s="65"/>
      <c r="AY854" s="65"/>
    </row>
    <row r="855" spans="1:51" ht="15.75" customHeight="1" x14ac:dyDescent="0.3">
      <c r="A855" s="65"/>
      <c r="B855" s="113"/>
      <c r="C855" s="114"/>
      <c r="D855" s="115"/>
      <c r="E855" s="115"/>
      <c r="F855" s="115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  <c r="AA855" s="116"/>
      <c r="AB855" s="116"/>
      <c r="AC855" s="116"/>
      <c r="AD855" s="116"/>
      <c r="AE855" s="116"/>
      <c r="AF855" s="117"/>
      <c r="AG855" s="116"/>
      <c r="AH855" s="116"/>
      <c r="AI855" s="116"/>
      <c r="AJ855" s="116"/>
      <c r="AK855" s="116"/>
      <c r="AL855" s="116"/>
      <c r="AM855" s="116"/>
      <c r="AN855" s="116"/>
      <c r="AO855" s="116"/>
      <c r="AP855" s="116"/>
      <c r="AQ855" s="65"/>
      <c r="AR855" s="65"/>
      <c r="AS855" s="65"/>
      <c r="AT855" s="65"/>
      <c r="AU855" s="65"/>
      <c r="AV855" s="65"/>
      <c r="AW855" s="65"/>
      <c r="AX855" s="65"/>
      <c r="AY855" s="65"/>
    </row>
    <row r="856" spans="1:51" ht="15.75" customHeight="1" x14ac:dyDescent="0.3">
      <c r="A856" s="65"/>
      <c r="B856" s="113"/>
      <c r="C856" s="114"/>
      <c r="D856" s="115"/>
      <c r="E856" s="115"/>
      <c r="F856" s="115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  <c r="AA856" s="116"/>
      <c r="AB856" s="116"/>
      <c r="AC856" s="116"/>
      <c r="AD856" s="116"/>
      <c r="AE856" s="116"/>
      <c r="AF856" s="117"/>
      <c r="AG856" s="116"/>
      <c r="AH856" s="116"/>
      <c r="AI856" s="116"/>
      <c r="AJ856" s="116"/>
      <c r="AK856" s="116"/>
      <c r="AL856" s="116"/>
      <c r="AM856" s="116"/>
      <c r="AN856" s="116"/>
      <c r="AO856" s="116"/>
      <c r="AP856" s="116"/>
      <c r="AQ856" s="65"/>
      <c r="AR856" s="65"/>
      <c r="AS856" s="65"/>
      <c r="AT856" s="65"/>
      <c r="AU856" s="65"/>
      <c r="AV856" s="65"/>
      <c r="AW856" s="65"/>
      <c r="AX856" s="65"/>
      <c r="AY856" s="65"/>
    </row>
    <row r="857" spans="1:51" ht="15.75" customHeight="1" x14ac:dyDescent="0.3">
      <c r="A857" s="65"/>
      <c r="B857" s="113"/>
      <c r="C857" s="114"/>
      <c r="D857" s="115"/>
      <c r="E857" s="115"/>
      <c r="F857" s="115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  <c r="AA857" s="116"/>
      <c r="AB857" s="116"/>
      <c r="AC857" s="116"/>
      <c r="AD857" s="116"/>
      <c r="AE857" s="116"/>
      <c r="AF857" s="117"/>
      <c r="AG857" s="116"/>
      <c r="AH857" s="116"/>
      <c r="AI857" s="116"/>
      <c r="AJ857" s="116"/>
      <c r="AK857" s="116"/>
      <c r="AL857" s="116"/>
      <c r="AM857" s="116"/>
      <c r="AN857" s="116"/>
      <c r="AO857" s="116"/>
      <c r="AP857" s="116"/>
      <c r="AQ857" s="65"/>
      <c r="AR857" s="65"/>
      <c r="AS857" s="65"/>
      <c r="AT857" s="65"/>
      <c r="AU857" s="65"/>
      <c r="AV857" s="65"/>
      <c r="AW857" s="65"/>
      <c r="AX857" s="65"/>
      <c r="AY857" s="65"/>
    </row>
    <row r="858" spans="1:51" ht="15.75" customHeight="1" x14ac:dyDescent="0.3">
      <c r="A858" s="65"/>
      <c r="B858" s="113"/>
      <c r="C858" s="114"/>
      <c r="D858" s="115"/>
      <c r="E858" s="115"/>
      <c r="F858" s="115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  <c r="AA858" s="116"/>
      <c r="AB858" s="116"/>
      <c r="AC858" s="116"/>
      <c r="AD858" s="116"/>
      <c r="AE858" s="116"/>
      <c r="AF858" s="117"/>
      <c r="AG858" s="116"/>
      <c r="AH858" s="116"/>
      <c r="AI858" s="116"/>
      <c r="AJ858" s="116"/>
      <c r="AK858" s="116"/>
      <c r="AL858" s="116"/>
      <c r="AM858" s="116"/>
      <c r="AN858" s="116"/>
      <c r="AO858" s="116"/>
      <c r="AP858" s="116"/>
      <c r="AQ858" s="65"/>
      <c r="AR858" s="65"/>
      <c r="AS858" s="65"/>
      <c r="AT858" s="65"/>
      <c r="AU858" s="65"/>
      <c r="AV858" s="65"/>
      <c r="AW858" s="65"/>
      <c r="AX858" s="65"/>
      <c r="AY858" s="65"/>
    </row>
    <row r="859" spans="1:51" ht="15.75" customHeight="1" x14ac:dyDescent="0.3">
      <c r="A859" s="65"/>
      <c r="B859" s="113"/>
      <c r="C859" s="114"/>
      <c r="D859" s="115"/>
      <c r="E859" s="115"/>
      <c r="F859" s="115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  <c r="AA859" s="116"/>
      <c r="AB859" s="116"/>
      <c r="AC859" s="116"/>
      <c r="AD859" s="116"/>
      <c r="AE859" s="116"/>
      <c r="AF859" s="117"/>
      <c r="AG859" s="116"/>
      <c r="AH859" s="116"/>
      <c r="AI859" s="116"/>
      <c r="AJ859" s="116"/>
      <c r="AK859" s="116"/>
      <c r="AL859" s="116"/>
      <c r="AM859" s="116"/>
      <c r="AN859" s="116"/>
      <c r="AO859" s="116"/>
      <c r="AP859" s="116"/>
      <c r="AQ859" s="65"/>
      <c r="AR859" s="65"/>
      <c r="AS859" s="65"/>
      <c r="AT859" s="65"/>
      <c r="AU859" s="65"/>
      <c r="AV859" s="65"/>
      <c r="AW859" s="65"/>
      <c r="AX859" s="65"/>
      <c r="AY859" s="65"/>
    </row>
    <row r="860" spans="1:51" ht="15.75" customHeight="1" x14ac:dyDescent="0.3">
      <c r="A860" s="65"/>
      <c r="B860" s="113"/>
      <c r="C860" s="114"/>
      <c r="D860" s="115"/>
      <c r="E860" s="115"/>
      <c r="F860" s="115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  <c r="AA860" s="116"/>
      <c r="AB860" s="116"/>
      <c r="AC860" s="116"/>
      <c r="AD860" s="116"/>
      <c r="AE860" s="116"/>
      <c r="AF860" s="117"/>
      <c r="AG860" s="116"/>
      <c r="AH860" s="116"/>
      <c r="AI860" s="116"/>
      <c r="AJ860" s="116"/>
      <c r="AK860" s="116"/>
      <c r="AL860" s="116"/>
      <c r="AM860" s="116"/>
      <c r="AN860" s="116"/>
      <c r="AO860" s="116"/>
      <c r="AP860" s="116"/>
      <c r="AQ860" s="65"/>
      <c r="AR860" s="65"/>
      <c r="AS860" s="65"/>
      <c r="AT860" s="65"/>
      <c r="AU860" s="65"/>
      <c r="AV860" s="65"/>
      <c r="AW860" s="65"/>
      <c r="AX860" s="65"/>
      <c r="AY860" s="65"/>
    </row>
    <row r="861" spans="1:51" ht="15.75" customHeight="1" x14ac:dyDescent="0.3">
      <c r="A861" s="65"/>
      <c r="B861" s="113"/>
      <c r="C861" s="114"/>
      <c r="D861" s="115"/>
      <c r="E861" s="115"/>
      <c r="F861" s="115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  <c r="AA861" s="116"/>
      <c r="AB861" s="116"/>
      <c r="AC861" s="116"/>
      <c r="AD861" s="116"/>
      <c r="AE861" s="116"/>
      <c r="AF861" s="117"/>
      <c r="AG861" s="116"/>
      <c r="AH861" s="116"/>
      <c r="AI861" s="116"/>
      <c r="AJ861" s="116"/>
      <c r="AK861" s="116"/>
      <c r="AL861" s="116"/>
      <c r="AM861" s="116"/>
      <c r="AN861" s="116"/>
      <c r="AO861" s="116"/>
      <c r="AP861" s="116"/>
      <c r="AQ861" s="65"/>
      <c r="AR861" s="65"/>
      <c r="AS861" s="65"/>
      <c r="AT861" s="65"/>
      <c r="AU861" s="65"/>
      <c r="AV861" s="65"/>
      <c r="AW861" s="65"/>
      <c r="AX861" s="65"/>
      <c r="AY861" s="65"/>
    </row>
    <row r="862" spans="1:51" ht="15.75" customHeight="1" x14ac:dyDescent="0.3">
      <c r="A862" s="65"/>
      <c r="B862" s="113"/>
      <c r="C862" s="114"/>
      <c r="D862" s="115"/>
      <c r="E862" s="115"/>
      <c r="F862" s="115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  <c r="AA862" s="116"/>
      <c r="AB862" s="116"/>
      <c r="AC862" s="116"/>
      <c r="AD862" s="116"/>
      <c r="AE862" s="116"/>
      <c r="AF862" s="117"/>
      <c r="AG862" s="116"/>
      <c r="AH862" s="116"/>
      <c r="AI862" s="116"/>
      <c r="AJ862" s="116"/>
      <c r="AK862" s="116"/>
      <c r="AL862" s="116"/>
      <c r="AM862" s="116"/>
      <c r="AN862" s="116"/>
      <c r="AO862" s="116"/>
      <c r="AP862" s="116"/>
      <c r="AQ862" s="65"/>
      <c r="AR862" s="65"/>
      <c r="AS862" s="65"/>
      <c r="AT862" s="65"/>
      <c r="AU862" s="65"/>
      <c r="AV862" s="65"/>
      <c r="AW862" s="65"/>
      <c r="AX862" s="65"/>
      <c r="AY862" s="65"/>
    </row>
    <row r="863" spans="1:51" ht="15.75" customHeight="1" x14ac:dyDescent="0.3">
      <c r="A863" s="65"/>
      <c r="B863" s="113"/>
      <c r="C863" s="114"/>
      <c r="D863" s="115"/>
      <c r="E863" s="115"/>
      <c r="F863" s="115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  <c r="AA863" s="116"/>
      <c r="AB863" s="116"/>
      <c r="AC863" s="116"/>
      <c r="AD863" s="116"/>
      <c r="AE863" s="116"/>
      <c r="AF863" s="117"/>
      <c r="AG863" s="116"/>
      <c r="AH863" s="116"/>
      <c r="AI863" s="116"/>
      <c r="AJ863" s="116"/>
      <c r="AK863" s="116"/>
      <c r="AL863" s="116"/>
      <c r="AM863" s="116"/>
      <c r="AN863" s="116"/>
      <c r="AO863" s="116"/>
      <c r="AP863" s="116"/>
      <c r="AQ863" s="65"/>
      <c r="AR863" s="65"/>
      <c r="AS863" s="65"/>
      <c r="AT863" s="65"/>
      <c r="AU863" s="65"/>
      <c r="AV863" s="65"/>
      <c r="AW863" s="65"/>
      <c r="AX863" s="65"/>
      <c r="AY863" s="65"/>
    </row>
    <row r="864" spans="1:51" ht="15.75" customHeight="1" x14ac:dyDescent="0.3">
      <c r="A864" s="65"/>
      <c r="B864" s="113"/>
      <c r="C864" s="114"/>
      <c r="D864" s="115"/>
      <c r="E864" s="115"/>
      <c r="F864" s="115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  <c r="AA864" s="116"/>
      <c r="AB864" s="116"/>
      <c r="AC864" s="116"/>
      <c r="AD864" s="116"/>
      <c r="AE864" s="116"/>
      <c r="AF864" s="117"/>
      <c r="AG864" s="116"/>
      <c r="AH864" s="116"/>
      <c r="AI864" s="116"/>
      <c r="AJ864" s="116"/>
      <c r="AK864" s="116"/>
      <c r="AL864" s="116"/>
      <c r="AM864" s="116"/>
      <c r="AN864" s="116"/>
      <c r="AO864" s="116"/>
      <c r="AP864" s="116"/>
      <c r="AQ864" s="65"/>
      <c r="AR864" s="65"/>
      <c r="AS864" s="65"/>
      <c r="AT864" s="65"/>
      <c r="AU864" s="65"/>
      <c r="AV864" s="65"/>
      <c r="AW864" s="65"/>
      <c r="AX864" s="65"/>
      <c r="AY864" s="65"/>
    </row>
    <row r="865" spans="1:51" ht="15.75" customHeight="1" x14ac:dyDescent="0.3">
      <c r="A865" s="65"/>
      <c r="B865" s="113"/>
      <c r="C865" s="114"/>
      <c r="D865" s="115"/>
      <c r="E865" s="115"/>
      <c r="F865" s="115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  <c r="AA865" s="116"/>
      <c r="AB865" s="116"/>
      <c r="AC865" s="116"/>
      <c r="AD865" s="116"/>
      <c r="AE865" s="116"/>
      <c r="AF865" s="117"/>
      <c r="AG865" s="116"/>
      <c r="AH865" s="116"/>
      <c r="AI865" s="116"/>
      <c r="AJ865" s="116"/>
      <c r="AK865" s="116"/>
      <c r="AL865" s="116"/>
      <c r="AM865" s="116"/>
      <c r="AN865" s="116"/>
      <c r="AO865" s="116"/>
      <c r="AP865" s="116"/>
      <c r="AQ865" s="65"/>
      <c r="AR865" s="65"/>
      <c r="AS865" s="65"/>
      <c r="AT865" s="65"/>
      <c r="AU865" s="65"/>
      <c r="AV865" s="65"/>
      <c r="AW865" s="65"/>
      <c r="AX865" s="65"/>
      <c r="AY865" s="65"/>
    </row>
    <row r="866" spans="1:51" ht="15.75" customHeight="1" x14ac:dyDescent="0.3">
      <c r="A866" s="65"/>
      <c r="B866" s="113"/>
      <c r="C866" s="114"/>
      <c r="D866" s="115"/>
      <c r="E866" s="115"/>
      <c r="F866" s="115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  <c r="AA866" s="116"/>
      <c r="AB866" s="116"/>
      <c r="AC866" s="116"/>
      <c r="AD866" s="116"/>
      <c r="AE866" s="116"/>
      <c r="AF866" s="117"/>
      <c r="AG866" s="116"/>
      <c r="AH866" s="116"/>
      <c r="AI866" s="116"/>
      <c r="AJ866" s="116"/>
      <c r="AK866" s="116"/>
      <c r="AL866" s="116"/>
      <c r="AM866" s="116"/>
      <c r="AN866" s="116"/>
      <c r="AO866" s="116"/>
      <c r="AP866" s="116"/>
      <c r="AQ866" s="65"/>
      <c r="AR866" s="65"/>
      <c r="AS866" s="65"/>
      <c r="AT866" s="65"/>
      <c r="AU866" s="65"/>
      <c r="AV866" s="65"/>
      <c r="AW866" s="65"/>
      <c r="AX866" s="65"/>
      <c r="AY866" s="65"/>
    </row>
    <row r="867" spans="1:51" ht="15.75" customHeight="1" x14ac:dyDescent="0.3">
      <c r="A867" s="65"/>
      <c r="B867" s="113"/>
      <c r="C867" s="114"/>
      <c r="D867" s="115"/>
      <c r="E867" s="115"/>
      <c r="F867" s="115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  <c r="AA867" s="116"/>
      <c r="AB867" s="116"/>
      <c r="AC867" s="116"/>
      <c r="AD867" s="116"/>
      <c r="AE867" s="116"/>
      <c r="AF867" s="117"/>
      <c r="AG867" s="116"/>
      <c r="AH867" s="116"/>
      <c r="AI867" s="116"/>
      <c r="AJ867" s="116"/>
      <c r="AK867" s="116"/>
      <c r="AL867" s="116"/>
      <c r="AM867" s="116"/>
      <c r="AN867" s="116"/>
      <c r="AO867" s="116"/>
      <c r="AP867" s="116"/>
      <c r="AQ867" s="65"/>
      <c r="AR867" s="65"/>
      <c r="AS867" s="65"/>
      <c r="AT867" s="65"/>
      <c r="AU867" s="65"/>
      <c r="AV867" s="65"/>
      <c r="AW867" s="65"/>
      <c r="AX867" s="65"/>
      <c r="AY867" s="65"/>
    </row>
    <row r="868" spans="1:51" ht="15.75" customHeight="1" x14ac:dyDescent="0.3">
      <c r="A868" s="65"/>
      <c r="B868" s="113"/>
      <c r="C868" s="114"/>
      <c r="D868" s="115"/>
      <c r="E868" s="115"/>
      <c r="F868" s="115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  <c r="AA868" s="116"/>
      <c r="AB868" s="116"/>
      <c r="AC868" s="116"/>
      <c r="AD868" s="116"/>
      <c r="AE868" s="116"/>
      <c r="AF868" s="117"/>
      <c r="AG868" s="116"/>
      <c r="AH868" s="116"/>
      <c r="AI868" s="116"/>
      <c r="AJ868" s="116"/>
      <c r="AK868" s="116"/>
      <c r="AL868" s="116"/>
      <c r="AM868" s="116"/>
      <c r="AN868" s="116"/>
      <c r="AO868" s="116"/>
      <c r="AP868" s="116"/>
      <c r="AQ868" s="65"/>
      <c r="AR868" s="65"/>
      <c r="AS868" s="65"/>
      <c r="AT868" s="65"/>
      <c r="AU868" s="65"/>
      <c r="AV868" s="65"/>
      <c r="AW868" s="65"/>
      <c r="AX868" s="65"/>
      <c r="AY868" s="65"/>
    </row>
    <row r="869" spans="1:51" ht="15.75" customHeight="1" x14ac:dyDescent="0.3">
      <c r="A869" s="65"/>
      <c r="B869" s="113"/>
      <c r="C869" s="114"/>
      <c r="D869" s="115"/>
      <c r="E869" s="115"/>
      <c r="F869" s="115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  <c r="AA869" s="116"/>
      <c r="AB869" s="116"/>
      <c r="AC869" s="116"/>
      <c r="AD869" s="116"/>
      <c r="AE869" s="116"/>
      <c r="AF869" s="117"/>
      <c r="AG869" s="116"/>
      <c r="AH869" s="116"/>
      <c r="AI869" s="116"/>
      <c r="AJ869" s="116"/>
      <c r="AK869" s="116"/>
      <c r="AL869" s="116"/>
      <c r="AM869" s="116"/>
      <c r="AN869" s="116"/>
      <c r="AO869" s="116"/>
      <c r="AP869" s="116"/>
      <c r="AQ869" s="65"/>
      <c r="AR869" s="65"/>
      <c r="AS869" s="65"/>
      <c r="AT869" s="65"/>
      <c r="AU869" s="65"/>
      <c r="AV869" s="65"/>
      <c r="AW869" s="65"/>
      <c r="AX869" s="65"/>
      <c r="AY869" s="65"/>
    </row>
    <row r="870" spans="1:51" ht="15.75" customHeight="1" x14ac:dyDescent="0.3">
      <c r="A870" s="65"/>
      <c r="B870" s="113"/>
      <c r="C870" s="114"/>
      <c r="D870" s="115"/>
      <c r="E870" s="115"/>
      <c r="F870" s="115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  <c r="AA870" s="116"/>
      <c r="AB870" s="116"/>
      <c r="AC870" s="116"/>
      <c r="AD870" s="116"/>
      <c r="AE870" s="116"/>
      <c r="AF870" s="117"/>
      <c r="AG870" s="116"/>
      <c r="AH870" s="116"/>
      <c r="AI870" s="116"/>
      <c r="AJ870" s="116"/>
      <c r="AK870" s="116"/>
      <c r="AL870" s="116"/>
      <c r="AM870" s="116"/>
      <c r="AN870" s="116"/>
      <c r="AO870" s="116"/>
      <c r="AP870" s="116"/>
      <c r="AQ870" s="65"/>
      <c r="AR870" s="65"/>
      <c r="AS870" s="65"/>
      <c r="AT870" s="65"/>
      <c r="AU870" s="65"/>
      <c r="AV870" s="65"/>
      <c r="AW870" s="65"/>
      <c r="AX870" s="65"/>
      <c r="AY870" s="65"/>
    </row>
    <row r="871" spans="1:51" ht="15.75" customHeight="1" x14ac:dyDescent="0.3">
      <c r="A871" s="65"/>
      <c r="B871" s="113"/>
      <c r="C871" s="114"/>
      <c r="D871" s="115"/>
      <c r="E871" s="115"/>
      <c r="F871" s="115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  <c r="AA871" s="116"/>
      <c r="AB871" s="116"/>
      <c r="AC871" s="116"/>
      <c r="AD871" s="116"/>
      <c r="AE871" s="116"/>
      <c r="AF871" s="117"/>
      <c r="AG871" s="116"/>
      <c r="AH871" s="116"/>
      <c r="AI871" s="116"/>
      <c r="AJ871" s="116"/>
      <c r="AK871" s="116"/>
      <c r="AL871" s="116"/>
      <c r="AM871" s="116"/>
      <c r="AN871" s="116"/>
      <c r="AO871" s="116"/>
      <c r="AP871" s="116"/>
      <c r="AQ871" s="65"/>
      <c r="AR871" s="65"/>
      <c r="AS871" s="65"/>
      <c r="AT871" s="65"/>
      <c r="AU871" s="65"/>
      <c r="AV871" s="65"/>
      <c r="AW871" s="65"/>
      <c r="AX871" s="65"/>
      <c r="AY871" s="65"/>
    </row>
    <row r="872" spans="1:51" ht="15.75" customHeight="1" x14ac:dyDescent="0.3">
      <c r="A872" s="65"/>
      <c r="B872" s="113"/>
      <c r="C872" s="114"/>
      <c r="D872" s="115"/>
      <c r="E872" s="115"/>
      <c r="F872" s="115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  <c r="AA872" s="116"/>
      <c r="AB872" s="116"/>
      <c r="AC872" s="116"/>
      <c r="AD872" s="116"/>
      <c r="AE872" s="116"/>
      <c r="AF872" s="117"/>
      <c r="AG872" s="116"/>
      <c r="AH872" s="116"/>
      <c r="AI872" s="116"/>
      <c r="AJ872" s="116"/>
      <c r="AK872" s="116"/>
      <c r="AL872" s="116"/>
      <c r="AM872" s="116"/>
      <c r="AN872" s="116"/>
      <c r="AO872" s="116"/>
      <c r="AP872" s="116"/>
      <c r="AQ872" s="65"/>
      <c r="AR872" s="65"/>
      <c r="AS872" s="65"/>
      <c r="AT872" s="65"/>
      <c r="AU872" s="65"/>
      <c r="AV872" s="65"/>
      <c r="AW872" s="65"/>
      <c r="AX872" s="65"/>
      <c r="AY872" s="65"/>
    </row>
    <row r="873" spans="1:51" ht="15.75" customHeight="1" x14ac:dyDescent="0.3">
      <c r="A873" s="65"/>
      <c r="B873" s="113"/>
      <c r="C873" s="114"/>
      <c r="D873" s="115"/>
      <c r="E873" s="115"/>
      <c r="F873" s="115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  <c r="AA873" s="116"/>
      <c r="AB873" s="116"/>
      <c r="AC873" s="116"/>
      <c r="AD873" s="116"/>
      <c r="AE873" s="116"/>
      <c r="AF873" s="117"/>
      <c r="AG873" s="116"/>
      <c r="AH873" s="116"/>
      <c r="AI873" s="116"/>
      <c r="AJ873" s="116"/>
      <c r="AK873" s="116"/>
      <c r="AL873" s="116"/>
      <c r="AM873" s="116"/>
      <c r="AN873" s="116"/>
      <c r="AO873" s="116"/>
      <c r="AP873" s="116"/>
      <c r="AQ873" s="65"/>
      <c r="AR873" s="65"/>
      <c r="AS873" s="65"/>
      <c r="AT873" s="65"/>
      <c r="AU873" s="65"/>
      <c r="AV873" s="65"/>
      <c r="AW873" s="65"/>
      <c r="AX873" s="65"/>
      <c r="AY873" s="65"/>
    </row>
    <row r="874" spans="1:51" ht="15.75" customHeight="1" x14ac:dyDescent="0.3">
      <c r="A874" s="65"/>
      <c r="B874" s="113"/>
      <c r="C874" s="114"/>
      <c r="D874" s="115"/>
      <c r="E874" s="115"/>
      <c r="F874" s="115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  <c r="AA874" s="116"/>
      <c r="AB874" s="116"/>
      <c r="AC874" s="116"/>
      <c r="AD874" s="116"/>
      <c r="AE874" s="116"/>
      <c r="AF874" s="117"/>
      <c r="AG874" s="116"/>
      <c r="AH874" s="116"/>
      <c r="AI874" s="116"/>
      <c r="AJ874" s="116"/>
      <c r="AK874" s="116"/>
      <c r="AL874" s="116"/>
      <c r="AM874" s="116"/>
      <c r="AN874" s="116"/>
      <c r="AO874" s="116"/>
      <c r="AP874" s="116"/>
      <c r="AQ874" s="65"/>
      <c r="AR874" s="65"/>
      <c r="AS874" s="65"/>
      <c r="AT874" s="65"/>
      <c r="AU874" s="65"/>
      <c r="AV874" s="65"/>
      <c r="AW874" s="65"/>
      <c r="AX874" s="65"/>
      <c r="AY874" s="65"/>
    </row>
    <row r="875" spans="1:51" ht="15.75" customHeight="1" x14ac:dyDescent="0.3">
      <c r="A875" s="65"/>
      <c r="B875" s="113"/>
      <c r="C875" s="114"/>
      <c r="D875" s="115"/>
      <c r="E875" s="115"/>
      <c r="F875" s="115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  <c r="AA875" s="116"/>
      <c r="AB875" s="116"/>
      <c r="AC875" s="116"/>
      <c r="AD875" s="116"/>
      <c r="AE875" s="116"/>
      <c r="AF875" s="117"/>
      <c r="AG875" s="116"/>
      <c r="AH875" s="116"/>
      <c r="AI875" s="116"/>
      <c r="AJ875" s="116"/>
      <c r="AK875" s="116"/>
      <c r="AL875" s="116"/>
      <c r="AM875" s="116"/>
      <c r="AN875" s="116"/>
      <c r="AO875" s="116"/>
      <c r="AP875" s="116"/>
      <c r="AQ875" s="65"/>
      <c r="AR875" s="65"/>
      <c r="AS875" s="65"/>
      <c r="AT875" s="65"/>
      <c r="AU875" s="65"/>
      <c r="AV875" s="65"/>
      <c r="AW875" s="65"/>
      <c r="AX875" s="65"/>
      <c r="AY875" s="65"/>
    </row>
    <row r="876" spans="1:51" ht="15.75" customHeight="1" x14ac:dyDescent="0.3">
      <c r="A876" s="65"/>
      <c r="B876" s="113"/>
      <c r="C876" s="114"/>
      <c r="D876" s="115"/>
      <c r="E876" s="115"/>
      <c r="F876" s="115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  <c r="AA876" s="116"/>
      <c r="AB876" s="116"/>
      <c r="AC876" s="116"/>
      <c r="AD876" s="116"/>
      <c r="AE876" s="116"/>
      <c r="AF876" s="117"/>
      <c r="AG876" s="116"/>
      <c r="AH876" s="116"/>
      <c r="AI876" s="116"/>
      <c r="AJ876" s="116"/>
      <c r="AK876" s="116"/>
      <c r="AL876" s="116"/>
      <c r="AM876" s="116"/>
      <c r="AN876" s="116"/>
      <c r="AO876" s="116"/>
      <c r="AP876" s="116"/>
      <c r="AQ876" s="65"/>
      <c r="AR876" s="65"/>
      <c r="AS876" s="65"/>
      <c r="AT876" s="65"/>
      <c r="AU876" s="65"/>
      <c r="AV876" s="65"/>
      <c r="AW876" s="65"/>
      <c r="AX876" s="65"/>
      <c r="AY876" s="65"/>
    </row>
    <row r="877" spans="1:51" ht="15.75" customHeight="1" x14ac:dyDescent="0.3">
      <c r="A877" s="65"/>
      <c r="B877" s="113"/>
      <c r="C877" s="114"/>
      <c r="D877" s="115"/>
      <c r="E877" s="115"/>
      <c r="F877" s="115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  <c r="AA877" s="116"/>
      <c r="AB877" s="116"/>
      <c r="AC877" s="116"/>
      <c r="AD877" s="116"/>
      <c r="AE877" s="116"/>
      <c r="AF877" s="117"/>
      <c r="AG877" s="116"/>
      <c r="AH877" s="116"/>
      <c r="AI877" s="116"/>
      <c r="AJ877" s="116"/>
      <c r="AK877" s="116"/>
      <c r="AL877" s="116"/>
      <c r="AM877" s="116"/>
      <c r="AN877" s="116"/>
      <c r="AO877" s="116"/>
      <c r="AP877" s="116"/>
      <c r="AQ877" s="65"/>
      <c r="AR877" s="65"/>
      <c r="AS877" s="65"/>
      <c r="AT877" s="65"/>
      <c r="AU877" s="65"/>
      <c r="AV877" s="65"/>
      <c r="AW877" s="65"/>
      <c r="AX877" s="65"/>
      <c r="AY877" s="65"/>
    </row>
    <row r="878" spans="1:51" ht="15.75" customHeight="1" x14ac:dyDescent="0.3">
      <c r="A878" s="65"/>
      <c r="B878" s="113"/>
      <c r="C878" s="114"/>
      <c r="D878" s="115"/>
      <c r="E878" s="115"/>
      <c r="F878" s="115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  <c r="AA878" s="116"/>
      <c r="AB878" s="116"/>
      <c r="AC878" s="116"/>
      <c r="AD878" s="116"/>
      <c r="AE878" s="116"/>
      <c r="AF878" s="117"/>
      <c r="AG878" s="116"/>
      <c r="AH878" s="116"/>
      <c r="AI878" s="116"/>
      <c r="AJ878" s="116"/>
      <c r="AK878" s="116"/>
      <c r="AL878" s="116"/>
      <c r="AM878" s="116"/>
      <c r="AN878" s="116"/>
      <c r="AO878" s="116"/>
      <c r="AP878" s="116"/>
      <c r="AQ878" s="65"/>
      <c r="AR878" s="65"/>
      <c r="AS878" s="65"/>
      <c r="AT878" s="65"/>
      <c r="AU878" s="65"/>
      <c r="AV878" s="65"/>
      <c r="AW878" s="65"/>
      <c r="AX878" s="65"/>
      <c r="AY878" s="65"/>
    </row>
    <row r="879" spans="1:51" ht="15.75" customHeight="1" x14ac:dyDescent="0.3">
      <c r="A879" s="65"/>
      <c r="B879" s="113"/>
      <c r="C879" s="114"/>
      <c r="D879" s="115"/>
      <c r="E879" s="115"/>
      <c r="F879" s="115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  <c r="AA879" s="116"/>
      <c r="AB879" s="116"/>
      <c r="AC879" s="116"/>
      <c r="AD879" s="116"/>
      <c r="AE879" s="116"/>
      <c r="AF879" s="117"/>
      <c r="AG879" s="116"/>
      <c r="AH879" s="116"/>
      <c r="AI879" s="116"/>
      <c r="AJ879" s="116"/>
      <c r="AK879" s="116"/>
      <c r="AL879" s="116"/>
      <c r="AM879" s="116"/>
      <c r="AN879" s="116"/>
      <c r="AO879" s="116"/>
      <c r="AP879" s="116"/>
      <c r="AQ879" s="65"/>
      <c r="AR879" s="65"/>
      <c r="AS879" s="65"/>
      <c r="AT879" s="65"/>
      <c r="AU879" s="65"/>
      <c r="AV879" s="65"/>
      <c r="AW879" s="65"/>
      <c r="AX879" s="65"/>
      <c r="AY879" s="65"/>
    </row>
    <row r="880" spans="1:51" ht="15.75" customHeight="1" x14ac:dyDescent="0.3">
      <c r="A880" s="65"/>
      <c r="B880" s="113"/>
      <c r="C880" s="114"/>
      <c r="D880" s="115"/>
      <c r="E880" s="115"/>
      <c r="F880" s="115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  <c r="AA880" s="116"/>
      <c r="AB880" s="116"/>
      <c r="AC880" s="116"/>
      <c r="AD880" s="116"/>
      <c r="AE880" s="116"/>
      <c r="AF880" s="117"/>
      <c r="AG880" s="116"/>
      <c r="AH880" s="116"/>
      <c r="AI880" s="116"/>
      <c r="AJ880" s="116"/>
      <c r="AK880" s="116"/>
      <c r="AL880" s="116"/>
      <c r="AM880" s="116"/>
      <c r="AN880" s="116"/>
      <c r="AO880" s="116"/>
      <c r="AP880" s="116"/>
      <c r="AQ880" s="65"/>
      <c r="AR880" s="65"/>
      <c r="AS880" s="65"/>
      <c r="AT880" s="65"/>
      <c r="AU880" s="65"/>
      <c r="AV880" s="65"/>
      <c r="AW880" s="65"/>
      <c r="AX880" s="65"/>
      <c r="AY880" s="65"/>
    </row>
    <row r="881" spans="1:51" ht="15.75" customHeight="1" x14ac:dyDescent="0.3">
      <c r="A881" s="65"/>
      <c r="B881" s="113"/>
      <c r="C881" s="114"/>
      <c r="D881" s="115"/>
      <c r="E881" s="115"/>
      <c r="F881" s="115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  <c r="AA881" s="116"/>
      <c r="AB881" s="116"/>
      <c r="AC881" s="116"/>
      <c r="AD881" s="116"/>
      <c r="AE881" s="116"/>
      <c r="AF881" s="117"/>
      <c r="AG881" s="116"/>
      <c r="AH881" s="116"/>
      <c r="AI881" s="116"/>
      <c r="AJ881" s="116"/>
      <c r="AK881" s="116"/>
      <c r="AL881" s="116"/>
      <c r="AM881" s="116"/>
      <c r="AN881" s="116"/>
      <c r="AO881" s="116"/>
      <c r="AP881" s="116"/>
      <c r="AQ881" s="65"/>
      <c r="AR881" s="65"/>
      <c r="AS881" s="65"/>
      <c r="AT881" s="65"/>
      <c r="AU881" s="65"/>
      <c r="AV881" s="65"/>
      <c r="AW881" s="65"/>
      <c r="AX881" s="65"/>
      <c r="AY881" s="65"/>
    </row>
    <row r="882" spans="1:51" ht="15.75" customHeight="1" x14ac:dyDescent="0.3">
      <c r="A882" s="65"/>
      <c r="B882" s="113"/>
      <c r="C882" s="114"/>
      <c r="D882" s="115"/>
      <c r="E882" s="115"/>
      <c r="F882" s="115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  <c r="AA882" s="116"/>
      <c r="AB882" s="116"/>
      <c r="AC882" s="116"/>
      <c r="AD882" s="116"/>
      <c r="AE882" s="116"/>
      <c r="AF882" s="117"/>
      <c r="AG882" s="116"/>
      <c r="AH882" s="116"/>
      <c r="AI882" s="116"/>
      <c r="AJ882" s="116"/>
      <c r="AK882" s="116"/>
      <c r="AL882" s="116"/>
      <c r="AM882" s="116"/>
      <c r="AN882" s="116"/>
      <c r="AO882" s="116"/>
      <c r="AP882" s="116"/>
      <c r="AQ882" s="65"/>
      <c r="AR882" s="65"/>
      <c r="AS882" s="65"/>
      <c r="AT882" s="65"/>
      <c r="AU882" s="65"/>
      <c r="AV882" s="65"/>
      <c r="AW882" s="65"/>
      <c r="AX882" s="65"/>
      <c r="AY882" s="65"/>
    </row>
    <row r="883" spans="1:51" ht="15.75" customHeight="1" x14ac:dyDescent="0.3">
      <c r="A883" s="65"/>
      <c r="B883" s="113"/>
      <c r="C883" s="114"/>
      <c r="D883" s="115"/>
      <c r="E883" s="115"/>
      <c r="F883" s="115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  <c r="AA883" s="116"/>
      <c r="AB883" s="116"/>
      <c r="AC883" s="116"/>
      <c r="AD883" s="116"/>
      <c r="AE883" s="116"/>
      <c r="AF883" s="117"/>
      <c r="AG883" s="116"/>
      <c r="AH883" s="116"/>
      <c r="AI883" s="116"/>
      <c r="AJ883" s="116"/>
      <c r="AK883" s="116"/>
      <c r="AL883" s="116"/>
      <c r="AM883" s="116"/>
      <c r="AN883" s="116"/>
      <c r="AO883" s="116"/>
      <c r="AP883" s="116"/>
      <c r="AQ883" s="65"/>
      <c r="AR883" s="65"/>
      <c r="AS883" s="65"/>
      <c r="AT883" s="65"/>
      <c r="AU883" s="65"/>
      <c r="AV883" s="65"/>
      <c r="AW883" s="65"/>
      <c r="AX883" s="65"/>
      <c r="AY883" s="65"/>
    </row>
    <row r="884" spans="1:51" ht="15.75" customHeight="1" x14ac:dyDescent="0.3">
      <c r="A884" s="65"/>
      <c r="B884" s="113"/>
      <c r="C884" s="114"/>
      <c r="D884" s="115"/>
      <c r="E884" s="115"/>
      <c r="F884" s="115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  <c r="AA884" s="116"/>
      <c r="AB884" s="116"/>
      <c r="AC884" s="116"/>
      <c r="AD884" s="116"/>
      <c r="AE884" s="116"/>
      <c r="AF884" s="117"/>
      <c r="AG884" s="116"/>
      <c r="AH884" s="116"/>
      <c r="AI884" s="116"/>
      <c r="AJ884" s="116"/>
      <c r="AK884" s="116"/>
      <c r="AL884" s="116"/>
      <c r="AM884" s="116"/>
      <c r="AN884" s="116"/>
      <c r="AO884" s="116"/>
      <c r="AP884" s="116"/>
      <c r="AQ884" s="65"/>
      <c r="AR884" s="65"/>
      <c r="AS884" s="65"/>
      <c r="AT884" s="65"/>
      <c r="AU884" s="65"/>
      <c r="AV884" s="65"/>
      <c r="AW884" s="65"/>
      <c r="AX884" s="65"/>
      <c r="AY884" s="65"/>
    </row>
    <row r="885" spans="1:51" ht="15.75" customHeight="1" x14ac:dyDescent="0.3">
      <c r="A885" s="65"/>
      <c r="B885" s="113"/>
      <c r="C885" s="114"/>
      <c r="D885" s="115"/>
      <c r="E885" s="115"/>
      <c r="F885" s="115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  <c r="AA885" s="116"/>
      <c r="AB885" s="116"/>
      <c r="AC885" s="116"/>
      <c r="AD885" s="116"/>
      <c r="AE885" s="116"/>
      <c r="AF885" s="117"/>
      <c r="AG885" s="116"/>
      <c r="AH885" s="116"/>
      <c r="AI885" s="116"/>
      <c r="AJ885" s="116"/>
      <c r="AK885" s="116"/>
      <c r="AL885" s="116"/>
      <c r="AM885" s="116"/>
      <c r="AN885" s="116"/>
      <c r="AO885" s="116"/>
      <c r="AP885" s="116"/>
      <c r="AQ885" s="65"/>
      <c r="AR885" s="65"/>
      <c r="AS885" s="65"/>
      <c r="AT885" s="65"/>
      <c r="AU885" s="65"/>
      <c r="AV885" s="65"/>
      <c r="AW885" s="65"/>
      <c r="AX885" s="65"/>
      <c r="AY885" s="65"/>
    </row>
    <row r="886" spans="1:51" ht="15.75" customHeight="1" x14ac:dyDescent="0.3">
      <c r="A886" s="65"/>
      <c r="B886" s="113"/>
      <c r="C886" s="114"/>
      <c r="D886" s="115"/>
      <c r="E886" s="115"/>
      <c r="F886" s="115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  <c r="AA886" s="116"/>
      <c r="AB886" s="116"/>
      <c r="AC886" s="116"/>
      <c r="AD886" s="116"/>
      <c r="AE886" s="116"/>
      <c r="AF886" s="117"/>
      <c r="AG886" s="116"/>
      <c r="AH886" s="116"/>
      <c r="AI886" s="116"/>
      <c r="AJ886" s="116"/>
      <c r="AK886" s="116"/>
      <c r="AL886" s="116"/>
      <c r="AM886" s="116"/>
      <c r="AN886" s="116"/>
      <c r="AO886" s="116"/>
      <c r="AP886" s="116"/>
      <c r="AQ886" s="65"/>
      <c r="AR886" s="65"/>
      <c r="AS886" s="65"/>
      <c r="AT886" s="65"/>
      <c r="AU886" s="65"/>
      <c r="AV886" s="65"/>
      <c r="AW886" s="65"/>
      <c r="AX886" s="65"/>
      <c r="AY886" s="65"/>
    </row>
    <row r="887" spans="1:51" ht="15.75" customHeight="1" x14ac:dyDescent="0.3">
      <c r="A887" s="65"/>
      <c r="B887" s="113"/>
      <c r="C887" s="114"/>
      <c r="D887" s="115"/>
      <c r="E887" s="115"/>
      <c r="F887" s="115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  <c r="AA887" s="116"/>
      <c r="AB887" s="116"/>
      <c r="AC887" s="116"/>
      <c r="AD887" s="116"/>
      <c r="AE887" s="116"/>
      <c r="AF887" s="117"/>
      <c r="AG887" s="116"/>
      <c r="AH887" s="116"/>
      <c r="AI887" s="116"/>
      <c r="AJ887" s="116"/>
      <c r="AK887" s="116"/>
      <c r="AL887" s="116"/>
      <c r="AM887" s="116"/>
      <c r="AN887" s="116"/>
      <c r="AO887" s="116"/>
      <c r="AP887" s="116"/>
      <c r="AQ887" s="65"/>
      <c r="AR887" s="65"/>
      <c r="AS887" s="65"/>
      <c r="AT887" s="65"/>
      <c r="AU887" s="65"/>
      <c r="AV887" s="65"/>
      <c r="AW887" s="65"/>
      <c r="AX887" s="65"/>
      <c r="AY887" s="65"/>
    </row>
    <row r="888" spans="1:51" ht="15.75" customHeight="1" x14ac:dyDescent="0.3">
      <c r="A888" s="65"/>
      <c r="B888" s="113"/>
      <c r="C888" s="114"/>
      <c r="D888" s="115"/>
      <c r="E888" s="115"/>
      <c r="F888" s="115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  <c r="AA888" s="116"/>
      <c r="AB888" s="116"/>
      <c r="AC888" s="116"/>
      <c r="AD888" s="116"/>
      <c r="AE888" s="116"/>
      <c r="AF888" s="117"/>
      <c r="AG888" s="116"/>
      <c r="AH888" s="116"/>
      <c r="AI888" s="116"/>
      <c r="AJ888" s="116"/>
      <c r="AK888" s="116"/>
      <c r="AL888" s="116"/>
      <c r="AM888" s="116"/>
      <c r="AN888" s="116"/>
      <c r="AO888" s="116"/>
      <c r="AP888" s="116"/>
      <c r="AQ888" s="65"/>
      <c r="AR888" s="65"/>
      <c r="AS888" s="65"/>
      <c r="AT888" s="65"/>
      <c r="AU888" s="65"/>
      <c r="AV888" s="65"/>
      <c r="AW888" s="65"/>
      <c r="AX888" s="65"/>
      <c r="AY888" s="65"/>
    </row>
    <row r="889" spans="1:51" ht="15.75" customHeight="1" x14ac:dyDescent="0.3">
      <c r="A889" s="65"/>
      <c r="B889" s="113"/>
      <c r="C889" s="114"/>
      <c r="D889" s="115"/>
      <c r="E889" s="115"/>
      <c r="F889" s="115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  <c r="AA889" s="116"/>
      <c r="AB889" s="116"/>
      <c r="AC889" s="116"/>
      <c r="AD889" s="116"/>
      <c r="AE889" s="116"/>
      <c r="AF889" s="117"/>
      <c r="AG889" s="116"/>
      <c r="AH889" s="116"/>
      <c r="AI889" s="116"/>
      <c r="AJ889" s="116"/>
      <c r="AK889" s="116"/>
      <c r="AL889" s="116"/>
      <c r="AM889" s="116"/>
      <c r="AN889" s="116"/>
      <c r="AO889" s="116"/>
      <c r="AP889" s="116"/>
      <c r="AQ889" s="65"/>
      <c r="AR889" s="65"/>
      <c r="AS889" s="65"/>
      <c r="AT889" s="65"/>
      <c r="AU889" s="65"/>
      <c r="AV889" s="65"/>
      <c r="AW889" s="65"/>
      <c r="AX889" s="65"/>
      <c r="AY889" s="65"/>
    </row>
    <row r="890" spans="1:51" ht="15.75" customHeight="1" x14ac:dyDescent="0.3">
      <c r="A890" s="65"/>
      <c r="B890" s="113"/>
      <c r="C890" s="114"/>
      <c r="D890" s="115"/>
      <c r="E890" s="115"/>
      <c r="F890" s="115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  <c r="AA890" s="116"/>
      <c r="AB890" s="116"/>
      <c r="AC890" s="116"/>
      <c r="AD890" s="116"/>
      <c r="AE890" s="116"/>
      <c r="AF890" s="117"/>
      <c r="AG890" s="116"/>
      <c r="AH890" s="116"/>
      <c r="AI890" s="116"/>
      <c r="AJ890" s="116"/>
      <c r="AK890" s="116"/>
      <c r="AL890" s="116"/>
      <c r="AM890" s="116"/>
      <c r="AN890" s="116"/>
      <c r="AO890" s="116"/>
      <c r="AP890" s="116"/>
      <c r="AQ890" s="65"/>
      <c r="AR890" s="65"/>
      <c r="AS890" s="65"/>
      <c r="AT890" s="65"/>
      <c r="AU890" s="65"/>
      <c r="AV890" s="65"/>
      <c r="AW890" s="65"/>
      <c r="AX890" s="65"/>
      <c r="AY890" s="65"/>
    </row>
    <row r="891" spans="1:51" ht="15.75" customHeight="1" x14ac:dyDescent="0.3">
      <c r="A891" s="65"/>
      <c r="B891" s="113"/>
      <c r="C891" s="114"/>
      <c r="D891" s="115"/>
      <c r="E891" s="115"/>
      <c r="F891" s="115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  <c r="AA891" s="116"/>
      <c r="AB891" s="116"/>
      <c r="AC891" s="116"/>
      <c r="AD891" s="116"/>
      <c r="AE891" s="116"/>
      <c r="AF891" s="117"/>
      <c r="AG891" s="116"/>
      <c r="AH891" s="116"/>
      <c r="AI891" s="116"/>
      <c r="AJ891" s="116"/>
      <c r="AK891" s="116"/>
      <c r="AL891" s="116"/>
      <c r="AM891" s="116"/>
      <c r="AN891" s="116"/>
      <c r="AO891" s="116"/>
      <c r="AP891" s="116"/>
      <c r="AQ891" s="65"/>
      <c r="AR891" s="65"/>
      <c r="AS891" s="65"/>
      <c r="AT891" s="65"/>
      <c r="AU891" s="65"/>
      <c r="AV891" s="65"/>
      <c r="AW891" s="65"/>
      <c r="AX891" s="65"/>
      <c r="AY891" s="65"/>
    </row>
    <row r="892" spans="1:51" ht="15.75" customHeight="1" x14ac:dyDescent="0.3">
      <c r="A892" s="65"/>
      <c r="B892" s="113"/>
      <c r="C892" s="114"/>
      <c r="D892" s="115"/>
      <c r="E892" s="115"/>
      <c r="F892" s="115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  <c r="AA892" s="116"/>
      <c r="AB892" s="116"/>
      <c r="AC892" s="116"/>
      <c r="AD892" s="116"/>
      <c r="AE892" s="116"/>
      <c r="AF892" s="117"/>
      <c r="AG892" s="116"/>
      <c r="AH892" s="116"/>
      <c r="AI892" s="116"/>
      <c r="AJ892" s="116"/>
      <c r="AK892" s="116"/>
      <c r="AL892" s="116"/>
      <c r="AM892" s="116"/>
      <c r="AN892" s="116"/>
      <c r="AO892" s="116"/>
      <c r="AP892" s="116"/>
      <c r="AQ892" s="65"/>
      <c r="AR892" s="65"/>
      <c r="AS892" s="65"/>
      <c r="AT892" s="65"/>
      <c r="AU892" s="65"/>
      <c r="AV892" s="65"/>
      <c r="AW892" s="65"/>
      <c r="AX892" s="65"/>
      <c r="AY892" s="65"/>
    </row>
    <row r="893" spans="1:51" ht="15.75" customHeight="1" x14ac:dyDescent="0.3">
      <c r="A893" s="65"/>
      <c r="B893" s="113"/>
      <c r="C893" s="114"/>
      <c r="D893" s="115"/>
      <c r="E893" s="115"/>
      <c r="F893" s="115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  <c r="AA893" s="116"/>
      <c r="AB893" s="116"/>
      <c r="AC893" s="116"/>
      <c r="AD893" s="116"/>
      <c r="AE893" s="116"/>
      <c r="AF893" s="117"/>
      <c r="AG893" s="116"/>
      <c r="AH893" s="116"/>
      <c r="AI893" s="116"/>
      <c r="AJ893" s="116"/>
      <c r="AK893" s="116"/>
      <c r="AL893" s="116"/>
      <c r="AM893" s="116"/>
      <c r="AN893" s="116"/>
      <c r="AO893" s="116"/>
      <c r="AP893" s="116"/>
      <c r="AQ893" s="65"/>
      <c r="AR893" s="65"/>
      <c r="AS893" s="65"/>
      <c r="AT893" s="65"/>
      <c r="AU893" s="65"/>
      <c r="AV893" s="65"/>
      <c r="AW893" s="65"/>
      <c r="AX893" s="65"/>
      <c r="AY893" s="65"/>
    </row>
    <row r="894" spans="1:51" ht="15.75" customHeight="1" x14ac:dyDescent="0.3">
      <c r="A894" s="65"/>
      <c r="B894" s="113"/>
      <c r="C894" s="114"/>
      <c r="D894" s="115"/>
      <c r="E894" s="115"/>
      <c r="F894" s="115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  <c r="AA894" s="116"/>
      <c r="AB894" s="116"/>
      <c r="AC894" s="116"/>
      <c r="AD894" s="116"/>
      <c r="AE894" s="116"/>
      <c r="AF894" s="117"/>
      <c r="AG894" s="116"/>
      <c r="AH894" s="116"/>
      <c r="AI894" s="116"/>
      <c r="AJ894" s="116"/>
      <c r="AK894" s="116"/>
      <c r="AL894" s="116"/>
      <c r="AM894" s="116"/>
      <c r="AN894" s="116"/>
      <c r="AO894" s="116"/>
      <c r="AP894" s="116"/>
      <c r="AQ894" s="65"/>
      <c r="AR894" s="65"/>
      <c r="AS894" s="65"/>
      <c r="AT894" s="65"/>
      <c r="AU894" s="65"/>
      <c r="AV894" s="65"/>
      <c r="AW894" s="65"/>
      <c r="AX894" s="65"/>
      <c r="AY894" s="65"/>
    </row>
    <row r="895" spans="1:51" ht="15.75" customHeight="1" x14ac:dyDescent="0.3">
      <c r="A895" s="65"/>
      <c r="B895" s="113"/>
      <c r="C895" s="114"/>
      <c r="D895" s="115"/>
      <c r="E895" s="115"/>
      <c r="F895" s="115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  <c r="AA895" s="116"/>
      <c r="AB895" s="116"/>
      <c r="AC895" s="116"/>
      <c r="AD895" s="116"/>
      <c r="AE895" s="116"/>
      <c r="AF895" s="117"/>
      <c r="AG895" s="116"/>
      <c r="AH895" s="116"/>
      <c r="AI895" s="116"/>
      <c r="AJ895" s="116"/>
      <c r="AK895" s="116"/>
      <c r="AL895" s="116"/>
      <c r="AM895" s="116"/>
      <c r="AN895" s="116"/>
      <c r="AO895" s="116"/>
      <c r="AP895" s="116"/>
      <c r="AQ895" s="65"/>
      <c r="AR895" s="65"/>
      <c r="AS895" s="65"/>
      <c r="AT895" s="65"/>
      <c r="AU895" s="65"/>
      <c r="AV895" s="65"/>
      <c r="AW895" s="65"/>
      <c r="AX895" s="65"/>
      <c r="AY895" s="65"/>
    </row>
    <row r="896" spans="1:51" ht="15.75" customHeight="1" x14ac:dyDescent="0.3">
      <c r="A896" s="65"/>
      <c r="B896" s="113"/>
      <c r="C896" s="114"/>
      <c r="D896" s="115"/>
      <c r="E896" s="115"/>
      <c r="F896" s="115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  <c r="AA896" s="116"/>
      <c r="AB896" s="116"/>
      <c r="AC896" s="116"/>
      <c r="AD896" s="116"/>
      <c r="AE896" s="116"/>
      <c r="AF896" s="117"/>
      <c r="AG896" s="116"/>
      <c r="AH896" s="116"/>
      <c r="AI896" s="116"/>
      <c r="AJ896" s="116"/>
      <c r="AK896" s="116"/>
      <c r="AL896" s="116"/>
      <c r="AM896" s="116"/>
      <c r="AN896" s="116"/>
      <c r="AO896" s="116"/>
      <c r="AP896" s="116"/>
      <c r="AQ896" s="65"/>
      <c r="AR896" s="65"/>
      <c r="AS896" s="65"/>
      <c r="AT896" s="65"/>
      <c r="AU896" s="65"/>
      <c r="AV896" s="65"/>
      <c r="AW896" s="65"/>
      <c r="AX896" s="65"/>
      <c r="AY896" s="65"/>
    </row>
    <row r="897" spans="1:51" ht="15.75" customHeight="1" x14ac:dyDescent="0.3">
      <c r="A897" s="65"/>
      <c r="B897" s="113"/>
      <c r="C897" s="114"/>
      <c r="D897" s="115"/>
      <c r="E897" s="115"/>
      <c r="F897" s="115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  <c r="AA897" s="116"/>
      <c r="AB897" s="116"/>
      <c r="AC897" s="116"/>
      <c r="AD897" s="116"/>
      <c r="AE897" s="116"/>
      <c r="AF897" s="117"/>
      <c r="AG897" s="116"/>
      <c r="AH897" s="116"/>
      <c r="AI897" s="116"/>
      <c r="AJ897" s="116"/>
      <c r="AK897" s="116"/>
      <c r="AL897" s="116"/>
      <c r="AM897" s="116"/>
      <c r="AN897" s="116"/>
      <c r="AO897" s="116"/>
      <c r="AP897" s="116"/>
      <c r="AQ897" s="65"/>
      <c r="AR897" s="65"/>
      <c r="AS897" s="65"/>
      <c r="AT897" s="65"/>
      <c r="AU897" s="65"/>
      <c r="AV897" s="65"/>
      <c r="AW897" s="65"/>
      <c r="AX897" s="65"/>
      <c r="AY897" s="65"/>
    </row>
    <row r="898" spans="1:51" ht="15.75" customHeight="1" x14ac:dyDescent="0.3">
      <c r="A898" s="65"/>
      <c r="B898" s="113"/>
      <c r="C898" s="114"/>
      <c r="D898" s="115"/>
      <c r="E898" s="115"/>
      <c r="F898" s="115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  <c r="AA898" s="116"/>
      <c r="AB898" s="116"/>
      <c r="AC898" s="116"/>
      <c r="AD898" s="116"/>
      <c r="AE898" s="116"/>
      <c r="AF898" s="117"/>
      <c r="AG898" s="116"/>
      <c r="AH898" s="116"/>
      <c r="AI898" s="116"/>
      <c r="AJ898" s="116"/>
      <c r="AK898" s="116"/>
      <c r="AL898" s="116"/>
      <c r="AM898" s="116"/>
      <c r="AN898" s="116"/>
      <c r="AO898" s="116"/>
      <c r="AP898" s="116"/>
      <c r="AQ898" s="65"/>
      <c r="AR898" s="65"/>
      <c r="AS898" s="65"/>
      <c r="AT898" s="65"/>
      <c r="AU898" s="65"/>
      <c r="AV898" s="65"/>
      <c r="AW898" s="65"/>
      <c r="AX898" s="65"/>
      <c r="AY898" s="65"/>
    </row>
    <row r="899" spans="1:51" ht="15.75" customHeight="1" x14ac:dyDescent="0.3">
      <c r="A899" s="65"/>
      <c r="B899" s="113"/>
      <c r="C899" s="114"/>
      <c r="D899" s="115"/>
      <c r="E899" s="115"/>
      <c r="F899" s="115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  <c r="AA899" s="116"/>
      <c r="AB899" s="116"/>
      <c r="AC899" s="116"/>
      <c r="AD899" s="116"/>
      <c r="AE899" s="116"/>
      <c r="AF899" s="117"/>
      <c r="AG899" s="116"/>
      <c r="AH899" s="116"/>
      <c r="AI899" s="116"/>
      <c r="AJ899" s="116"/>
      <c r="AK899" s="116"/>
      <c r="AL899" s="116"/>
      <c r="AM899" s="116"/>
      <c r="AN899" s="116"/>
      <c r="AO899" s="116"/>
      <c r="AP899" s="116"/>
      <c r="AQ899" s="65"/>
      <c r="AR899" s="65"/>
      <c r="AS899" s="65"/>
      <c r="AT899" s="65"/>
      <c r="AU899" s="65"/>
      <c r="AV899" s="65"/>
      <c r="AW899" s="65"/>
      <c r="AX899" s="65"/>
      <c r="AY899" s="65"/>
    </row>
    <row r="900" spans="1:51" ht="15.75" customHeight="1" x14ac:dyDescent="0.3">
      <c r="A900" s="65"/>
      <c r="B900" s="113"/>
      <c r="C900" s="114"/>
      <c r="D900" s="115"/>
      <c r="E900" s="115"/>
      <c r="F900" s="115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  <c r="AA900" s="116"/>
      <c r="AB900" s="116"/>
      <c r="AC900" s="116"/>
      <c r="AD900" s="116"/>
      <c r="AE900" s="116"/>
      <c r="AF900" s="117"/>
      <c r="AG900" s="116"/>
      <c r="AH900" s="116"/>
      <c r="AI900" s="116"/>
      <c r="AJ900" s="116"/>
      <c r="AK900" s="116"/>
      <c r="AL900" s="116"/>
      <c r="AM900" s="116"/>
      <c r="AN900" s="116"/>
      <c r="AO900" s="116"/>
      <c r="AP900" s="116"/>
      <c r="AQ900" s="65"/>
      <c r="AR900" s="65"/>
      <c r="AS900" s="65"/>
      <c r="AT900" s="65"/>
      <c r="AU900" s="65"/>
      <c r="AV900" s="65"/>
      <c r="AW900" s="65"/>
      <c r="AX900" s="65"/>
      <c r="AY900" s="65"/>
    </row>
    <row r="901" spans="1:51" ht="15.75" customHeight="1" x14ac:dyDescent="0.3">
      <c r="A901" s="65"/>
      <c r="B901" s="113"/>
      <c r="C901" s="114"/>
      <c r="D901" s="115"/>
      <c r="E901" s="115"/>
      <c r="F901" s="115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  <c r="AA901" s="116"/>
      <c r="AB901" s="116"/>
      <c r="AC901" s="116"/>
      <c r="AD901" s="116"/>
      <c r="AE901" s="116"/>
      <c r="AF901" s="117"/>
      <c r="AG901" s="116"/>
      <c r="AH901" s="116"/>
      <c r="AI901" s="116"/>
      <c r="AJ901" s="116"/>
      <c r="AK901" s="116"/>
      <c r="AL901" s="116"/>
      <c r="AM901" s="116"/>
      <c r="AN901" s="116"/>
      <c r="AO901" s="116"/>
      <c r="AP901" s="116"/>
      <c r="AQ901" s="65"/>
      <c r="AR901" s="65"/>
      <c r="AS901" s="65"/>
      <c r="AT901" s="65"/>
      <c r="AU901" s="65"/>
      <c r="AV901" s="65"/>
      <c r="AW901" s="65"/>
      <c r="AX901" s="65"/>
      <c r="AY901" s="65"/>
    </row>
    <row r="902" spans="1:51" ht="15.75" customHeight="1" x14ac:dyDescent="0.3">
      <c r="A902" s="65"/>
      <c r="B902" s="113"/>
      <c r="C902" s="114"/>
      <c r="D902" s="115"/>
      <c r="E902" s="115"/>
      <c r="F902" s="115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  <c r="AA902" s="116"/>
      <c r="AB902" s="116"/>
      <c r="AC902" s="116"/>
      <c r="AD902" s="116"/>
      <c r="AE902" s="116"/>
      <c r="AF902" s="117"/>
      <c r="AG902" s="116"/>
      <c r="AH902" s="116"/>
      <c r="AI902" s="116"/>
      <c r="AJ902" s="116"/>
      <c r="AK902" s="116"/>
      <c r="AL902" s="116"/>
      <c r="AM902" s="116"/>
      <c r="AN902" s="116"/>
      <c r="AO902" s="116"/>
      <c r="AP902" s="116"/>
      <c r="AQ902" s="65"/>
      <c r="AR902" s="65"/>
      <c r="AS902" s="65"/>
      <c r="AT902" s="65"/>
      <c r="AU902" s="65"/>
      <c r="AV902" s="65"/>
      <c r="AW902" s="65"/>
      <c r="AX902" s="65"/>
      <c r="AY902" s="65"/>
    </row>
    <row r="903" spans="1:51" ht="15.75" customHeight="1" x14ac:dyDescent="0.3">
      <c r="A903" s="65"/>
      <c r="B903" s="113"/>
      <c r="C903" s="114"/>
      <c r="D903" s="115"/>
      <c r="E903" s="115"/>
      <c r="F903" s="115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  <c r="AA903" s="116"/>
      <c r="AB903" s="116"/>
      <c r="AC903" s="116"/>
      <c r="AD903" s="116"/>
      <c r="AE903" s="116"/>
      <c r="AF903" s="117"/>
      <c r="AG903" s="116"/>
      <c r="AH903" s="116"/>
      <c r="AI903" s="116"/>
      <c r="AJ903" s="116"/>
      <c r="AK903" s="116"/>
      <c r="AL903" s="116"/>
      <c r="AM903" s="116"/>
      <c r="AN903" s="116"/>
      <c r="AO903" s="116"/>
      <c r="AP903" s="116"/>
      <c r="AQ903" s="65"/>
      <c r="AR903" s="65"/>
      <c r="AS903" s="65"/>
      <c r="AT903" s="65"/>
      <c r="AU903" s="65"/>
      <c r="AV903" s="65"/>
      <c r="AW903" s="65"/>
      <c r="AX903" s="65"/>
      <c r="AY903" s="65"/>
    </row>
    <row r="904" spans="1:51" ht="15.75" customHeight="1" x14ac:dyDescent="0.3">
      <c r="A904" s="65"/>
      <c r="B904" s="113"/>
      <c r="C904" s="114"/>
      <c r="D904" s="115"/>
      <c r="E904" s="115"/>
      <c r="F904" s="115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  <c r="AA904" s="116"/>
      <c r="AB904" s="116"/>
      <c r="AC904" s="116"/>
      <c r="AD904" s="116"/>
      <c r="AE904" s="116"/>
      <c r="AF904" s="117"/>
      <c r="AG904" s="116"/>
      <c r="AH904" s="116"/>
      <c r="AI904" s="116"/>
      <c r="AJ904" s="116"/>
      <c r="AK904" s="116"/>
      <c r="AL904" s="116"/>
      <c r="AM904" s="116"/>
      <c r="AN904" s="116"/>
      <c r="AO904" s="116"/>
      <c r="AP904" s="116"/>
      <c r="AQ904" s="65"/>
      <c r="AR904" s="65"/>
      <c r="AS904" s="65"/>
      <c r="AT904" s="65"/>
      <c r="AU904" s="65"/>
      <c r="AV904" s="65"/>
      <c r="AW904" s="65"/>
      <c r="AX904" s="65"/>
      <c r="AY904" s="65"/>
    </row>
    <row r="905" spans="1:51" ht="15.75" customHeight="1" x14ac:dyDescent="0.3">
      <c r="A905" s="65"/>
      <c r="B905" s="113"/>
      <c r="C905" s="114"/>
      <c r="D905" s="115"/>
      <c r="E905" s="115"/>
      <c r="F905" s="115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  <c r="AA905" s="116"/>
      <c r="AB905" s="116"/>
      <c r="AC905" s="116"/>
      <c r="AD905" s="116"/>
      <c r="AE905" s="116"/>
      <c r="AF905" s="117"/>
      <c r="AG905" s="116"/>
      <c r="AH905" s="116"/>
      <c r="AI905" s="116"/>
      <c r="AJ905" s="116"/>
      <c r="AK905" s="116"/>
      <c r="AL905" s="116"/>
      <c r="AM905" s="116"/>
      <c r="AN905" s="116"/>
      <c r="AO905" s="116"/>
      <c r="AP905" s="116"/>
      <c r="AQ905" s="65"/>
      <c r="AR905" s="65"/>
      <c r="AS905" s="65"/>
      <c r="AT905" s="65"/>
      <c r="AU905" s="65"/>
      <c r="AV905" s="65"/>
      <c r="AW905" s="65"/>
      <c r="AX905" s="65"/>
      <c r="AY905" s="65"/>
    </row>
    <row r="906" spans="1:51" ht="15.75" customHeight="1" x14ac:dyDescent="0.3">
      <c r="A906" s="65"/>
      <c r="B906" s="113"/>
      <c r="C906" s="114"/>
      <c r="D906" s="115"/>
      <c r="E906" s="115"/>
      <c r="F906" s="115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  <c r="AA906" s="116"/>
      <c r="AB906" s="116"/>
      <c r="AC906" s="116"/>
      <c r="AD906" s="116"/>
      <c r="AE906" s="116"/>
      <c r="AF906" s="117"/>
      <c r="AG906" s="116"/>
      <c r="AH906" s="116"/>
      <c r="AI906" s="116"/>
      <c r="AJ906" s="116"/>
      <c r="AK906" s="116"/>
      <c r="AL906" s="116"/>
      <c r="AM906" s="116"/>
      <c r="AN906" s="116"/>
      <c r="AO906" s="116"/>
      <c r="AP906" s="116"/>
      <c r="AQ906" s="65"/>
      <c r="AR906" s="65"/>
      <c r="AS906" s="65"/>
      <c r="AT906" s="65"/>
      <c r="AU906" s="65"/>
      <c r="AV906" s="65"/>
      <c r="AW906" s="65"/>
      <c r="AX906" s="65"/>
      <c r="AY906" s="65"/>
    </row>
    <row r="907" spans="1:51" ht="15.75" customHeight="1" x14ac:dyDescent="0.3">
      <c r="A907" s="65"/>
      <c r="B907" s="113"/>
      <c r="C907" s="114"/>
      <c r="D907" s="115"/>
      <c r="E907" s="115"/>
      <c r="F907" s="115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  <c r="AA907" s="116"/>
      <c r="AB907" s="116"/>
      <c r="AC907" s="116"/>
      <c r="AD907" s="116"/>
      <c r="AE907" s="116"/>
      <c r="AF907" s="117"/>
      <c r="AG907" s="116"/>
      <c r="AH907" s="116"/>
      <c r="AI907" s="116"/>
      <c r="AJ907" s="116"/>
      <c r="AK907" s="116"/>
      <c r="AL907" s="116"/>
      <c r="AM907" s="116"/>
      <c r="AN907" s="116"/>
      <c r="AO907" s="116"/>
      <c r="AP907" s="116"/>
      <c r="AQ907" s="65"/>
      <c r="AR907" s="65"/>
      <c r="AS907" s="65"/>
      <c r="AT907" s="65"/>
      <c r="AU907" s="65"/>
      <c r="AV907" s="65"/>
      <c r="AW907" s="65"/>
      <c r="AX907" s="65"/>
      <c r="AY907" s="65"/>
    </row>
    <row r="908" spans="1:51" ht="15.75" customHeight="1" x14ac:dyDescent="0.3">
      <c r="A908" s="65"/>
      <c r="B908" s="113"/>
      <c r="C908" s="114"/>
      <c r="D908" s="115"/>
      <c r="E908" s="115"/>
      <c r="F908" s="115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  <c r="AA908" s="116"/>
      <c r="AB908" s="116"/>
      <c r="AC908" s="116"/>
      <c r="AD908" s="116"/>
      <c r="AE908" s="116"/>
      <c r="AF908" s="117"/>
      <c r="AG908" s="116"/>
      <c r="AH908" s="116"/>
      <c r="AI908" s="116"/>
      <c r="AJ908" s="116"/>
      <c r="AK908" s="116"/>
      <c r="AL908" s="116"/>
      <c r="AM908" s="116"/>
      <c r="AN908" s="116"/>
      <c r="AO908" s="116"/>
      <c r="AP908" s="116"/>
      <c r="AQ908" s="65"/>
      <c r="AR908" s="65"/>
      <c r="AS908" s="65"/>
      <c r="AT908" s="65"/>
      <c r="AU908" s="65"/>
      <c r="AV908" s="65"/>
      <c r="AW908" s="65"/>
      <c r="AX908" s="65"/>
      <c r="AY908" s="65"/>
    </row>
    <row r="909" spans="1:51" ht="15.75" customHeight="1" x14ac:dyDescent="0.3">
      <c r="A909" s="65"/>
      <c r="B909" s="113"/>
      <c r="C909" s="114"/>
      <c r="D909" s="115"/>
      <c r="E909" s="115"/>
      <c r="F909" s="115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  <c r="AA909" s="116"/>
      <c r="AB909" s="116"/>
      <c r="AC909" s="116"/>
      <c r="AD909" s="116"/>
      <c r="AE909" s="116"/>
      <c r="AF909" s="117"/>
      <c r="AG909" s="116"/>
      <c r="AH909" s="116"/>
      <c r="AI909" s="116"/>
      <c r="AJ909" s="116"/>
      <c r="AK909" s="116"/>
      <c r="AL909" s="116"/>
      <c r="AM909" s="116"/>
      <c r="AN909" s="116"/>
      <c r="AO909" s="116"/>
      <c r="AP909" s="116"/>
      <c r="AQ909" s="65"/>
      <c r="AR909" s="65"/>
      <c r="AS909" s="65"/>
      <c r="AT909" s="65"/>
      <c r="AU909" s="65"/>
      <c r="AV909" s="65"/>
      <c r="AW909" s="65"/>
      <c r="AX909" s="65"/>
      <c r="AY909" s="65"/>
    </row>
    <row r="910" spans="1:51" ht="15.75" customHeight="1" x14ac:dyDescent="0.3">
      <c r="A910" s="65"/>
      <c r="B910" s="113"/>
      <c r="C910" s="114"/>
      <c r="D910" s="115"/>
      <c r="E910" s="115"/>
      <c r="F910" s="115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  <c r="AA910" s="116"/>
      <c r="AB910" s="116"/>
      <c r="AC910" s="116"/>
      <c r="AD910" s="116"/>
      <c r="AE910" s="116"/>
      <c r="AF910" s="117"/>
      <c r="AG910" s="116"/>
      <c r="AH910" s="116"/>
      <c r="AI910" s="116"/>
      <c r="AJ910" s="116"/>
      <c r="AK910" s="116"/>
      <c r="AL910" s="116"/>
      <c r="AM910" s="116"/>
      <c r="AN910" s="116"/>
      <c r="AO910" s="116"/>
      <c r="AP910" s="116"/>
      <c r="AQ910" s="65"/>
      <c r="AR910" s="65"/>
      <c r="AS910" s="65"/>
      <c r="AT910" s="65"/>
      <c r="AU910" s="65"/>
      <c r="AV910" s="65"/>
      <c r="AW910" s="65"/>
      <c r="AX910" s="65"/>
      <c r="AY910" s="65"/>
    </row>
    <row r="911" spans="1:51" ht="15.75" customHeight="1" x14ac:dyDescent="0.3">
      <c r="A911" s="65"/>
      <c r="B911" s="113"/>
      <c r="C911" s="114"/>
      <c r="D911" s="115"/>
      <c r="E911" s="115"/>
      <c r="F911" s="115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  <c r="AA911" s="116"/>
      <c r="AB911" s="116"/>
      <c r="AC911" s="116"/>
      <c r="AD911" s="116"/>
      <c r="AE911" s="116"/>
      <c r="AF911" s="117"/>
      <c r="AG911" s="116"/>
      <c r="AH911" s="116"/>
      <c r="AI911" s="116"/>
      <c r="AJ911" s="116"/>
      <c r="AK911" s="116"/>
      <c r="AL911" s="116"/>
      <c r="AM911" s="116"/>
      <c r="AN911" s="116"/>
      <c r="AO911" s="116"/>
      <c r="AP911" s="116"/>
      <c r="AQ911" s="65"/>
      <c r="AR911" s="65"/>
      <c r="AS911" s="65"/>
      <c r="AT911" s="65"/>
      <c r="AU911" s="65"/>
      <c r="AV911" s="65"/>
      <c r="AW911" s="65"/>
      <c r="AX911" s="65"/>
      <c r="AY911" s="65"/>
    </row>
    <row r="912" spans="1:51" ht="15.75" customHeight="1" x14ac:dyDescent="0.3">
      <c r="A912" s="65"/>
      <c r="B912" s="113"/>
      <c r="C912" s="114"/>
      <c r="D912" s="115"/>
      <c r="E912" s="115"/>
      <c r="F912" s="115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  <c r="AA912" s="116"/>
      <c r="AB912" s="116"/>
      <c r="AC912" s="116"/>
      <c r="AD912" s="116"/>
      <c r="AE912" s="116"/>
      <c r="AF912" s="117"/>
      <c r="AG912" s="116"/>
      <c r="AH912" s="116"/>
      <c r="AI912" s="116"/>
      <c r="AJ912" s="116"/>
      <c r="AK912" s="116"/>
      <c r="AL912" s="116"/>
      <c r="AM912" s="116"/>
      <c r="AN912" s="116"/>
      <c r="AO912" s="116"/>
      <c r="AP912" s="116"/>
      <c r="AQ912" s="65"/>
      <c r="AR912" s="65"/>
      <c r="AS912" s="65"/>
      <c r="AT912" s="65"/>
      <c r="AU912" s="65"/>
      <c r="AV912" s="65"/>
      <c r="AW912" s="65"/>
      <c r="AX912" s="65"/>
      <c r="AY912" s="65"/>
    </row>
    <row r="913" spans="1:51" ht="15.75" customHeight="1" x14ac:dyDescent="0.3">
      <c r="A913" s="65"/>
      <c r="B913" s="113"/>
      <c r="C913" s="114"/>
      <c r="D913" s="115"/>
      <c r="E913" s="115"/>
      <c r="F913" s="115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  <c r="AA913" s="116"/>
      <c r="AB913" s="116"/>
      <c r="AC913" s="116"/>
      <c r="AD913" s="116"/>
      <c r="AE913" s="116"/>
      <c r="AF913" s="117"/>
      <c r="AG913" s="116"/>
      <c r="AH913" s="116"/>
      <c r="AI913" s="116"/>
      <c r="AJ913" s="116"/>
      <c r="AK913" s="116"/>
      <c r="AL913" s="116"/>
      <c r="AM913" s="116"/>
      <c r="AN913" s="116"/>
      <c r="AO913" s="116"/>
      <c r="AP913" s="116"/>
      <c r="AQ913" s="65"/>
      <c r="AR913" s="65"/>
      <c r="AS913" s="65"/>
      <c r="AT913" s="65"/>
      <c r="AU913" s="65"/>
      <c r="AV913" s="65"/>
      <c r="AW913" s="65"/>
      <c r="AX913" s="65"/>
      <c r="AY913" s="65"/>
    </row>
    <row r="914" spans="1:51" ht="15.75" customHeight="1" x14ac:dyDescent="0.3">
      <c r="A914" s="65"/>
      <c r="B914" s="113"/>
      <c r="C914" s="114"/>
      <c r="D914" s="115"/>
      <c r="E914" s="115"/>
      <c r="F914" s="115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  <c r="AA914" s="116"/>
      <c r="AB914" s="116"/>
      <c r="AC914" s="116"/>
      <c r="AD914" s="116"/>
      <c r="AE914" s="116"/>
      <c r="AF914" s="117"/>
      <c r="AG914" s="116"/>
      <c r="AH914" s="116"/>
      <c r="AI914" s="116"/>
      <c r="AJ914" s="116"/>
      <c r="AK914" s="116"/>
      <c r="AL914" s="116"/>
      <c r="AM914" s="116"/>
      <c r="AN914" s="116"/>
      <c r="AO914" s="116"/>
      <c r="AP914" s="116"/>
      <c r="AQ914" s="65"/>
      <c r="AR914" s="65"/>
      <c r="AS914" s="65"/>
      <c r="AT914" s="65"/>
      <c r="AU914" s="65"/>
      <c r="AV914" s="65"/>
      <c r="AW914" s="65"/>
      <c r="AX914" s="65"/>
      <c r="AY914" s="65"/>
    </row>
    <row r="915" spans="1:51" ht="15.75" customHeight="1" x14ac:dyDescent="0.3">
      <c r="A915" s="65"/>
      <c r="B915" s="113"/>
      <c r="C915" s="114"/>
      <c r="D915" s="115"/>
      <c r="E915" s="115"/>
      <c r="F915" s="115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  <c r="AA915" s="116"/>
      <c r="AB915" s="116"/>
      <c r="AC915" s="116"/>
      <c r="AD915" s="116"/>
      <c r="AE915" s="116"/>
      <c r="AF915" s="117"/>
      <c r="AG915" s="116"/>
      <c r="AH915" s="116"/>
      <c r="AI915" s="116"/>
      <c r="AJ915" s="116"/>
      <c r="AK915" s="116"/>
      <c r="AL915" s="116"/>
      <c r="AM915" s="116"/>
      <c r="AN915" s="116"/>
      <c r="AO915" s="116"/>
      <c r="AP915" s="116"/>
      <c r="AQ915" s="65"/>
      <c r="AR915" s="65"/>
      <c r="AS915" s="65"/>
      <c r="AT915" s="65"/>
      <c r="AU915" s="65"/>
      <c r="AV915" s="65"/>
      <c r="AW915" s="65"/>
      <c r="AX915" s="65"/>
      <c r="AY915" s="65"/>
    </row>
    <row r="916" spans="1:51" ht="15.75" customHeight="1" x14ac:dyDescent="0.3">
      <c r="A916" s="65"/>
      <c r="B916" s="113"/>
      <c r="C916" s="114"/>
      <c r="D916" s="115"/>
      <c r="E916" s="115"/>
      <c r="F916" s="115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  <c r="AA916" s="116"/>
      <c r="AB916" s="116"/>
      <c r="AC916" s="116"/>
      <c r="AD916" s="116"/>
      <c r="AE916" s="116"/>
      <c r="AF916" s="117"/>
      <c r="AG916" s="116"/>
      <c r="AH916" s="116"/>
      <c r="AI916" s="116"/>
      <c r="AJ916" s="116"/>
      <c r="AK916" s="116"/>
      <c r="AL916" s="116"/>
      <c r="AM916" s="116"/>
      <c r="AN916" s="116"/>
      <c r="AO916" s="116"/>
      <c r="AP916" s="116"/>
      <c r="AQ916" s="65"/>
      <c r="AR916" s="65"/>
      <c r="AS916" s="65"/>
      <c r="AT916" s="65"/>
      <c r="AU916" s="65"/>
      <c r="AV916" s="65"/>
      <c r="AW916" s="65"/>
      <c r="AX916" s="65"/>
      <c r="AY916" s="65"/>
    </row>
    <row r="917" spans="1:51" ht="15.75" customHeight="1" x14ac:dyDescent="0.3">
      <c r="A917" s="65"/>
      <c r="B917" s="113"/>
      <c r="C917" s="114"/>
      <c r="D917" s="115"/>
      <c r="E917" s="115"/>
      <c r="F917" s="115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  <c r="AA917" s="116"/>
      <c r="AB917" s="116"/>
      <c r="AC917" s="116"/>
      <c r="AD917" s="116"/>
      <c r="AE917" s="116"/>
      <c r="AF917" s="117"/>
      <c r="AG917" s="116"/>
      <c r="AH917" s="116"/>
      <c r="AI917" s="116"/>
      <c r="AJ917" s="116"/>
      <c r="AK917" s="116"/>
      <c r="AL917" s="116"/>
      <c r="AM917" s="116"/>
      <c r="AN917" s="116"/>
      <c r="AO917" s="116"/>
      <c r="AP917" s="116"/>
      <c r="AQ917" s="65"/>
      <c r="AR917" s="65"/>
      <c r="AS917" s="65"/>
      <c r="AT917" s="65"/>
      <c r="AU917" s="65"/>
      <c r="AV917" s="65"/>
      <c r="AW917" s="65"/>
      <c r="AX917" s="65"/>
      <c r="AY917" s="65"/>
    </row>
    <row r="918" spans="1:51" ht="15.75" customHeight="1" x14ac:dyDescent="0.3">
      <c r="A918" s="65"/>
      <c r="B918" s="113"/>
      <c r="C918" s="114"/>
      <c r="D918" s="115"/>
      <c r="E918" s="115"/>
      <c r="F918" s="115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  <c r="AA918" s="116"/>
      <c r="AB918" s="116"/>
      <c r="AC918" s="116"/>
      <c r="AD918" s="116"/>
      <c r="AE918" s="116"/>
      <c r="AF918" s="117"/>
      <c r="AG918" s="116"/>
      <c r="AH918" s="116"/>
      <c r="AI918" s="116"/>
      <c r="AJ918" s="116"/>
      <c r="AK918" s="116"/>
      <c r="AL918" s="116"/>
      <c r="AM918" s="116"/>
      <c r="AN918" s="116"/>
      <c r="AO918" s="116"/>
      <c r="AP918" s="116"/>
      <c r="AQ918" s="65"/>
      <c r="AR918" s="65"/>
      <c r="AS918" s="65"/>
      <c r="AT918" s="65"/>
      <c r="AU918" s="65"/>
      <c r="AV918" s="65"/>
      <c r="AW918" s="65"/>
      <c r="AX918" s="65"/>
      <c r="AY918" s="65"/>
    </row>
    <row r="919" spans="1:51" ht="15.75" customHeight="1" x14ac:dyDescent="0.3">
      <c r="A919" s="65"/>
      <c r="B919" s="113"/>
      <c r="C919" s="114"/>
      <c r="D919" s="115"/>
      <c r="E919" s="115"/>
      <c r="F919" s="115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  <c r="AA919" s="116"/>
      <c r="AB919" s="116"/>
      <c r="AC919" s="116"/>
      <c r="AD919" s="116"/>
      <c r="AE919" s="116"/>
      <c r="AF919" s="117"/>
      <c r="AG919" s="116"/>
      <c r="AH919" s="116"/>
      <c r="AI919" s="116"/>
      <c r="AJ919" s="116"/>
      <c r="AK919" s="116"/>
      <c r="AL919" s="116"/>
      <c r="AM919" s="116"/>
      <c r="AN919" s="116"/>
      <c r="AO919" s="116"/>
      <c r="AP919" s="116"/>
      <c r="AQ919" s="65"/>
      <c r="AR919" s="65"/>
      <c r="AS919" s="65"/>
      <c r="AT919" s="65"/>
      <c r="AU919" s="65"/>
      <c r="AV919" s="65"/>
      <c r="AW919" s="65"/>
      <c r="AX919" s="65"/>
      <c r="AY919" s="65"/>
    </row>
    <row r="920" spans="1:51" ht="15.75" customHeight="1" x14ac:dyDescent="0.3">
      <c r="A920" s="65"/>
      <c r="B920" s="113"/>
      <c r="C920" s="114"/>
      <c r="D920" s="115"/>
      <c r="E920" s="115"/>
      <c r="F920" s="115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  <c r="AA920" s="116"/>
      <c r="AB920" s="116"/>
      <c r="AC920" s="116"/>
      <c r="AD920" s="116"/>
      <c r="AE920" s="116"/>
      <c r="AF920" s="117"/>
      <c r="AG920" s="116"/>
      <c r="AH920" s="116"/>
      <c r="AI920" s="116"/>
      <c r="AJ920" s="116"/>
      <c r="AK920" s="116"/>
      <c r="AL920" s="116"/>
      <c r="AM920" s="116"/>
      <c r="AN920" s="116"/>
      <c r="AO920" s="116"/>
      <c r="AP920" s="116"/>
      <c r="AQ920" s="65"/>
      <c r="AR920" s="65"/>
      <c r="AS920" s="65"/>
      <c r="AT920" s="65"/>
      <c r="AU920" s="65"/>
      <c r="AV920" s="65"/>
      <c r="AW920" s="65"/>
      <c r="AX920" s="65"/>
      <c r="AY920" s="65"/>
    </row>
    <row r="921" spans="1:51" ht="15.75" customHeight="1" x14ac:dyDescent="0.3">
      <c r="A921" s="65"/>
      <c r="B921" s="113"/>
      <c r="C921" s="114"/>
      <c r="D921" s="115"/>
      <c r="E921" s="115"/>
      <c r="F921" s="115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  <c r="AA921" s="116"/>
      <c r="AB921" s="116"/>
      <c r="AC921" s="116"/>
      <c r="AD921" s="116"/>
      <c r="AE921" s="116"/>
      <c r="AF921" s="117"/>
      <c r="AG921" s="116"/>
      <c r="AH921" s="116"/>
      <c r="AI921" s="116"/>
      <c r="AJ921" s="116"/>
      <c r="AK921" s="116"/>
      <c r="AL921" s="116"/>
      <c r="AM921" s="116"/>
      <c r="AN921" s="116"/>
      <c r="AO921" s="116"/>
      <c r="AP921" s="116"/>
      <c r="AQ921" s="65"/>
      <c r="AR921" s="65"/>
      <c r="AS921" s="65"/>
      <c r="AT921" s="65"/>
      <c r="AU921" s="65"/>
      <c r="AV921" s="65"/>
      <c r="AW921" s="65"/>
      <c r="AX921" s="65"/>
      <c r="AY921" s="65"/>
    </row>
    <row r="922" spans="1:51" ht="15.75" customHeight="1" x14ac:dyDescent="0.3">
      <c r="A922" s="65"/>
      <c r="B922" s="113"/>
      <c r="C922" s="114"/>
      <c r="D922" s="115"/>
      <c r="E922" s="115"/>
      <c r="F922" s="115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  <c r="AA922" s="116"/>
      <c r="AB922" s="116"/>
      <c r="AC922" s="116"/>
      <c r="AD922" s="116"/>
      <c r="AE922" s="116"/>
      <c r="AF922" s="117"/>
      <c r="AG922" s="116"/>
      <c r="AH922" s="116"/>
      <c r="AI922" s="116"/>
      <c r="AJ922" s="116"/>
      <c r="AK922" s="116"/>
      <c r="AL922" s="116"/>
      <c r="AM922" s="116"/>
      <c r="AN922" s="116"/>
      <c r="AO922" s="116"/>
      <c r="AP922" s="116"/>
      <c r="AQ922" s="65"/>
      <c r="AR922" s="65"/>
      <c r="AS922" s="65"/>
      <c r="AT922" s="65"/>
      <c r="AU922" s="65"/>
      <c r="AV922" s="65"/>
      <c r="AW922" s="65"/>
      <c r="AX922" s="65"/>
      <c r="AY922" s="65"/>
    </row>
    <row r="923" spans="1:51" ht="15.75" customHeight="1" x14ac:dyDescent="0.3">
      <c r="A923" s="65"/>
      <c r="B923" s="113"/>
      <c r="C923" s="114"/>
      <c r="D923" s="115"/>
      <c r="E923" s="115"/>
      <c r="F923" s="115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  <c r="AA923" s="116"/>
      <c r="AB923" s="116"/>
      <c r="AC923" s="116"/>
      <c r="AD923" s="116"/>
      <c r="AE923" s="116"/>
      <c r="AF923" s="117"/>
      <c r="AG923" s="116"/>
      <c r="AH923" s="116"/>
      <c r="AI923" s="116"/>
      <c r="AJ923" s="116"/>
      <c r="AK923" s="116"/>
      <c r="AL923" s="116"/>
      <c r="AM923" s="116"/>
      <c r="AN923" s="116"/>
      <c r="AO923" s="116"/>
      <c r="AP923" s="116"/>
      <c r="AQ923" s="65"/>
      <c r="AR923" s="65"/>
      <c r="AS923" s="65"/>
      <c r="AT923" s="65"/>
      <c r="AU923" s="65"/>
      <c r="AV923" s="65"/>
      <c r="AW923" s="65"/>
      <c r="AX923" s="65"/>
      <c r="AY923" s="65"/>
    </row>
    <row r="924" spans="1:51" ht="15.75" customHeight="1" x14ac:dyDescent="0.3">
      <c r="A924" s="65"/>
      <c r="B924" s="113"/>
      <c r="C924" s="114"/>
      <c r="D924" s="115"/>
      <c r="E924" s="115"/>
      <c r="F924" s="115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  <c r="AA924" s="116"/>
      <c r="AB924" s="116"/>
      <c r="AC924" s="116"/>
      <c r="AD924" s="116"/>
      <c r="AE924" s="116"/>
      <c r="AF924" s="117"/>
      <c r="AG924" s="116"/>
      <c r="AH924" s="116"/>
      <c r="AI924" s="116"/>
      <c r="AJ924" s="116"/>
      <c r="AK924" s="116"/>
      <c r="AL924" s="116"/>
      <c r="AM924" s="116"/>
      <c r="AN924" s="116"/>
      <c r="AO924" s="116"/>
      <c r="AP924" s="116"/>
      <c r="AQ924" s="65"/>
      <c r="AR924" s="65"/>
      <c r="AS924" s="65"/>
      <c r="AT924" s="65"/>
      <c r="AU924" s="65"/>
      <c r="AV924" s="65"/>
      <c r="AW924" s="65"/>
      <c r="AX924" s="65"/>
      <c r="AY924" s="65"/>
    </row>
    <row r="925" spans="1:51" ht="15.75" customHeight="1" x14ac:dyDescent="0.3">
      <c r="A925" s="65"/>
      <c r="B925" s="113"/>
      <c r="C925" s="114"/>
      <c r="D925" s="115"/>
      <c r="E925" s="115"/>
      <c r="F925" s="115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  <c r="AA925" s="116"/>
      <c r="AB925" s="116"/>
      <c r="AC925" s="116"/>
      <c r="AD925" s="116"/>
      <c r="AE925" s="116"/>
      <c r="AF925" s="117"/>
      <c r="AG925" s="116"/>
      <c r="AH925" s="116"/>
      <c r="AI925" s="116"/>
      <c r="AJ925" s="116"/>
      <c r="AK925" s="116"/>
      <c r="AL925" s="116"/>
      <c r="AM925" s="116"/>
      <c r="AN925" s="116"/>
      <c r="AO925" s="116"/>
      <c r="AP925" s="116"/>
      <c r="AQ925" s="65"/>
      <c r="AR925" s="65"/>
      <c r="AS925" s="65"/>
      <c r="AT925" s="65"/>
      <c r="AU925" s="65"/>
      <c r="AV925" s="65"/>
      <c r="AW925" s="65"/>
      <c r="AX925" s="65"/>
      <c r="AY925" s="65"/>
    </row>
    <row r="926" spans="1:51" ht="15.75" customHeight="1" x14ac:dyDescent="0.3">
      <c r="A926" s="65"/>
      <c r="B926" s="113"/>
      <c r="C926" s="114"/>
      <c r="D926" s="115"/>
      <c r="E926" s="115"/>
      <c r="F926" s="115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  <c r="AA926" s="116"/>
      <c r="AB926" s="116"/>
      <c r="AC926" s="116"/>
      <c r="AD926" s="116"/>
      <c r="AE926" s="116"/>
      <c r="AF926" s="117"/>
      <c r="AG926" s="116"/>
      <c r="AH926" s="116"/>
      <c r="AI926" s="116"/>
      <c r="AJ926" s="116"/>
      <c r="AK926" s="116"/>
      <c r="AL926" s="116"/>
      <c r="AM926" s="116"/>
      <c r="AN926" s="116"/>
      <c r="AO926" s="116"/>
      <c r="AP926" s="116"/>
      <c r="AQ926" s="65"/>
      <c r="AR926" s="65"/>
      <c r="AS926" s="65"/>
      <c r="AT926" s="65"/>
      <c r="AU926" s="65"/>
      <c r="AV926" s="65"/>
      <c r="AW926" s="65"/>
      <c r="AX926" s="65"/>
      <c r="AY926" s="65"/>
    </row>
    <row r="927" spans="1:51" ht="15.75" customHeight="1" x14ac:dyDescent="0.3">
      <c r="A927" s="65"/>
      <c r="B927" s="113"/>
      <c r="C927" s="114"/>
      <c r="D927" s="115"/>
      <c r="E927" s="115"/>
      <c r="F927" s="115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  <c r="AA927" s="116"/>
      <c r="AB927" s="116"/>
      <c r="AC927" s="116"/>
      <c r="AD927" s="116"/>
      <c r="AE927" s="116"/>
      <c r="AF927" s="117"/>
      <c r="AG927" s="116"/>
      <c r="AH927" s="116"/>
      <c r="AI927" s="116"/>
      <c r="AJ927" s="116"/>
      <c r="AK927" s="116"/>
      <c r="AL927" s="116"/>
      <c r="AM927" s="116"/>
      <c r="AN927" s="116"/>
      <c r="AO927" s="116"/>
      <c r="AP927" s="116"/>
      <c r="AQ927" s="65"/>
      <c r="AR927" s="65"/>
      <c r="AS927" s="65"/>
      <c r="AT927" s="65"/>
      <c r="AU927" s="65"/>
      <c r="AV927" s="65"/>
      <c r="AW927" s="65"/>
      <c r="AX927" s="65"/>
      <c r="AY927" s="65"/>
    </row>
    <row r="928" spans="1:51" ht="15.75" customHeight="1" x14ac:dyDescent="0.3">
      <c r="A928" s="65"/>
      <c r="B928" s="113"/>
      <c r="C928" s="114"/>
      <c r="D928" s="115"/>
      <c r="E928" s="115"/>
      <c r="F928" s="115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  <c r="AA928" s="116"/>
      <c r="AB928" s="116"/>
      <c r="AC928" s="116"/>
      <c r="AD928" s="116"/>
      <c r="AE928" s="116"/>
      <c r="AF928" s="117"/>
      <c r="AG928" s="116"/>
      <c r="AH928" s="116"/>
      <c r="AI928" s="116"/>
      <c r="AJ928" s="116"/>
      <c r="AK928" s="116"/>
      <c r="AL928" s="116"/>
      <c r="AM928" s="116"/>
      <c r="AN928" s="116"/>
      <c r="AO928" s="116"/>
      <c r="AP928" s="116"/>
      <c r="AQ928" s="65"/>
      <c r="AR928" s="65"/>
      <c r="AS928" s="65"/>
      <c r="AT928" s="65"/>
      <c r="AU928" s="65"/>
      <c r="AV928" s="65"/>
      <c r="AW928" s="65"/>
      <c r="AX928" s="65"/>
      <c r="AY928" s="65"/>
    </row>
    <row r="929" spans="1:51" ht="15.75" customHeight="1" x14ac:dyDescent="0.3">
      <c r="A929" s="65"/>
      <c r="B929" s="113"/>
      <c r="C929" s="114"/>
      <c r="D929" s="115"/>
      <c r="E929" s="115"/>
      <c r="F929" s="115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  <c r="AA929" s="116"/>
      <c r="AB929" s="116"/>
      <c r="AC929" s="116"/>
      <c r="AD929" s="116"/>
      <c r="AE929" s="116"/>
      <c r="AF929" s="117"/>
      <c r="AG929" s="116"/>
      <c r="AH929" s="116"/>
      <c r="AI929" s="116"/>
      <c r="AJ929" s="116"/>
      <c r="AK929" s="116"/>
      <c r="AL929" s="116"/>
      <c r="AM929" s="116"/>
      <c r="AN929" s="116"/>
      <c r="AO929" s="116"/>
      <c r="AP929" s="116"/>
      <c r="AQ929" s="65"/>
      <c r="AR929" s="65"/>
      <c r="AS929" s="65"/>
      <c r="AT929" s="65"/>
      <c r="AU929" s="65"/>
      <c r="AV929" s="65"/>
      <c r="AW929" s="65"/>
      <c r="AX929" s="65"/>
      <c r="AY929" s="65"/>
    </row>
    <row r="930" spans="1:51" ht="15.75" customHeight="1" x14ac:dyDescent="0.3">
      <c r="A930" s="65"/>
      <c r="B930" s="113"/>
      <c r="C930" s="114"/>
      <c r="D930" s="115"/>
      <c r="E930" s="115"/>
      <c r="F930" s="115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  <c r="AA930" s="116"/>
      <c r="AB930" s="116"/>
      <c r="AC930" s="116"/>
      <c r="AD930" s="116"/>
      <c r="AE930" s="116"/>
      <c r="AF930" s="117"/>
      <c r="AG930" s="116"/>
      <c r="AH930" s="116"/>
      <c r="AI930" s="116"/>
      <c r="AJ930" s="116"/>
      <c r="AK930" s="116"/>
      <c r="AL930" s="116"/>
      <c r="AM930" s="116"/>
      <c r="AN930" s="116"/>
      <c r="AO930" s="116"/>
      <c r="AP930" s="116"/>
      <c r="AQ930" s="65"/>
      <c r="AR930" s="65"/>
      <c r="AS930" s="65"/>
      <c r="AT930" s="65"/>
      <c r="AU930" s="65"/>
      <c r="AV930" s="65"/>
      <c r="AW930" s="65"/>
      <c r="AX930" s="65"/>
      <c r="AY930" s="65"/>
    </row>
    <row r="931" spans="1:51" ht="15.75" customHeight="1" x14ac:dyDescent="0.3">
      <c r="A931" s="65"/>
      <c r="B931" s="113"/>
      <c r="C931" s="114"/>
      <c r="D931" s="115"/>
      <c r="E931" s="115"/>
      <c r="F931" s="115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  <c r="AA931" s="116"/>
      <c r="AB931" s="116"/>
      <c r="AC931" s="116"/>
      <c r="AD931" s="116"/>
      <c r="AE931" s="116"/>
      <c r="AF931" s="117"/>
      <c r="AG931" s="116"/>
      <c r="AH931" s="116"/>
      <c r="AI931" s="116"/>
      <c r="AJ931" s="116"/>
      <c r="AK931" s="116"/>
      <c r="AL931" s="116"/>
      <c r="AM931" s="116"/>
      <c r="AN931" s="116"/>
      <c r="AO931" s="116"/>
      <c r="AP931" s="116"/>
      <c r="AQ931" s="65"/>
      <c r="AR931" s="65"/>
      <c r="AS931" s="65"/>
      <c r="AT931" s="65"/>
      <c r="AU931" s="65"/>
      <c r="AV931" s="65"/>
      <c r="AW931" s="65"/>
      <c r="AX931" s="65"/>
      <c r="AY931" s="65"/>
    </row>
    <row r="932" spans="1:51" ht="15.75" customHeight="1" x14ac:dyDescent="0.3">
      <c r="A932" s="65"/>
      <c r="B932" s="113"/>
      <c r="C932" s="114"/>
      <c r="D932" s="115"/>
      <c r="E932" s="115"/>
      <c r="F932" s="115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  <c r="AA932" s="116"/>
      <c r="AB932" s="116"/>
      <c r="AC932" s="116"/>
      <c r="AD932" s="116"/>
      <c r="AE932" s="116"/>
      <c r="AF932" s="117"/>
      <c r="AG932" s="116"/>
      <c r="AH932" s="116"/>
      <c r="AI932" s="116"/>
      <c r="AJ932" s="116"/>
      <c r="AK932" s="116"/>
      <c r="AL932" s="116"/>
      <c r="AM932" s="116"/>
      <c r="AN932" s="116"/>
      <c r="AO932" s="116"/>
      <c r="AP932" s="116"/>
      <c r="AQ932" s="65"/>
      <c r="AR932" s="65"/>
      <c r="AS932" s="65"/>
      <c r="AT932" s="65"/>
      <c r="AU932" s="65"/>
      <c r="AV932" s="65"/>
      <c r="AW932" s="65"/>
      <c r="AX932" s="65"/>
      <c r="AY932" s="65"/>
    </row>
    <row r="933" spans="1:51" ht="15.75" customHeight="1" x14ac:dyDescent="0.3">
      <c r="A933" s="65"/>
      <c r="B933" s="113"/>
      <c r="C933" s="114"/>
      <c r="D933" s="115"/>
      <c r="E933" s="115"/>
      <c r="F933" s="115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  <c r="AA933" s="116"/>
      <c r="AB933" s="116"/>
      <c r="AC933" s="116"/>
      <c r="AD933" s="116"/>
      <c r="AE933" s="116"/>
      <c r="AF933" s="117"/>
      <c r="AG933" s="116"/>
      <c r="AH933" s="116"/>
      <c r="AI933" s="116"/>
      <c r="AJ933" s="116"/>
      <c r="AK933" s="116"/>
      <c r="AL933" s="116"/>
      <c r="AM933" s="116"/>
      <c r="AN933" s="116"/>
      <c r="AO933" s="116"/>
      <c r="AP933" s="116"/>
      <c r="AQ933" s="65"/>
      <c r="AR933" s="65"/>
      <c r="AS933" s="65"/>
      <c r="AT933" s="65"/>
      <c r="AU933" s="65"/>
      <c r="AV933" s="65"/>
      <c r="AW933" s="65"/>
      <c r="AX933" s="65"/>
      <c r="AY933" s="65"/>
    </row>
    <row r="934" spans="1:51" ht="15.75" customHeight="1" x14ac:dyDescent="0.3">
      <c r="A934" s="65"/>
      <c r="B934" s="113"/>
      <c r="C934" s="114"/>
      <c r="D934" s="115"/>
      <c r="E934" s="115"/>
      <c r="F934" s="115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  <c r="AA934" s="116"/>
      <c r="AB934" s="116"/>
      <c r="AC934" s="116"/>
      <c r="AD934" s="116"/>
      <c r="AE934" s="116"/>
      <c r="AF934" s="117"/>
      <c r="AG934" s="116"/>
      <c r="AH934" s="116"/>
      <c r="AI934" s="116"/>
      <c r="AJ934" s="116"/>
      <c r="AK934" s="116"/>
      <c r="AL934" s="116"/>
      <c r="AM934" s="116"/>
      <c r="AN934" s="116"/>
      <c r="AO934" s="116"/>
      <c r="AP934" s="116"/>
      <c r="AQ934" s="65"/>
      <c r="AR934" s="65"/>
      <c r="AS934" s="65"/>
      <c r="AT934" s="65"/>
      <c r="AU934" s="65"/>
      <c r="AV934" s="65"/>
      <c r="AW934" s="65"/>
      <c r="AX934" s="65"/>
      <c r="AY934" s="65"/>
    </row>
    <row r="935" spans="1:51" ht="15.75" customHeight="1" x14ac:dyDescent="0.3">
      <c r="A935" s="65"/>
      <c r="B935" s="113"/>
      <c r="C935" s="114"/>
      <c r="D935" s="115"/>
      <c r="E935" s="115"/>
      <c r="F935" s="115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  <c r="AA935" s="116"/>
      <c r="AB935" s="116"/>
      <c r="AC935" s="116"/>
      <c r="AD935" s="116"/>
      <c r="AE935" s="116"/>
      <c r="AF935" s="117"/>
      <c r="AG935" s="116"/>
      <c r="AH935" s="116"/>
      <c r="AI935" s="116"/>
      <c r="AJ935" s="116"/>
      <c r="AK935" s="116"/>
      <c r="AL935" s="116"/>
      <c r="AM935" s="116"/>
      <c r="AN935" s="116"/>
      <c r="AO935" s="116"/>
      <c r="AP935" s="116"/>
      <c r="AQ935" s="65"/>
      <c r="AR935" s="65"/>
      <c r="AS935" s="65"/>
      <c r="AT935" s="65"/>
      <c r="AU935" s="65"/>
      <c r="AV935" s="65"/>
      <c r="AW935" s="65"/>
      <c r="AX935" s="65"/>
      <c r="AY935" s="65"/>
    </row>
    <row r="936" spans="1:51" ht="15.75" customHeight="1" x14ac:dyDescent="0.3">
      <c r="A936" s="65"/>
      <c r="B936" s="113"/>
      <c r="C936" s="114"/>
      <c r="D936" s="115"/>
      <c r="E936" s="115"/>
      <c r="F936" s="115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  <c r="AA936" s="116"/>
      <c r="AB936" s="116"/>
      <c r="AC936" s="116"/>
      <c r="AD936" s="116"/>
      <c r="AE936" s="116"/>
      <c r="AF936" s="117"/>
      <c r="AG936" s="116"/>
      <c r="AH936" s="116"/>
      <c r="AI936" s="116"/>
      <c r="AJ936" s="116"/>
      <c r="AK936" s="116"/>
      <c r="AL936" s="116"/>
      <c r="AM936" s="116"/>
      <c r="AN936" s="116"/>
      <c r="AO936" s="116"/>
      <c r="AP936" s="116"/>
      <c r="AQ936" s="65"/>
      <c r="AR936" s="65"/>
      <c r="AS936" s="65"/>
      <c r="AT936" s="65"/>
      <c r="AU936" s="65"/>
      <c r="AV936" s="65"/>
      <c r="AW936" s="65"/>
      <c r="AX936" s="65"/>
      <c r="AY936" s="65"/>
    </row>
    <row r="937" spans="1:51" ht="15.75" customHeight="1" x14ac:dyDescent="0.3">
      <c r="A937" s="65"/>
      <c r="B937" s="113"/>
      <c r="C937" s="114"/>
      <c r="D937" s="115"/>
      <c r="E937" s="115"/>
      <c r="F937" s="115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  <c r="AA937" s="116"/>
      <c r="AB937" s="116"/>
      <c r="AC937" s="116"/>
      <c r="AD937" s="116"/>
      <c r="AE937" s="116"/>
      <c r="AF937" s="117"/>
      <c r="AG937" s="116"/>
      <c r="AH937" s="116"/>
      <c r="AI937" s="116"/>
      <c r="AJ937" s="116"/>
      <c r="AK937" s="116"/>
      <c r="AL937" s="116"/>
      <c r="AM937" s="116"/>
      <c r="AN937" s="116"/>
      <c r="AO937" s="116"/>
      <c r="AP937" s="116"/>
      <c r="AQ937" s="65"/>
      <c r="AR937" s="65"/>
      <c r="AS937" s="65"/>
      <c r="AT937" s="65"/>
      <c r="AU937" s="65"/>
      <c r="AV937" s="65"/>
      <c r="AW937" s="65"/>
      <c r="AX937" s="65"/>
      <c r="AY937" s="65"/>
    </row>
    <row r="938" spans="1:51" ht="15.75" customHeight="1" x14ac:dyDescent="0.3">
      <c r="A938" s="65"/>
      <c r="B938" s="113"/>
      <c r="C938" s="114"/>
      <c r="D938" s="115"/>
      <c r="E938" s="115"/>
      <c r="F938" s="115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  <c r="AA938" s="116"/>
      <c r="AB938" s="116"/>
      <c r="AC938" s="116"/>
      <c r="AD938" s="116"/>
      <c r="AE938" s="116"/>
      <c r="AF938" s="117"/>
      <c r="AG938" s="116"/>
      <c r="AH938" s="116"/>
      <c r="AI938" s="116"/>
      <c r="AJ938" s="116"/>
      <c r="AK938" s="116"/>
      <c r="AL938" s="116"/>
      <c r="AM938" s="116"/>
      <c r="AN938" s="116"/>
      <c r="AO938" s="116"/>
      <c r="AP938" s="116"/>
      <c r="AQ938" s="65"/>
      <c r="AR938" s="65"/>
      <c r="AS938" s="65"/>
      <c r="AT938" s="65"/>
      <c r="AU938" s="65"/>
      <c r="AV938" s="65"/>
      <c r="AW938" s="65"/>
      <c r="AX938" s="65"/>
      <c r="AY938" s="65"/>
    </row>
    <row r="939" spans="1:51" ht="15.75" customHeight="1" x14ac:dyDescent="0.3">
      <c r="A939" s="65"/>
      <c r="B939" s="113"/>
      <c r="C939" s="114"/>
      <c r="D939" s="115"/>
      <c r="E939" s="115"/>
      <c r="F939" s="115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  <c r="AA939" s="116"/>
      <c r="AB939" s="116"/>
      <c r="AC939" s="116"/>
      <c r="AD939" s="116"/>
      <c r="AE939" s="116"/>
      <c r="AF939" s="117"/>
      <c r="AG939" s="116"/>
      <c r="AH939" s="116"/>
      <c r="AI939" s="116"/>
      <c r="AJ939" s="116"/>
      <c r="AK939" s="116"/>
      <c r="AL939" s="116"/>
      <c r="AM939" s="116"/>
      <c r="AN939" s="116"/>
      <c r="AO939" s="116"/>
      <c r="AP939" s="116"/>
      <c r="AQ939" s="65"/>
      <c r="AR939" s="65"/>
      <c r="AS939" s="65"/>
      <c r="AT939" s="65"/>
      <c r="AU939" s="65"/>
      <c r="AV939" s="65"/>
      <c r="AW939" s="65"/>
      <c r="AX939" s="65"/>
      <c r="AY939" s="65"/>
    </row>
    <row r="940" spans="1:51" ht="15.75" customHeight="1" x14ac:dyDescent="0.3">
      <c r="A940" s="65"/>
      <c r="B940" s="113"/>
      <c r="C940" s="114"/>
      <c r="D940" s="115"/>
      <c r="E940" s="115"/>
      <c r="F940" s="115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  <c r="AA940" s="116"/>
      <c r="AB940" s="116"/>
      <c r="AC940" s="116"/>
      <c r="AD940" s="116"/>
      <c r="AE940" s="116"/>
      <c r="AF940" s="117"/>
      <c r="AG940" s="116"/>
      <c r="AH940" s="116"/>
      <c r="AI940" s="116"/>
      <c r="AJ940" s="116"/>
      <c r="AK940" s="116"/>
      <c r="AL940" s="116"/>
      <c r="AM940" s="116"/>
      <c r="AN940" s="116"/>
      <c r="AO940" s="116"/>
      <c r="AP940" s="116"/>
      <c r="AQ940" s="65"/>
      <c r="AR940" s="65"/>
      <c r="AS940" s="65"/>
      <c r="AT940" s="65"/>
      <c r="AU940" s="65"/>
      <c r="AV940" s="65"/>
      <c r="AW940" s="65"/>
      <c r="AX940" s="65"/>
      <c r="AY940" s="65"/>
    </row>
    <row r="941" spans="1:51" ht="15.75" customHeight="1" x14ac:dyDescent="0.3">
      <c r="A941" s="65"/>
      <c r="B941" s="113"/>
      <c r="C941" s="114"/>
      <c r="D941" s="115"/>
      <c r="E941" s="115"/>
      <c r="F941" s="115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  <c r="AA941" s="116"/>
      <c r="AB941" s="116"/>
      <c r="AC941" s="116"/>
      <c r="AD941" s="116"/>
      <c r="AE941" s="116"/>
      <c r="AF941" s="117"/>
      <c r="AG941" s="116"/>
      <c r="AH941" s="116"/>
      <c r="AI941" s="116"/>
      <c r="AJ941" s="116"/>
      <c r="AK941" s="116"/>
      <c r="AL941" s="116"/>
      <c r="AM941" s="116"/>
      <c r="AN941" s="116"/>
      <c r="AO941" s="116"/>
      <c r="AP941" s="116"/>
      <c r="AQ941" s="65"/>
      <c r="AR941" s="65"/>
      <c r="AS941" s="65"/>
      <c r="AT941" s="65"/>
      <c r="AU941" s="65"/>
      <c r="AV941" s="65"/>
      <c r="AW941" s="65"/>
      <c r="AX941" s="65"/>
      <c r="AY941" s="65"/>
    </row>
    <row r="942" spans="1:51" ht="15.75" customHeight="1" x14ac:dyDescent="0.3">
      <c r="A942" s="65"/>
      <c r="B942" s="113"/>
      <c r="C942" s="114"/>
      <c r="D942" s="115"/>
      <c r="E942" s="115"/>
      <c r="F942" s="115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  <c r="AA942" s="116"/>
      <c r="AB942" s="116"/>
      <c r="AC942" s="116"/>
      <c r="AD942" s="116"/>
      <c r="AE942" s="116"/>
      <c r="AF942" s="117"/>
      <c r="AG942" s="116"/>
      <c r="AH942" s="116"/>
      <c r="AI942" s="116"/>
      <c r="AJ942" s="116"/>
      <c r="AK942" s="116"/>
      <c r="AL942" s="116"/>
      <c r="AM942" s="116"/>
      <c r="AN942" s="116"/>
      <c r="AO942" s="116"/>
      <c r="AP942" s="116"/>
      <c r="AQ942" s="65"/>
      <c r="AR942" s="65"/>
      <c r="AS942" s="65"/>
      <c r="AT942" s="65"/>
      <c r="AU942" s="65"/>
      <c r="AV942" s="65"/>
      <c r="AW942" s="65"/>
      <c r="AX942" s="65"/>
      <c r="AY942" s="65"/>
    </row>
    <row r="943" spans="1:51" ht="15.75" customHeight="1" x14ac:dyDescent="0.3">
      <c r="A943" s="65"/>
      <c r="B943" s="113"/>
      <c r="C943" s="114"/>
      <c r="D943" s="115"/>
      <c r="E943" s="115"/>
      <c r="F943" s="115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  <c r="AA943" s="116"/>
      <c r="AB943" s="116"/>
      <c r="AC943" s="116"/>
      <c r="AD943" s="116"/>
      <c r="AE943" s="116"/>
      <c r="AF943" s="117"/>
      <c r="AG943" s="116"/>
      <c r="AH943" s="116"/>
      <c r="AI943" s="116"/>
      <c r="AJ943" s="116"/>
      <c r="AK943" s="116"/>
      <c r="AL943" s="116"/>
      <c r="AM943" s="116"/>
      <c r="AN943" s="116"/>
      <c r="AO943" s="116"/>
      <c r="AP943" s="116"/>
      <c r="AQ943" s="65"/>
      <c r="AR943" s="65"/>
      <c r="AS943" s="65"/>
      <c r="AT943" s="65"/>
      <c r="AU943" s="65"/>
      <c r="AV943" s="65"/>
      <c r="AW943" s="65"/>
      <c r="AX943" s="65"/>
      <c r="AY943" s="65"/>
    </row>
    <row r="944" spans="1:51" ht="15.75" customHeight="1" x14ac:dyDescent="0.3">
      <c r="A944" s="65"/>
      <c r="B944" s="113"/>
      <c r="C944" s="114"/>
      <c r="D944" s="115"/>
      <c r="E944" s="115"/>
      <c r="F944" s="115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  <c r="AA944" s="116"/>
      <c r="AB944" s="116"/>
      <c r="AC944" s="116"/>
      <c r="AD944" s="116"/>
      <c r="AE944" s="116"/>
      <c r="AF944" s="117"/>
      <c r="AG944" s="116"/>
      <c r="AH944" s="116"/>
      <c r="AI944" s="116"/>
      <c r="AJ944" s="116"/>
      <c r="AK944" s="116"/>
      <c r="AL944" s="116"/>
      <c r="AM944" s="116"/>
      <c r="AN944" s="116"/>
      <c r="AO944" s="116"/>
      <c r="AP944" s="116"/>
      <c r="AQ944" s="65"/>
      <c r="AR944" s="65"/>
      <c r="AS944" s="65"/>
      <c r="AT944" s="65"/>
      <c r="AU944" s="65"/>
      <c r="AV944" s="65"/>
      <c r="AW944" s="65"/>
      <c r="AX944" s="65"/>
      <c r="AY944" s="65"/>
    </row>
    <row r="945" spans="1:51" ht="15.75" customHeight="1" x14ac:dyDescent="0.3">
      <c r="A945" s="65"/>
      <c r="B945" s="113"/>
      <c r="C945" s="114"/>
      <c r="D945" s="115"/>
      <c r="E945" s="115"/>
      <c r="F945" s="115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  <c r="AA945" s="116"/>
      <c r="AB945" s="116"/>
      <c r="AC945" s="116"/>
      <c r="AD945" s="116"/>
      <c r="AE945" s="116"/>
      <c r="AF945" s="117"/>
      <c r="AG945" s="116"/>
      <c r="AH945" s="116"/>
      <c r="AI945" s="116"/>
      <c r="AJ945" s="116"/>
      <c r="AK945" s="116"/>
      <c r="AL945" s="116"/>
      <c r="AM945" s="116"/>
      <c r="AN945" s="116"/>
      <c r="AO945" s="116"/>
      <c r="AP945" s="116"/>
      <c r="AQ945" s="65"/>
      <c r="AR945" s="65"/>
      <c r="AS945" s="65"/>
      <c r="AT945" s="65"/>
      <c r="AU945" s="65"/>
      <c r="AV945" s="65"/>
      <c r="AW945" s="65"/>
      <c r="AX945" s="65"/>
      <c r="AY945" s="65"/>
    </row>
    <row r="946" spans="1:51" ht="15.75" customHeight="1" x14ac:dyDescent="0.3">
      <c r="A946" s="65"/>
      <c r="B946" s="113"/>
      <c r="C946" s="114"/>
      <c r="D946" s="115"/>
      <c r="E946" s="115"/>
      <c r="F946" s="115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  <c r="AA946" s="116"/>
      <c r="AB946" s="116"/>
      <c r="AC946" s="116"/>
      <c r="AD946" s="116"/>
      <c r="AE946" s="116"/>
      <c r="AF946" s="117"/>
      <c r="AG946" s="116"/>
      <c r="AH946" s="116"/>
      <c r="AI946" s="116"/>
      <c r="AJ946" s="116"/>
      <c r="AK946" s="116"/>
      <c r="AL946" s="116"/>
      <c r="AM946" s="116"/>
      <c r="AN946" s="116"/>
      <c r="AO946" s="116"/>
      <c r="AP946" s="116"/>
      <c r="AQ946" s="65"/>
      <c r="AR946" s="65"/>
      <c r="AS946" s="65"/>
      <c r="AT946" s="65"/>
      <c r="AU946" s="65"/>
      <c r="AV946" s="65"/>
      <c r="AW946" s="65"/>
      <c r="AX946" s="65"/>
      <c r="AY946" s="65"/>
    </row>
    <row r="947" spans="1:51" ht="15.75" customHeight="1" x14ac:dyDescent="0.3">
      <c r="A947" s="65"/>
      <c r="B947" s="113"/>
      <c r="C947" s="114"/>
      <c r="D947" s="115"/>
      <c r="E947" s="115"/>
      <c r="F947" s="115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  <c r="AA947" s="116"/>
      <c r="AB947" s="116"/>
      <c r="AC947" s="116"/>
      <c r="AD947" s="116"/>
      <c r="AE947" s="116"/>
      <c r="AF947" s="117"/>
      <c r="AG947" s="116"/>
      <c r="AH947" s="116"/>
      <c r="AI947" s="116"/>
      <c r="AJ947" s="116"/>
      <c r="AK947" s="116"/>
      <c r="AL947" s="116"/>
      <c r="AM947" s="116"/>
      <c r="AN947" s="116"/>
      <c r="AO947" s="116"/>
      <c r="AP947" s="116"/>
      <c r="AQ947" s="65"/>
      <c r="AR947" s="65"/>
      <c r="AS947" s="65"/>
      <c r="AT947" s="65"/>
      <c r="AU947" s="65"/>
      <c r="AV947" s="65"/>
      <c r="AW947" s="65"/>
      <c r="AX947" s="65"/>
      <c r="AY947" s="65"/>
    </row>
    <row r="948" spans="1:51" ht="15.75" customHeight="1" x14ac:dyDescent="0.3">
      <c r="A948" s="65"/>
      <c r="B948" s="113"/>
      <c r="C948" s="114"/>
      <c r="D948" s="115"/>
      <c r="E948" s="115"/>
      <c r="F948" s="115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  <c r="AA948" s="116"/>
      <c r="AB948" s="116"/>
      <c r="AC948" s="116"/>
      <c r="AD948" s="116"/>
      <c r="AE948" s="116"/>
      <c r="AF948" s="117"/>
      <c r="AG948" s="116"/>
      <c r="AH948" s="116"/>
      <c r="AI948" s="116"/>
      <c r="AJ948" s="116"/>
      <c r="AK948" s="116"/>
      <c r="AL948" s="116"/>
      <c r="AM948" s="116"/>
      <c r="AN948" s="116"/>
      <c r="AO948" s="116"/>
      <c r="AP948" s="116"/>
      <c r="AQ948" s="65"/>
      <c r="AR948" s="65"/>
      <c r="AS948" s="65"/>
      <c r="AT948" s="65"/>
      <c r="AU948" s="65"/>
      <c r="AV948" s="65"/>
      <c r="AW948" s="65"/>
      <c r="AX948" s="65"/>
      <c r="AY948" s="65"/>
    </row>
    <row r="949" spans="1:51" ht="15.75" customHeight="1" x14ac:dyDescent="0.3">
      <c r="A949" s="65"/>
      <c r="B949" s="113"/>
      <c r="C949" s="114"/>
      <c r="D949" s="115"/>
      <c r="E949" s="115"/>
      <c r="F949" s="115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  <c r="AA949" s="116"/>
      <c r="AB949" s="116"/>
      <c r="AC949" s="116"/>
      <c r="AD949" s="116"/>
      <c r="AE949" s="116"/>
      <c r="AF949" s="117"/>
      <c r="AG949" s="116"/>
      <c r="AH949" s="116"/>
      <c r="AI949" s="116"/>
      <c r="AJ949" s="116"/>
      <c r="AK949" s="116"/>
      <c r="AL949" s="116"/>
      <c r="AM949" s="116"/>
      <c r="AN949" s="116"/>
      <c r="AO949" s="116"/>
      <c r="AP949" s="116"/>
      <c r="AQ949" s="65"/>
      <c r="AR949" s="65"/>
      <c r="AS949" s="65"/>
      <c r="AT949" s="65"/>
      <c r="AU949" s="65"/>
      <c r="AV949" s="65"/>
      <c r="AW949" s="65"/>
      <c r="AX949" s="65"/>
      <c r="AY949" s="65"/>
    </row>
    <row r="950" spans="1:51" ht="15.75" customHeight="1" x14ac:dyDescent="0.3">
      <c r="A950" s="65"/>
      <c r="B950" s="113"/>
      <c r="C950" s="114"/>
      <c r="D950" s="115"/>
      <c r="E950" s="115"/>
      <c r="F950" s="115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  <c r="AA950" s="116"/>
      <c r="AB950" s="116"/>
      <c r="AC950" s="116"/>
      <c r="AD950" s="116"/>
      <c r="AE950" s="116"/>
      <c r="AF950" s="117"/>
      <c r="AG950" s="116"/>
      <c r="AH950" s="116"/>
      <c r="AI950" s="116"/>
      <c r="AJ950" s="116"/>
      <c r="AK950" s="116"/>
      <c r="AL950" s="116"/>
      <c r="AM950" s="116"/>
      <c r="AN950" s="116"/>
      <c r="AO950" s="116"/>
      <c r="AP950" s="116"/>
      <c r="AQ950" s="65"/>
      <c r="AR950" s="65"/>
      <c r="AS950" s="65"/>
      <c r="AT950" s="65"/>
      <c r="AU950" s="65"/>
      <c r="AV950" s="65"/>
      <c r="AW950" s="65"/>
      <c r="AX950" s="65"/>
      <c r="AY950" s="65"/>
    </row>
    <row r="951" spans="1:51" ht="15.75" customHeight="1" x14ac:dyDescent="0.3">
      <c r="A951" s="65"/>
      <c r="B951" s="113"/>
      <c r="C951" s="114"/>
      <c r="D951" s="115"/>
      <c r="E951" s="115"/>
      <c r="F951" s="115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  <c r="AA951" s="116"/>
      <c r="AB951" s="116"/>
      <c r="AC951" s="116"/>
      <c r="AD951" s="116"/>
      <c r="AE951" s="116"/>
      <c r="AF951" s="117"/>
      <c r="AG951" s="116"/>
      <c r="AH951" s="116"/>
      <c r="AI951" s="116"/>
      <c r="AJ951" s="116"/>
      <c r="AK951" s="116"/>
      <c r="AL951" s="116"/>
      <c r="AM951" s="116"/>
      <c r="AN951" s="116"/>
      <c r="AO951" s="116"/>
      <c r="AP951" s="116"/>
      <c r="AQ951" s="65"/>
      <c r="AR951" s="65"/>
      <c r="AS951" s="65"/>
      <c r="AT951" s="65"/>
      <c r="AU951" s="65"/>
      <c r="AV951" s="65"/>
      <c r="AW951" s="65"/>
      <c r="AX951" s="65"/>
      <c r="AY951" s="65"/>
    </row>
    <row r="952" spans="1:51" ht="15.75" customHeight="1" x14ac:dyDescent="0.3">
      <c r="A952" s="65"/>
      <c r="B952" s="113"/>
      <c r="C952" s="114"/>
      <c r="D952" s="115"/>
      <c r="E952" s="115"/>
      <c r="F952" s="115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  <c r="AA952" s="116"/>
      <c r="AB952" s="116"/>
      <c r="AC952" s="116"/>
      <c r="AD952" s="116"/>
      <c r="AE952" s="116"/>
      <c r="AF952" s="117"/>
      <c r="AG952" s="116"/>
      <c r="AH952" s="116"/>
      <c r="AI952" s="116"/>
      <c r="AJ952" s="116"/>
      <c r="AK952" s="116"/>
      <c r="AL952" s="116"/>
      <c r="AM952" s="116"/>
      <c r="AN952" s="116"/>
      <c r="AO952" s="116"/>
      <c r="AP952" s="116"/>
      <c r="AQ952" s="65"/>
      <c r="AR952" s="65"/>
      <c r="AS952" s="65"/>
      <c r="AT952" s="65"/>
      <c r="AU952" s="65"/>
      <c r="AV952" s="65"/>
      <c r="AW952" s="65"/>
      <c r="AX952" s="65"/>
      <c r="AY952" s="65"/>
    </row>
    <row r="953" spans="1:51" ht="15.75" customHeight="1" x14ac:dyDescent="0.3">
      <c r="A953" s="65"/>
      <c r="B953" s="113"/>
      <c r="C953" s="114"/>
      <c r="D953" s="115"/>
      <c r="E953" s="115"/>
      <c r="F953" s="115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  <c r="AA953" s="116"/>
      <c r="AB953" s="116"/>
      <c r="AC953" s="116"/>
      <c r="AD953" s="116"/>
      <c r="AE953" s="116"/>
      <c r="AF953" s="117"/>
      <c r="AG953" s="116"/>
      <c r="AH953" s="116"/>
      <c r="AI953" s="116"/>
      <c r="AJ953" s="116"/>
      <c r="AK953" s="116"/>
      <c r="AL953" s="116"/>
      <c r="AM953" s="116"/>
      <c r="AN953" s="116"/>
      <c r="AO953" s="116"/>
      <c r="AP953" s="116"/>
      <c r="AQ953" s="65"/>
      <c r="AR953" s="65"/>
      <c r="AS953" s="65"/>
      <c r="AT953" s="65"/>
      <c r="AU953" s="65"/>
      <c r="AV953" s="65"/>
      <c r="AW953" s="65"/>
      <c r="AX953" s="65"/>
      <c r="AY953" s="65"/>
    </row>
    <row r="954" spans="1:51" ht="15.75" customHeight="1" x14ac:dyDescent="0.3">
      <c r="A954" s="65"/>
      <c r="B954" s="113"/>
      <c r="C954" s="114"/>
      <c r="D954" s="115"/>
      <c r="E954" s="115"/>
      <c r="F954" s="115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  <c r="AA954" s="116"/>
      <c r="AB954" s="116"/>
      <c r="AC954" s="116"/>
      <c r="AD954" s="116"/>
      <c r="AE954" s="116"/>
      <c r="AF954" s="117"/>
      <c r="AG954" s="116"/>
      <c r="AH954" s="116"/>
      <c r="AI954" s="116"/>
      <c r="AJ954" s="116"/>
      <c r="AK954" s="116"/>
      <c r="AL954" s="116"/>
      <c r="AM954" s="116"/>
      <c r="AN954" s="116"/>
      <c r="AO954" s="116"/>
      <c r="AP954" s="116"/>
      <c r="AQ954" s="65"/>
      <c r="AR954" s="65"/>
      <c r="AS954" s="65"/>
      <c r="AT954" s="65"/>
      <c r="AU954" s="65"/>
      <c r="AV954" s="65"/>
      <c r="AW954" s="65"/>
      <c r="AX954" s="65"/>
      <c r="AY954" s="65"/>
    </row>
    <row r="955" spans="1:51" ht="15.75" customHeight="1" x14ac:dyDescent="0.3">
      <c r="A955" s="65"/>
      <c r="B955" s="113"/>
      <c r="C955" s="114"/>
      <c r="D955" s="115"/>
      <c r="E955" s="115"/>
      <c r="F955" s="115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  <c r="AA955" s="116"/>
      <c r="AB955" s="116"/>
      <c r="AC955" s="116"/>
      <c r="AD955" s="116"/>
      <c r="AE955" s="116"/>
      <c r="AF955" s="117"/>
      <c r="AG955" s="116"/>
      <c r="AH955" s="116"/>
      <c r="AI955" s="116"/>
      <c r="AJ955" s="116"/>
      <c r="AK955" s="116"/>
      <c r="AL955" s="116"/>
      <c r="AM955" s="116"/>
      <c r="AN955" s="116"/>
      <c r="AO955" s="116"/>
      <c r="AP955" s="116"/>
      <c r="AQ955" s="65"/>
      <c r="AR955" s="65"/>
      <c r="AS955" s="65"/>
      <c r="AT955" s="65"/>
      <c r="AU955" s="65"/>
      <c r="AV955" s="65"/>
      <c r="AW955" s="65"/>
      <c r="AX955" s="65"/>
      <c r="AY955" s="65"/>
    </row>
    <row r="956" spans="1:51" ht="15.75" customHeight="1" x14ac:dyDescent="0.3">
      <c r="A956" s="65"/>
      <c r="B956" s="113"/>
      <c r="C956" s="114"/>
      <c r="D956" s="115"/>
      <c r="E956" s="115"/>
      <c r="F956" s="115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  <c r="AA956" s="116"/>
      <c r="AB956" s="116"/>
      <c r="AC956" s="116"/>
      <c r="AD956" s="116"/>
      <c r="AE956" s="116"/>
      <c r="AF956" s="117"/>
      <c r="AG956" s="116"/>
      <c r="AH956" s="116"/>
      <c r="AI956" s="116"/>
      <c r="AJ956" s="116"/>
      <c r="AK956" s="116"/>
      <c r="AL956" s="116"/>
      <c r="AM956" s="116"/>
      <c r="AN956" s="116"/>
      <c r="AO956" s="116"/>
      <c r="AP956" s="116"/>
      <c r="AQ956" s="65"/>
      <c r="AR956" s="65"/>
      <c r="AS956" s="65"/>
      <c r="AT956" s="65"/>
      <c r="AU956" s="65"/>
      <c r="AV956" s="65"/>
      <c r="AW956" s="65"/>
      <c r="AX956" s="65"/>
      <c r="AY956" s="65"/>
    </row>
    <row r="957" spans="1:51" ht="15.75" customHeight="1" x14ac:dyDescent="0.3">
      <c r="A957" s="65"/>
      <c r="B957" s="113"/>
      <c r="C957" s="114"/>
      <c r="D957" s="115"/>
      <c r="E957" s="115"/>
      <c r="F957" s="115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  <c r="AA957" s="116"/>
      <c r="AB957" s="116"/>
      <c r="AC957" s="116"/>
      <c r="AD957" s="116"/>
      <c r="AE957" s="116"/>
      <c r="AF957" s="117"/>
      <c r="AG957" s="116"/>
      <c r="AH957" s="116"/>
      <c r="AI957" s="116"/>
      <c r="AJ957" s="116"/>
      <c r="AK957" s="116"/>
      <c r="AL957" s="116"/>
      <c r="AM957" s="116"/>
      <c r="AN957" s="116"/>
      <c r="AO957" s="116"/>
      <c r="AP957" s="116"/>
      <c r="AQ957" s="65"/>
      <c r="AR957" s="65"/>
      <c r="AS957" s="65"/>
      <c r="AT957" s="65"/>
      <c r="AU957" s="65"/>
      <c r="AV957" s="65"/>
      <c r="AW957" s="65"/>
      <c r="AX957" s="65"/>
      <c r="AY957" s="65"/>
    </row>
    <row r="958" spans="1:51" ht="15.75" customHeight="1" x14ac:dyDescent="0.3">
      <c r="A958" s="65"/>
      <c r="B958" s="113"/>
      <c r="C958" s="114"/>
      <c r="D958" s="115"/>
      <c r="E958" s="115"/>
      <c r="F958" s="115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  <c r="AA958" s="116"/>
      <c r="AB958" s="116"/>
      <c r="AC958" s="116"/>
      <c r="AD958" s="116"/>
      <c r="AE958" s="116"/>
      <c r="AF958" s="117"/>
      <c r="AG958" s="116"/>
      <c r="AH958" s="116"/>
      <c r="AI958" s="116"/>
      <c r="AJ958" s="116"/>
      <c r="AK958" s="116"/>
      <c r="AL958" s="116"/>
      <c r="AM958" s="116"/>
      <c r="AN958" s="116"/>
      <c r="AO958" s="116"/>
      <c r="AP958" s="116"/>
      <c r="AQ958" s="65"/>
      <c r="AR958" s="65"/>
      <c r="AS958" s="65"/>
      <c r="AT958" s="65"/>
      <c r="AU958" s="65"/>
      <c r="AV958" s="65"/>
      <c r="AW958" s="65"/>
      <c r="AX958" s="65"/>
      <c r="AY958" s="65"/>
    </row>
    <row r="959" spans="1:51" ht="15.75" customHeight="1" x14ac:dyDescent="0.3">
      <c r="A959" s="65"/>
      <c r="B959" s="113"/>
      <c r="C959" s="114"/>
      <c r="D959" s="115"/>
      <c r="E959" s="115"/>
      <c r="F959" s="115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  <c r="AA959" s="116"/>
      <c r="AB959" s="116"/>
      <c r="AC959" s="116"/>
      <c r="AD959" s="116"/>
      <c r="AE959" s="116"/>
      <c r="AF959" s="117"/>
      <c r="AG959" s="116"/>
      <c r="AH959" s="116"/>
      <c r="AI959" s="116"/>
      <c r="AJ959" s="116"/>
      <c r="AK959" s="116"/>
      <c r="AL959" s="116"/>
      <c r="AM959" s="116"/>
      <c r="AN959" s="116"/>
      <c r="AO959" s="116"/>
      <c r="AP959" s="116"/>
      <c r="AQ959" s="65"/>
      <c r="AR959" s="65"/>
      <c r="AS959" s="65"/>
      <c r="AT959" s="65"/>
      <c r="AU959" s="65"/>
      <c r="AV959" s="65"/>
      <c r="AW959" s="65"/>
      <c r="AX959" s="65"/>
      <c r="AY959" s="65"/>
    </row>
    <row r="960" spans="1:51" ht="15.75" customHeight="1" x14ac:dyDescent="0.3">
      <c r="A960" s="65"/>
      <c r="B960" s="113"/>
      <c r="C960" s="114"/>
      <c r="D960" s="115"/>
      <c r="E960" s="115"/>
      <c r="F960" s="115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  <c r="AA960" s="116"/>
      <c r="AB960" s="116"/>
      <c r="AC960" s="116"/>
      <c r="AD960" s="116"/>
      <c r="AE960" s="116"/>
      <c r="AF960" s="117"/>
      <c r="AG960" s="116"/>
      <c r="AH960" s="116"/>
      <c r="AI960" s="116"/>
      <c r="AJ960" s="116"/>
      <c r="AK960" s="116"/>
      <c r="AL960" s="116"/>
      <c r="AM960" s="116"/>
      <c r="AN960" s="116"/>
      <c r="AO960" s="116"/>
      <c r="AP960" s="116"/>
      <c r="AQ960" s="65"/>
      <c r="AR960" s="65"/>
      <c r="AS960" s="65"/>
      <c r="AT960" s="65"/>
      <c r="AU960" s="65"/>
      <c r="AV960" s="65"/>
      <c r="AW960" s="65"/>
      <c r="AX960" s="65"/>
      <c r="AY960" s="65"/>
    </row>
    <row r="961" spans="1:51" ht="15.75" customHeight="1" x14ac:dyDescent="0.3">
      <c r="A961" s="65"/>
      <c r="B961" s="113"/>
      <c r="C961" s="114"/>
      <c r="D961" s="115"/>
      <c r="E961" s="115"/>
      <c r="F961" s="115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  <c r="AA961" s="116"/>
      <c r="AB961" s="116"/>
      <c r="AC961" s="116"/>
      <c r="AD961" s="116"/>
      <c r="AE961" s="116"/>
      <c r="AF961" s="117"/>
      <c r="AG961" s="116"/>
      <c r="AH961" s="116"/>
      <c r="AI961" s="116"/>
      <c r="AJ961" s="116"/>
      <c r="AK961" s="116"/>
      <c r="AL961" s="116"/>
      <c r="AM961" s="116"/>
      <c r="AN961" s="116"/>
      <c r="AO961" s="116"/>
      <c r="AP961" s="116"/>
      <c r="AQ961" s="65"/>
      <c r="AR961" s="65"/>
      <c r="AS961" s="65"/>
      <c r="AT961" s="65"/>
      <c r="AU961" s="65"/>
      <c r="AV961" s="65"/>
      <c r="AW961" s="65"/>
      <c r="AX961" s="65"/>
      <c r="AY961" s="65"/>
    </row>
    <row r="962" spans="1:51" ht="15.75" customHeight="1" x14ac:dyDescent="0.3">
      <c r="A962" s="65"/>
      <c r="B962" s="113"/>
      <c r="C962" s="114"/>
      <c r="D962" s="115"/>
      <c r="E962" s="115"/>
      <c r="F962" s="115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  <c r="AA962" s="116"/>
      <c r="AB962" s="116"/>
      <c r="AC962" s="116"/>
      <c r="AD962" s="116"/>
      <c r="AE962" s="116"/>
      <c r="AF962" s="117"/>
      <c r="AG962" s="116"/>
      <c r="AH962" s="116"/>
      <c r="AI962" s="116"/>
      <c r="AJ962" s="116"/>
      <c r="AK962" s="116"/>
      <c r="AL962" s="116"/>
      <c r="AM962" s="116"/>
      <c r="AN962" s="116"/>
      <c r="AO962" s="116"/>
      <c r="AP962" s="116"/>
      <c r="AQ962" s="65"/>
      <c r="AR962" s="65"/>
      <c r="AS962" s="65"/>
      <c r="AT962" s="65"/>
      <c r="AU962" s="65"/>
      <c r="AV962" s="65"/>
      <c r="AW962" s="65"/>
      <c r="AX962" s="65"/>
      <c r="AY962" s="65"/>
    </row>
    <row r="963" spans="1:51" ht="15.75" customHeight="1" x14ac:dyDescent="0.3">
      <c r="A963" s="65"/>
      <c r="B963" s="113"/>
      <c r="C963" s="114"/>
      <c r="D963" s="115"/>
      <c r="E963" s="115"/>
      <c r="F963" s="115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  <c r="AA963" s="116"/>
      <c r="AB963" s="116"/>
      <c r="AC963" s="116"/>
      <c r="AD963" s="116"/>
      <c r="AE963" s="116"/>
      <c r="AF963" s="117"/>
      <c r="AG963" s="116"/>
      <c r="AH963" s="116"/>
      <c r="AI963" s="116"/>
      <c r="AJ963" s="116"/>
      <c r="AK963" s="116"/>
      <c r="AL963" s="116"/>
      <c r="AM963" s="116"/>
      <c r="AN963" s="116"/>
      <c r="AO963" s="116"/>
      <c r="AP963" s="116"/>
      <c r="AQ963" s="65"/>
      <c r="AR963" s="65"/>
      <c r="AS963" s="65"/>
      <c r="AT963" s="65"/>
      <c r="AU963" s="65"/>
      <c r="AV963" s="65"/>
      <c r="AW963" s="65"/>
      <c r="AX963" s="65"/>
      <c r="AY963" s="65"/>
    </row>
    <row r="964" spans="1:51" ht="15.75" customHeight="1" x14ac:dyDescent="0.3">
      <c r="A964" s="65"/>
      <c r="B964" s="113"/>
      <c r="C964" s="114"/>
      <c r="D964" s="115"/>
      <c r="E964" s="115"/>
      <c r="F964" s="115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  <c r="AA964" s="116"/>
      <c r="AB964" s="116"/>
      <c r="AC964" s="116"/>
      <c r="AD964" s="116"/>
      <c r="AE964" s="116"/>
      <c r="AF964" s="117"/>
      <c r="AG964" s="116"/>
      <c r="AH964" s="116"/>
      <c r="AI964" s="116"/>
      <c r="AJ964" s="116"/>
      <c r="AK964" s="116"/>
      <c r="AL964" s="116"/>
      <c r="AM964" s="116"/>
      <c r="AN964" s="116"/>
      <c r="AO964" s="116"/>
      <c r="AP964" s="116"/>
      <c r="AQ964" s="65"/>
      <c r="AR964" s="65"/>
      <c r="AS964" s="65"/>
      <c r="AT964" s="65"/>
      <c r="AU964" s="65"/>
      <c r="AV964" s="65"/>
      <c r="AW964" s="65"/>
      <c r="AX964" s="65"/>
      <c r="AY964" s="65"/>
    </row>
    <row r="965" spans="1:51" ht="15.75" customHeight="1" x14ac:dyDescent="0.3">
      <c r="A965" s="65"/>
      <c r="B965" s="113"/>
      <c r="C965" s="114"/>
      <c r="D965" s="115"/>
      <c r="E965" s="115"/>
      <c r="F965" s="115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  <c r="AA965" s="116"/>
      <c r="AB965" s="116"/>
      <c r="AC965" s="116"/>
      <c r="AD965" s="116"/>
      <c r="AE965" s="116"/>
      <c r="AF965" s="117"/>
      <c r="AG965" s="116"/>
      <c r="AH965" s="116"/>
      <c r="AI965" s="116"/>
      <c r="AJ965" s="116"/>
      <c r="AK965" s="116"/>
      <c r="AL965" s="116"/>
      <c r="AM965" s="116"/>
      <c r="AN965" s="116"/>
      <c r="AO965" s="116"/>
      <c r="AP965" s="116"/>
      <c r="AQ965" s="65"/>
      <c r="AR965" s="65"/>
      <c r="AS965" s="65"/>
      <c r="AT965" s="65"/>
      <c r="AU965" s="65"/>
      <c r="AV965" s="65"/>
      <c r="AW965" s="65"/>
      <c r="AX965" s="65"/>
      <c r="AY965" s="65"/>
    </row>
    <row r="966" spans="1:51" ht="15.75" customHeight="1" x14ac:dyDescent="0.3">
      <c r="A966" s="65"/>
      <c r="B966" s="113"/>
      <c r="C966" s="114"/>
      <c r="D966" s="115"/>
      <c r="E966" s="115"/>
      <c r="F966" s="115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  <c r="AA966" s="116"/>
      <c r="AB966" s="116"/>
      <c r="AC966" s="116"/>
      <c r="AD966" s="116"/>
      <c r="AE966" s="116"/>
      <c r="AF966" s="117"/>
      <c r="AG966" s="116"/>
      <c r="AH966" s="116"/>
      <c r="AI966" s="116"/>
      <c r="AJ966" s="116"/>
      <c r="AK966" s="116"/>
      <c r="AL966" s="116"/>
      <c r="AM966" s="116"/>
      <c r="AN966" s="116"/>
      <c r="AO966" s="116"/>
      <c r="AP966" s="116"/>
      <c r="AQ966" s="65"/>
      <c r="AR966" s="65"/>
      <c r="AS966" s="65"/>
      <c r="AT966" s="65"/>
      <c r="AU966" s="65"/>
      <c r="AV966" s="65"/>
      <c r="AW966" s="65"/>
      <c r="AX966" s="65"/>
      <c r="AY966" s="65"/>
    </row>
    <row r="967" spans="1:51" ht="15.75" customHeight="1" x14ac:dyDescent="0.3">
      <c r="A967" s="65"/>
      <c r="B967" s="113"/>
      <c r="C967" s="114"/>
      <c r="D967" s="115"/>
      <c r="E967" s="115"/>
      <c r="F967" s="115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  <c r="AA967" s="116"/>
      <c r="AB967" s="116"/>
      <c r="AC967" s="116"/>
      <c r="AD967" s="116"/>
      <c r="AE967" s="116"/>
      <c r="AF967" s="117"/>
      <c r="AG967" s="116"/>
      <c r="AH967" s="116"/>
      <c r="AI967" s="116"/>
      <c r="AJ967" s="116"/>
      <c r="AK967" s="116"/>
      <c r="AL967" s="116"/>
      <c r="AM967" s="116"/>
      <c r="AN967" s="116"/>
      <c r="AO967" s="116"/>
      <c r="AP967" s="116"/>
      <c r="AQ967" s="65"/>
      <c r="AR967" s="65"/>
      <c r="AS967" s="65"/>
      <c r="AT967" s="65"/>
      <c r="AU967" s="65"/>
      <c r="AV967" s="65"/>
      <c r="AW967" s="65"/>
      <c r="AX967" s="65"/>
      <c r="AY967" s="65"/>
    </row>
    <row r="968" spans="1:51" ht="15.75" customHeight="1" x14ac:dyDescent="0.3">
      <c r="A968" s="65"/>
      <c r="B968" s="113"/>
      <c r="C968" s="114"/>
      <c r="D968" s="115"/>
      <c r="E968" s="115"/>
      <c r="F968" s="115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  <c r="AA968" s="116"/>
      <c r="AB968" s="116"/>
      <c r="AC968" s="116"/>
      <c r="AD968" s="116"/>
      <c r="AE968" s="116"/>
      <c r="AF968" s="117"/>
      <c r="AG968" s="116"/>
      <c r="AH968" s="116"/>
      <c r="AI968" s="116"/>
      <c r="AJ968" s="116"/>
      <c r="AK968" s="116"/>
      <c r="AL968" s="116"/>
      <c r="AM968" s="116"/>
      <c r="AN968" s="116"/>
      <c r="AO968" s="116"/>
      <c r="AP968" s="116"/>
      <c r="AQ968" s="65"/>
      <c r="AR968" s="65"/>
      <c r="AS968" s="65"/>
      <c r="AT968" s="65"/>
      <c r="AU968" s="65"/>
      <c r="AV968" s="65"/>
      <c r="AW968" s="65"/>
      <c r="AX968" s="65"/>
      <c r="AY968" s="65"/>
    </row>
    <row r="969" spans="1:51" ht="15.75" customHeight="1" x14ac:dyDescent="0.3">
      <c r="A969" s="65"/>
      <c r="B969" s="113"/>
      <c r="C969" s="114"/>
      <c r="D969" s="115"/>
      <c r="E969" s="115"/>
      <c r="F969" s="115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  <c r="AA969" s="116"/>
      <c r="AB969" s="116"/>
      <c r="AC969" s="116"/>
      <c r="AD969" s="116"/>
      <c r="AE969" s="116"/>
      <c r="AF969" s="117"/>
      <c r="AG969" s="116"/>
      <c r="AH969" s="116"/>
      <c r="AI969" s="116"/>
      <c r="AJ969" s="116"/>
      <c r="AK969" s="116"/>
      <c r="AL969" s="116"/>
      <c r="AM969" s="116"/>
      <c r="AN969" s="116"/>
      <c r="AO969" s="116"/>
      <c r="AP969" s="116"/>
      <c r="AQ969" s="65"/>
      <c r="AR969" s="65"/>
      <c r="AS969" s="65"/>
      <c r="AT969" s="65"/>
      <c r="AU969" s="65"/>
      <c r="AV969" s="65"/>
      <c r="AW969" s="65"/>
      <c r="AX969" s="65"/>
      <c r="AY969" s="65"/>
    </row>
    <row r="970" spans="1:51" ht="15.75" customHeight="1" x14ac:dyDescent="0.3">
      <c r="A970" s="65"/>
      <c r="B970" s="113"/>
      <c r="C970" s="114"/>
      <c r="D970" s="115"/>
      <c r="E970" s="115"/>
      <c r="F970" s="115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  <c r="AA970" s="116"/>
      <c r="AB970" s="116"/>
      <c r="AC970" s="116"/>
      <c r="AD970" s="116"/>
      <c r="AE970" s="116"/>
      <c r="AF970" s="117"/>
      <c r="AG970" s="116"/>
      <c r="AH970" s="116"/>
      <c r="AI970" s="116"/>
      <c r="AJ970" s="116"/>
      <c r="AK970" s="116"/>
      <c r="AL970" s="116"/>
      <c r="AM970" s="116"/>
      <c r="AN970" s="116"/>
      <c r="AO970" s="116"/>
      <c r="AP970" s="116"/>
      <c r="AQ970" s="65"/>
      <c r="AR970" s="65"/>
      <c r="AS970" s="65"/>
      <c r="AT970" s="65"/>
      <c r="AU970" s="65"/>
      <c r="AV970" s="65"/>
      <c r="AW970" s="65"/>
      <c r="AX970" s="65"/>
      <c r="AY970" s="65"/>
    </row>
    <row r="971" spans="1:51" ht="15.75" customHeight="1" x14ac:dyDescent="0.3">
      <c r="A971" s="65"/>
      <c r="B971" s="113"/>
      <c r="C971" s="114"/>
      <c r="D971" s="115"/>
      <c r="E971" s="115"/>
      <c r="F971" s="115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  <c r="AA971" s="116"/>
      <c r="AB971" s="116"/>
      <c r="AC971" s="116"/>
      <c r="AD971" s="116"/>
      <c r="AE971" s="116"/>
      <c r="AF971" s="117"/>
      <c r="AG971" s="116"/>
      <c r="AH971" s="116"/>
      <c r="AI971" s="116"/>
      <c r="AJ971" s="116"/>
      <c r="AK971" s="116"/>
      <c r="AL971" s="116"/>
      <c r="AM971" s="116"/>
      <c r="AN971" s="116"/>
      <c r="AO971" s="116"/>
      <c r="AP971" s="116"/>
      <c r="AQ971" s="65"/>
      <c r="AR971" s="65"/>
      <c r="AS971" s="65"/>
      <c r="AT971" s="65"/>
      <c r="AU971" s="65"/>
      <c r="AV971" s="65"/>
      <c r="AW971" s="65"/>
      <c r="AX971" s="65"/>
      <c r="AY971" s="65"/>
    </row>
    <row r="972" spans="1:51" ht="15.75" customHeight="1" x14ac:dyDescent="0.3">
      <c r="A972" s="65"/>
      <c r="B972" s="113"/>
      <c r="C972" s="114"/>
      <c r="D972" s="115"/>
      <c r="E972" s="115"/>
      <c r="F972" s="115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  <c r="AA972" s="116"/>
      <c r="AB972" s="116"/>
      <c r="AC972" s="116"/>
      <c r="AD972" s="116"/>
      <c r="AE972" s="116"/>
      <c r="AF972" s="117"/>
      <c r="AG972" s="116"/>
      <c r="AH972" s="116"/>
      <c r="AI972" s="116"/>
      <c r="AJ972" s="116"/>
      <c r="AK972" s="116"/>
      <c r="AL972" s="116"/>
      <c r="AM972" s="116"/>
      <c r="AN972" s="116"/>
      <c r="AO972" s="116"/>
      <c r="AP972" s="116"/>
      <c r="AQ972" s="65"/>
      <c r="AR972" s="65"/>
      <c r="AS972" s="65"/>
      <c r="AT972" s="65"/>
      <c r="AU972" s="65"/>
      <c r="AV972" s="65"/>
      <c r="AW972" s="65"/>
      <c r="AX972" s="65"/>
      <c r="AY972" s="65"/>
    </row>
    <row r="973" spans="1:51" ht="15.75" customHeight="1" x14ac:dyDescent="0.3">
      <c r="A973" s="65"/>
      <c r="B973" s="113"/>
      <c r="C973" s="114"/>
      <c r="D973" s="115"/>
      <c r="E973" s="115"/>
      <c r="F973" s="115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  <c r="AA973" s="116"/>
      <c r="AB973" s="116"/>
      <c r="AC973" s="116"/>
      <c r="AD973" s="116"/>
      <c r="AE973" s="116"/>
      <c r="AF973" s="117"/>
      <c r="AG973" s="116"/>
      <c r="AH973" s="116"/>
      <c r="AI973" s="116"/>
      <c r="AJ973" s="116"/>
      <c r="AK973" s="116"/>
      <c r="AL973" s="116"/>
      <c r="AM973" s="116"/>
      <c r="AN973" s="116"/>
      <c r="AO973" s="116"/>
      <c r="AP973" s="116"/>
      <c r="AQ973" s="65"/>
      <c r="AR973" s="65"/>
      <c r="AS973" s="65"/>
      <c r="AT973" s="65"/>
      <c r="AU973" s="65"/>
      <c r="AV973" s="65"/>
      <c r="AW973" s="65"/>
      <c r="AX973" s="65"/>
      <c r="AY973" s="65"/>
    </row>
    <row r="974" spans="1:51" ht="15.75" customHeight="1" x14ac:dyDescent="0.3">
      <c r="A974" s="65"/>
      <c r="B974" s="113"/>
      <c r="C974" s="114"/>
      <c r="D974" s="115"/>
      <c r="E974" s="115"/>
      <c r="F974" s="115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  <c r="AA974" s="116"/>
      <c r="AB974" s="116"/>
      <c r="AC974" s="116"/>
      <c r="AD974" s="116"/>
      <c r="AE974" s="116"/>
      <c r="AF974" s="117"/>
      <c r="AG974" s="116"/>
      <c r="AH974" s="116"/>
      <c r="AI974" s="116"/>
      <c r="AJ974" s="116"/>
      <c r="AK974" s="116"/>
      <c r="AL974" s="116"/>
      <c r="AM974" s="116"/>
      <c r="AN974" s="116"/>
      <c r="AO974" s="116"/>
      <c r="AP974" s="116"/>
      <c r="AQ974" s="65"/>
      <c r="AR974" s="65"/>
      <c r="AS974" s="65"/>
      <c r="AT974" s="65"/>
      <c r="AU974" s="65"/>
      <c r="AV974" s="65"/>
      <c r="AW974" s="65"/>
      <c r="AX974" s="65"/>
      <c r="AY974" s="65"/>
    </row>
    <row r="975" spans="1:51" ht="15.75" customHeight="1" x14ac:dyDescent="0.3">
      <c r="A975" s="65"/>
      <c r="B975" s="113"/>
      <c r="C975" s="114"/>
      <c r="D975" s="115"/>
      <c r="E975" s="115"/>
      <c r="F975" s="115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  <c r="AA975" s="116"/>
      <c r="AB975" s="116"/>
      <c r="AC975" s="116"/>
      <c r="AD975" s="116"/>
      <c r="AE975" s="116"/>
      <c r="AF975" s="117"/>
      <c r="AG975" s="116"/>
      <c r="AH975" s="116"/>
      <c r="AI975" s="116"/>
      <c r="AJ975" s="116"/>
      <c r="AK975" s="116"/>
      <c r="AL975" s="116"/>
      <c r="AM975" s="116"/>
      <c r="AN975" s="116"/>
      <c r="AO975" s="116"/>
      <c r="AP975" s="116"/>
      <c r="AQ975" s="65"/>
      <c r="AR975" s="65"/>
      <c r="AS975" s="65"/>
      <c r="AT975" s="65"/>
      <c r="AU975" s="65"/>
      <c r="AV975" s="65"/>
      <c r="AW975" s="65"/>
      <c r="AX975" s="65"/>
      <c r="AY975" s="65"/>
    </row>
    <row r="976" spans="1:51" ht="15.75" customHeight="1" x14ac:dyDescent="0.3">
      <c r="A976" s="65"/>
      <c r="B976" s="113"/>
      <c r="C976" s="114"/>
      <c r="D976" s="115"/>
      <c r="E976" s="115"/>
      <c r="F976" s="115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  <c r="AA976" s="116"/>
      <c r="AB976" s="116"/>
      <c r="AC976" s="116"/>
      <c r="AD976" s="116"/>
      <c r="AE976" s="116"/>
      <c r="AF976" s="117"/>
      <c r="AG976" s="116"/>
      <c r="AH976" s="116"/>
      <c r="AI976" s="116"/>
      <c r="AJ976" s="116"/>
      <c r="AK976" s="116"/>
      <c r="AL976" s="116"/>
      <c r="AM976" s="116"/>
      <c r="AN976" s="116"/>
      <c r="AO976" s="116"/>
      <c r="AP976" s="116"/>
      <c r="AQ976" s="65"/>
      <c r="AR976" s="65"/>
      <c r="AS976" s="65"/>
      <c r="AT976" s="65"/>
      <c r="AU976" s="65"/>
      <c r="AV976" s="65"/>
      <c r="AW976" s="65"/>
      <c r="AX976" s="65"/>
      <c r="AY976" s="65"/>
    </row>
    <row r="977" spans="1:51" ht="15.75" customHeight="1" x14ac:dyDescent="0.3">
      <c r="A977" s="65"/>
      <c r="B977" s="113"/>
      <c r="C977" s="114"/>
      <c r="D977" s="115"/>
      <c r="E977" s="115"/>
      <c r="F977" s="115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  <c r="AA977" s="116"/>
      <c r="AB977" s="116"/>
      <c r="AC977" s="116"/>
      <c r="AD977" s="116"/>
      <c r="AE977" s="116"/>
      <c r="AF977" s="117"/>
      <c r="AG977" s="116"/>
      <c r="AH977" s="116"/>
      <c r="AI977" s="116"/>
      <c r="AJ977" s="116"/>
      <c r="AK977" s="116"/>
      <c r="AL977" s="116"/>
      <c r="AM977" s="116"/>
      <c r="AN977" s="116"/>
      <c r="AO977" s="116"/>
      <c r="AP977" s="116"/>
      <c r="AQ977" s="65"/>
      <c r="AR977" s="65"/>
      <c r="AS977" s="65"/>
      <c r="AT977" s="65"/>
      <c r="AU977" s="65"/>
      <c r="AV977" s="65"/>
      <c r="AW977" s="65"/>
      <c r="AX977" s="65"/>
      <c r="AY977" s="65"/>
    </row>
    <row r="978" spans="1:51" ht="15.75" customHeight="1" x14ac:dyDescent="0.3">
      <c r="A978" s="65"/>
      <c r="B978" s="113"/>
      <c r="C978" s="114"/>
      <c r="D978" s="115"/>
      <c r="E978" s="115"/>
      <c r="F978" s="115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  <c r="AA978" s="116"/>
      <c r="AB978" s="116"/>
      <c r="AC978" s="116"/>
      <c r="AD978" s="116"/>
      <c r="AE978" s="116"/>
      <c r="AF978" s="117"/>
      <c r="AG978" s="116"/>
      <c r="AH978" s="116"/>
      <c r="AI978" s="116"/>
      <c r="AJ978" s="116"/>
      <c r="AK978" s="116"/>
      <c r="AL978" s="116"/>
      <c r="AM978" s="116"/>
      <c r="AN978" s="116"/>
      <c r="AO978" s="116"/>
      <c r="AP978" s="116"/>
      <c r="AQ978" s="65"/>
      <c r="AR978" s="65"/>
      <c r="AS978" s="65"/>
      <c r="AT978" s="65"/>
      <c r="AU978" s="65"/>
      <c r="AV978" s="65"/>
      <c r="AW978" s="65"/>
      <c r="AX978" s="65"/>
      <c r="AY978" s="65"/>
    </row>
    <row r="979" spans="1:51" ht="15.75" customHeight="1" x14ac:dyDescent="0.3">
      <c r="A979" s="65"/>
      <c r="B979" s="113"/>
      <c r="C979" s="114"/>
      <c r="D979" s="115"/>
      <c r="E979" s="115"/>
      <c r="F979" s="115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  <c r="AA979" s="116"/>
      <c r="AB979" s="116"/>
      <c r="AC979" s="116"/>
      <c r="AD979" s="116"/>
      <c r="AE979" s="116"/>
      <c r="AF979" s="117"/>
      <c r="AG979" s="116"/>
      <c r="AH979" s="116"/>
      <c r="AI979" s="116"/>
      <c r="AJ979" s="116"/>
      <c r="AK979" s="116"/>
      <c r="AL979" s="116"/>
      <c r="AM979" s="116"/>
      <c r="AN979" s="116"/>
      <c r="AO979" s="116"/>
      <c r="AP979" s="116"/>
      <c r="AQ979" s="65"/>
      <c r="AR979" s="65"/>
      <c r="AS979" s="65"/>
      <c r="AT979" s="65"/>
      <c r="AU979" s="65"/>
      <c r="AV979" s="65"/>
      <c r="AW979" s="65"/>
      <c r="AX979" s="65"/>
      <c r="AY979" s="65"/>
    </row>
    <row r="980" spans="1:51" ht="15.75" customHeight="1" x14ac:dyDescent="0.3">
      <c r="A980" s="65"/>
      <c r="B980" s="113"/>
      <c r="C980" s="114"/>
      <c r="D980" s="115"/>
      <c r="E980" s="115"/>
      <c r="F980" s="115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  <c r="AA980" s="116"/>
      <c r="AB980" s="116"/>
      <c r="AC980" s="116"/>
      <c r="AD980" s="116"/>
      <c r="AE980" s="116"/>
      <c r="AF980" s="117"/>
      <c r="AG980" s="116"/>
      <c r="AH980" s="116"/>
      <c r="AI980" s="116"/>
      <c r="AJ980" s="116"/>
      <c r="AK980" s="116"/>
      <c r="AL980" s="116"/>
      <c r="AM980" s="116"/>
      <c r="AN980" s="116"/>
      <c r="AO980" s="116"/>
      <c r="AP980" s="116"/>
      <c r="AQ980" s="65"/>
      <c r="AR980" s="65"/>
      <c r="AS980" s="65"/>
      <c r="AT980" s="65"/>
      <c r="AU980" s="65"/>
      <c r="AV980" s="65"/>
      <c r="AW980" s="65"/>
      <c r="AX980" s="65"/>
      <c r="AY980" s="65"/>
    </row>
    <row r="981" spans="1:51" ht="15.75" customHeight="1" x14ac:dyDescent="0.3">
      <c r="A981" s="65"/>
      <c r="B981" s="113"/>
      <c r="C981" s="114"/>
      <c r="D981" s="115"/>
      <c r="E981" s="115"/>
      <c r="F981" s="115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  <c r="AA981" s="116"/>
      <c r="AB981" s="116"/>
      <c r="AC981" s="116"/>
      <c r="AD981" s="116"/>
      <c r="AE981" s="116"/>
      <c r="AF981" s="117"/>
      <c r="AG981" s="116"/>
      <c r="AH981" s="116"/>
      <c r="AI981" s="116"/>
      <c r="AJ981" s="116"/>
      <c r="AK981" s="116"/>
      <c r="AL981" s="116"/>
      <c r="AM981" s="116"/>
      <c r="AN981" s="116"/>
      <c r="AO981" s="116"/>
      <c r="AP981" s="116"/>
      <c r="AQ981" s="65"/>
      <c r="AR981" s="65"/>
      <c r="AS981" s="65"/>
      <c r="AT981" s="65"/>
      <c r="AU981" s="65"/>
      <c r="AV981" s="65"/>
      <c r="AW981" s="65"/>
      <c r="AX981" s="65"/>
      <c r="AY981" s="65"/>
    </row>
    <row r="982" spans="1:51" ht="15.75" customHeight="1" x14ac:dyDescent="0.3">
      <c r="A982" s="65"/>
      <c r="B982" s="113"/>
      <c r="C982" s="114"/>
      <c r="D982" s="115"/>
      <c r="E982" s="115"/>
      <c r="F982" s="115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  <c r="AA982" s="116"/>
      <c r="AB982" s="116"/>
      <c r="AC982" s="116"/>
      <c r="AD982" s="116"/>
      <c r="AE982" s="116"/>
      <c r="AF982" s="117"/>
      <c r="AG982" s="116"/>
      <c r="AH982" s="116"/>
      <c r="AI982" s="116"/>
      <c r="AJ982" s="116"/>
      <c r="AK982" s="116"/>
      <c r="AL982" s="116"/>
      <c r="AM982" s="116"/>
      <c r="AN982" s="116"/>
      <c r="AO982" s="116"/>
      <c r="AP982" s="116"/>
      <c r="AQ982" s="65"/>
      <c r="AR982" s="65"/>
      <c r="AS982" s="65"/>
      <c r="AT982" s="65"/>
      <c r="AU982" s="65"/>
      <c r="AV982" s="65"/>
      <c r="AW982" s="65"/>
      <c r="AX982" s="65"/>
      <c r="AY982" s="65"/>
    </row>
    <row r="983" spans="1:51" ht="15.75" customHeight="1" x14ac:dyDescent="0.3">
      <c r="A983" s="65"/>
      <c r="B983" s="113"/>
      <c r="C983" s="114"/>
      <c r="D983" s="115"/>
      <c r="E983" s="115"/>
      <c r="F983" s="115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  <c r="AA983" s="116"/>
      <c r="AB983" s="116"/>
      <c r="AC983" s="116"/>
      <c r="AD983" s="116"/>
      <c r="AE983" s="116"/>
      <c r="AF983" s="117"/>
      <c r="AG983" s="116"/>
      <c r="AH983" s="116"/>
      <c r="AI983" s="116"/>
      <c r="AJ983" s="116"/>
      <c r="AK983" s="116"/>
      <c r="AL983" s="116"/>
      <c r="AM983" s="116"/>
      <c r="AN983" s="116"/>
      <c r="AO983" s="116"/>
      <c r="AP983" s="116"/>
      <c r="AQ983" s="65"/>
      <c r="AR983" s="65"/>
      <c r="AS983" s="65"/>
      <c r="AT983" s="65"/>
      <c r="AU983" s="65"/>
      <c r="AV983" s="65"/>
      <c r="AW983" s="65"/>
      <c r="AX983" s="65"/>
      <c r="AY983" s="65"/>
    </row>
    <row r="984" spans="1:51" ht="15.75" customHeight="1" x14ac:dyDescent="0.3">
      <c r="A984" s="65"/>
      <c r="B984" s="113"/>
      <c r="C984" s="114"/>
      <c r="D984" s="115"/>
      <c r="E984" s="115"/>
      <c r="F984" s="115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  <c r="AA984" s="116"/>
      <c r="AB984" s="116"/>
      <c r="AC984" s="116"/>
      <c r="AD984" s="116"/>
      <c r="AE984" s="116"/>
      <c r="AF984" s="117"/>
      <c r="AG984" s="116"/>
      <c r="AH984" s="116"/>
      <c r="AI984" s="116"/>
      <c r="AJ984" s="116"/>
      <c r="AK984" s="116"/>
      <c r="AL984" s="116"/>
      <c r="AM984" s="116"/>
      <c r="AN984" s="116"/>
      <c r="AO984" s="116"/>
      <c r="AP984" s="116"/>
      <c r="AQ984" s="65"/>
      <c r="AR984" s="65"/>
      <c r="AS984" s="65"/>
      <c r="AT984" s="65"/>
      <c r="AU984" s="65"/>
      <c r="AV984" s="65"/>
      <c r="AW984" s="65"/>
      <c r="AX984" s="65"/>
      <c r="AY984" s="65"/>
    </row>
    <row r="985" spans="1:51" ht="15.75" customHeight="1" x14ac:dyDescent="0.3">
      <c r="A985" s="65"/>
      <c r="B985" s="113"/>
      <c r="C985" s="114"/>
      <c r="D985" s="115"/>
      <c r="E985" s="115"/>
      <c r="F985" s="115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  <c r="AA985" s="116"/>
      <c r="AB985" s="116"/>
      <c r="AC985" s="116"/>
      <c r="AD985" s="116"/>
      <c r="AE985" s="116"/>
      <c r="AF985" s="117"/>
      <c r="AG985" s="116"/>
      <c r="AH985" s="116"/>
      <c r="AI985" s="116"/>
      <c r="AJ985" s="116"/>
      <c r="AK985" s="116"/>
      <c r="AL985" s="116"/>
      <c r="AM985" s="116"/>
      <c r="AN985" s="116"/>
      <c r="AO985" s="116"/>
      <c r="AP985" s="116"/>
      <c r="AQ985" s="65"/>
      <c r="AR985" s="65"/>
      <c r="AS985" s="65"/>
      <c r="AT985" s="65"/>
      <c r="AU985" s="65"/>
      <c r="AV985" s="65"/>
      <c r="AW985" s="65"/>
      <c r="AX985" s="65"/>
      <c r="AY985" s="65"/>
    </row>
    <row r="986" spans="1:51" ht="15.75" customHeight="1" x14ac:dyDescent="0.3">
      <c r="A986" s="65"/>
      <c r="B986" s="113"/>
      <c r="C986" s="114"/>
      <c r="D986" s="115"/>
      <c r="E986" s="115"/>
      <c r="F986" s="115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  <c r="AA986" s="116"/>
      <c r="AB986" s="116"/>
      <c r="AC986" s="116"/>
      <c r="AD986" s="116"/>
      <c r="AE986" s="116"/>
      <c r="AF986" s="117"/>
      <c r="AG986" s="116"/>
      <c r="AH986" s="116"/>
      <c r="AI986" s="116"/>
      <c r="AJ986" s="116"/>
      <c r="AK986" s="116"/>
      <c r="AL986" s="116"/>
      <c r="AM986" s="116"/>
      <c r="AN986" s="116"/>
      <c r="AO986" s="116"/>
      <c r="AP986" s="116"/>
      <c r="AQ986" s="65"/>
      <c r="AR986" s="65"/>
      <c r="AS986" s="65"/>
      <c r="AT986" s="65"/>
      <c r="AU986" s="65"/>
      <c r="AV986" s="65"/>
      <c r="AW986" s="65"/>
      <c r="AX986" s="65"/>
      <c r="AY986" s="65"/>
    </row>
    <row r="987" spans="1:51" ht="15.75" customHeight="1" x14ac:dyDescent="0.3">
      <c r="A987" s="65"/>
      <c r="B987" s="113"/>
      <c r="C987" s="114"/>
      <c r="D987" s="115"/>
      <c r="E987" s="115"/>
      <c r="F987" s="115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  <c r="AA987" s="116"/>
      <c r="AB987" s="116"/>
      <c r="AC987" s="116"/>
      <c r="AD987" s="116"/>
      <c r="AE987" s="116"/>
      <c r="AF987" s="117"/>
      <c r="AG987" s="116"/>
      <c r="AH987" s="116"/>
      <c r="AI987" s="116"/>
      <c r="AJ987" s="116"/>
      <c r="AK987" s="116"/>
      <c r="AL987" s="116"/>
      <c r="AM987" s="116"/>
      <c r="AN987" s="116"/>
      <c r="AO987" s="116"/>
      <c r="AP987" s="116"/>
      <c r="AQ987" s="65"/>
      <c r="AR987" s="65"/>
      <c r="AS987" s="65"/>
      <c r="AT987" s="65"/>
      <c r="AU987" s="65"/>
      <c r="AV987" s="65"/>
      <c r="AW987" s="65"/>
      <c r="AX987" s="65"/>
      <c r="AY987" s="65"/>
    </row>
    <row r="988" spans="1:51" ht="15.75" customHeight="1" x14ac:dyDescent="0.3">
      <c r="A988" s="65"/>
      <c r="B988" s="113"/>
      <c r="C988" s="114"/>
      <c r="D988" s="115"/>
      <c r="E988" s="115"/>
      <c r="F988" s="115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  <c r="AA988" s="116"/>
      <c r="AB988" s="116"/>
      <c r="AC988" s="116"/>
      <c r="AD988" s="116"/>
      <c r="AE988" s="116"/>
      <c r="AF988" s="117"/>
      <c r="AG988" s="116"/>
      <c r="AH988" s="116"/>
      <c r="AI988" s="116"/>
      <c r="AJ988" s="116"/>
      <c r="AK988" s="116"/>
      <c r="AL988" s="116"/>
      <c r="AM988" s="116"/>
      <c r="AN988" s="116"/>
      <c r="AO988" s="116"/>
      <c r="AP988" s="116"/>
      <c r="AQ988" s="65"/>
      <c r="AR988" s="65"/>
      <c r="AS988" s="65"/>
      <c r="AT988" s="65"/>
      <c r="AU988" s="65"/>
      <c r="AV988" s="65"/>
      <c r="AW988" s="65"/>
      <c r="AX988" s="65"/>
      <c r="AY988" s="65"/>
    </row>
    <row r="989" spans="1:51" ht="15.75" customHeight="1" x14ac:dyDescent="0.3">
      <c r="A989" s="65"/>
      <c r="B989" s="113"/>
      <c r="C989" s="114"/>
      <c r="D989" s="115"/>
      <c r="E989" s="115"/>
      <c r="F989" s="115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  <c r="AA989" s="116"/>
      <c r="AB989" s="116"/>
      <c r="AC989" s="116"/>
      <c r="AD989" s="116"/>
      <c r="AE989" s="116"/>
      <c r="AF989" s="117"/>
      <c r="AG989" s="116"/>
      <c r="AH989" s="116"/>
      <c r="AI989" s="116"/>
      <c r="AJ989" s="116"/>
      <c r="AK989" s="116"/>
      <c r="AL989" s="116"/>
      <c r="AM989" s="116"/>
      <c r="AN989" s="116"/>
      <c r="AO989" s="116"/>
      <c r="AP989" s="116"/>
      <c r="AQ989" s="65"/>
      <c r="AR989" s="65"/>
      <c r="AS989" s="65"/>
      <c r="AT989" s="65"/>
      <c r="AU989" s="65"/>
      <c r="AV989" s="65"/>
      <c r="AW989" s="65"/>
      <c r="AX989" s="65"/>
      <c r="AY989" s="65"/>
    </row>
    <row r="990" spans="1:51" ht="15.75" customHeight="1" x14ac:dyDescent="0.3">
      <c r="A990" s="65"/>
      <c r="B990" s="113"/>
      <c r="C990" s="114"/>
      <c r="D990" s="115"/>
      <c r="E990" s="115"/>
      <c r="F990" s="115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  <c r="AA990" s="116"/>
      <c r="AB990" s="116"/>
      <c r="AC990" s="116"/>
      <c r="AD990" s="116"/>
      <c r="AE990" s="116"/>
      <c r="AF990" s="117"/>
      <c r="AG990" s="116"/>
      <c r="AH990" s="116"/>
      <c r="AI990" s="116"/>
      <c r="AJ990" s="116"/>
      <c r="AK990" s="116"/>
      <c r="AL990" s="116"/>
      <c r="AM990" s="116"/>
      <c r="AN990" s="116"/>
      <c r="AO990" s="116"/>
      <c r="AP990" s="116"/>
      <c r="AQ990" s="65"/>
      <c r="AR990" s="65"/>
      <c r="AS990" s="65"/>
      <c r="AT990" s="65"/>
      <c r="AU990" s="65"/>
      <c r="AV990" s="65"/>
      <c r="AW990" s="65"/>
      <c r="AX990" s="65"/>
      <c r="AY990" s="65"/>
    </row>
    <row r="991" spans="1:51" ht="15.75" customHeight="1" x14ac:dyDescent="0.3">
      <c r="A991" s="65"/>
      <c r="B991" s="113"/>
      <c r="C991" s="114"/>
      <c r="D991" s="115"/>
      <c r="E991" s="115"/>
      <c r="F991" s="115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  <c r="AA991" s="116"/>
      <c r="AB991" s="116"/>
      <c r="AC991" s="116"/>
      <c r="AD991" s="116"/>
      <c r="AE991" s="116"/>
      <c r="AF991" s="117"/>
      <c r="AG991" s="116"/>
      <c r="AH991" s="116"/>
      <c r="AI991" s="116"/>
      <c r="AJ991" s="116"/>
      <c r="AK991" s="116"/>
      <c r="AL991" s="116"/>
      <c r="AM991" s="116"/>
      <c r="AN991" s="116"/>
      <c r="AO991" s="116"/>
      <c r="AP991" s="116"/>
      <c r="AQ991" s="65"/>
      <c r="AR991" s="65"/>
      <c r="AS991" s="65"/>
      <c r="AT991" s="65"/>
      <c r="AU991" s="65"/>
      <c r="AV991" s="65"/>
      <c r="AW991" s="65"/>
      <c r="AX991" s="65"/>
      <c r="AY991" s="65"/>
    </row>
    <row r="992" spans="1:51" ht="15.75" customHeight="1" x14ac:dyDescent="0.3">
      <c r="A992" s="65"/>
      <c r="B992" s="113"/>
      <c r="C992" s="114"/>
      <c r="D992" s="115"/>
      <c r="E992" s="115"/>
      <c r="F992" s="115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  <c r="AA992" s="116"/>
      <c r="AB992" s="116"/>
      <c r="AC992" s="116"/>
      <c r="AD992" s="116"/>
      <c r="AE992" s="116"/>
      <c r="AF992" s="117"/>
      <c r="AG992" s="116"/>
      <c r="AH992" s="116"/>
      <c r="AI992" s="116"/>
      <c r="AJ992" s="116"/>
      <c r="AK992" s="116"/>
      <c r="AL992" s="116"/>
      <c r="AM992" s="116"/>
      <c r="AN992" s="116"/>
      <c r="AO992" s="116"/>
      <c r="AP992" s="116"/>
      <c r="AQ992" s="65"/>
      <c r="AR992" s="65"/>
      <c r="AS992" s="65"/>
      <c r="AT992" s="65"/>
      <c r="AU992" s="65"/>
      <c r="AV992" s="65"/>
      <c r="AW992" s="65"/>
      <c r="AX992" s="65"/>
      <c r="AY992" s="65"/>
    </row>
    <row r="993" spans="1:51" ht="15.75" customHeight="1" x14ac:dyDescent="0.3">
      <c r="A993" s="65"/>
      <c r="B993" s="113"/>
      <c r="C993" s="114"/>
      <c r="D993" s="115"/>
      <c r="E993" s="115"/>
      <c r="F993" s="115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  <c r="AA993" s="116"/>
      <c r="AB993" s="116"/>
      <c r="AC993" s="116"/>
      <c r="AD993" s="116"/>
      <c r="AE993" s="116"/>
      <c r="AF993" s="117"/>
      <c r="AG993" s="116"/>
      <c r="AH993" s="116"/>
      <c r="AI993" s="116"/>
      <c r="AJ993" s="116"/>
      <c r="AK993" s="116"/>
      <c r="AL993" s="116"/>
      <c r="AM993" s="116"/>
      <c r="AN993" s="116"/>
      <c r="AO993" s="116"/>
      <c r="AP993" s="116"/>
      <c r="AQ993" s="65"/>
      <c r="AR993" s="65"/>
      <c r="AS993" s="65"/>
      <c r="AT993" s="65"/>
      <c r="AU993" s="65"/>
      <c r="AV993" s="65"/>
      <c r="AW993" s="65"/>
      <c r="AX993" s="65"/>
      <c r="AY993" s="65"/>
    </row>
    <row r="994" spans="1:51" ht="15.75" customHeight="1" x14ac:dyDescent="0.3">
      <c r="A994" s="65"/>
      <c r="B994" s="113"/>
      <c r="C994" s="114"/>
      <c r="D994" s="115"/>
      <c r="E994" s="115"/>
      <c r="F994" s="115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  <c r="AA994" s="116"/>
      <c r="AB994" s="116"/>
      <c r="AC994" s="116"/>
      <c r="AD994" s="116"/>
      <c r="AE994" s="116"/>
      <c r="AF994" s="117"/>
      <c r="AG994" s="116"/>
      <c r="AH994" s="116"/>
      <c r="AI994" s="116"/>
      <c r="AJ994" s="116"/>
      <c r="AK994" s="116"/>
      <c r="AL994" s="116"/>
      <c r="AM994" s="116"/>
      <c r="AN994" s="116"/>
      <c r="AO994" s="116"/>
      <c r="AP994" s="116"/>
      <c r="AQ994" s="65"/>
      <c r="AR994" s="65"/>
      <c r="AS994" s="65"/>
      <c r="AT994" s="65"/>
      <c r="AU994" s="65"/>
      <c r="AV994" s="65"/>
      <c r="AW994" s="65"/>
      <c r="AX994" s="65"/>
      <c r="AY994" s="65"/>
    </row>
    <row r="995" spans="1:51" ht="15.75" customHeight="1" x14ac:dyDescent="0.3">
      <c r="A995" s="65"/>
      <c r="B995" s="113"/>
      <c r="C995" s="114"/>
      <c r="D995" s="115"/>
      <c r="E995" s="115"/>
      <c r="F995" s="115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  <c r="AA995" s="116"/>
      <c r="AB995" s="116"/>
      <c r="AC995" s="116"/>
      <c r="AD995" s="116"/>
      <c r="AE995" s="116"/>
      <c r="AF995" s="117"/>
      <c r="AG995" s="116"/>
      <c r="AH995" s="116"/>
      <c r="AI995" s="116"/>
      <c r="AJ995" s="116"/>
      <c r="AK995" s="116"/>
      <c r="AL995" s="116"/>
      <c r="AM995" s="116"/>
      <c r="AN995" s="116"/>
      <c r="AO995" s="116"/>
      <c r="AP995" s="116"/>
      <c r="AQ995" s="65"/>
      <c r="AR995" s="65"/>
      <c r="AS995" s="65"/>
      <c r="AT995" s="65"/>
      <c r="AU995" s="65"/>
      <c r="AV995" s="65"/>
      <c r="AW995" s="65"/>
      <c r="AX995" s="65"/>
      <c r="AY995" s="65"/>
    </row>
    <row r="996" spans="1:51" ht="15.75" customHeight="1" x14ac:dyDescent="0.3">
      <c r="A996" s="65"/>
      <c r="B996" s="113"/>
      <c r="C996" s="114"/>
      <c r="D996" s="115"/>
      <c r="E996" s="115"/>
      <c r="F996" s="115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  <c r="AA996" s="116"/>
      <c r="AB996" s="116"/>
      <c r="AC996" s="116"/>
      <c r="AD996" s="116"/>
      <c r="AE996" s="116"/>
      <c r="AF996" s="117"/>
      <c r="AG996" s="116"/>
      <c r="AH996" s="116"/>
      <c r="AI996" s="116"/>
      <c r="AJ996" s="116"/>
      <c r="AK996" s="116"/>
      <c r="AL996" s="116"/>
      <c r="AM996" s="116"/>
      <c r="AN996" s="116"/>
      <c r="AO996" s="116"/>
      <c r="AP996" s="116"/>
      <c r="AQ996" s="65"/>
      <c r="AR996" s="65"/>
      <c r="AS996" s="65"/>
      <c r="AT996" s="65"/>
      <c r="AU996" s="65"/>
      <c r="AV996" s="65"/>
      <c r="AW996" s="65"/>
      <c r="AX996" s="65"/>
      <c r="AY996" s="65"/>
    </row>
    <row r="997" spans="1:51" ht="15.75" customHeight="1" x14ac:dyDescent="0.3">
      <c r="A997" s="65"/>
      <c r="B997" s="113"/>
      <c r="C997" s="114"/>
      <c r="D997" s="115"/>
      <c r="E997" s="115"/>
      <c r="F997" s="115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  <c r="AA997" s="116"/>
      <c r="AB997" s="116"/>
      <c r="AC997" s="116"/>
      <c r="AD997" s="116"/>
      <c r="AE997" s="116"/>
      <c r="AF997" s="117"/>
      <c r="AG997" s="116"/>
      <c r="AH997" s="116"/>
      <c r="AI997" s="116"/>
      <c r="AJ997" s="116"/>
      <c r="AK997" s="116"/>
      <c r="AL997" s="116"/>
      <c r="AM997" s="116"/>
      <c r="AN997" s="116"/>
      <c r="AO997" s="116"/>
      <c r="AP997" s="116"/>
      <c r="AQ997" s="65"/>
      <c r="AR997" s="65"/>
      <c r="AS997" s="65"/>
      <c r="AT997" s="65"/>
      <c r="AU997" s="65"/>
      <c r="AV997" s="65"/>
      <c r="AW997" s="65"/>
      <c r="AX997" s="65"/>
      <c r="AY997" s="65"/>
    </row>
    <row r="998" spans="1:51" ht="15.75" customHeight="1" x14ac:dyDescent="0.3">
      <c r="A998" s="65"/>
      <c r="B998" s="113"/>
      <c r="C998" s="114"/>
      <c r="D998" s="115"/>
      <c r="E998" s="115"/>
      <c r="F998" s="115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  <c r="AA998" s="116"/>
      <c r="AB998" s="116"/>
      <c r="AC998" s="116"/>
      <c r="AD998" s="116"/>
      <c r="AE998" s="116"/>
      <c r="AF998" s="117"/>
      <c r="AG998" s="116"/>
      <c r="AH998" s="116"/>
      <c r="AI998" s="116"/>
      <c r="AJ998" s="116"/>
      <c r="AK998" s="116"/>
      <c r="AL998" s="116"/>
      <c r="AM998" s="116"/>
      <c r="AN998" s="116"/>
      <c r="AO998" s="116"/>
      <c r="AP998" s="116"/>
      <c r="AQ998" s="65"/>
      <c r="AR998" s="65"/>
      <c r="AS998" s="65"/>
      <c r="AT998" s="65"/>
      <c r="AU998" s="65"/>
      <c r="AV998" s="65"/>
      <c r="AW998" s="65"/>
      <c r="AX998" s="65"/>
      <c r="AY998" s="65"/>
    </row>
    <row r="999" spans="1:51" ht="15.75" customHeight="1" x14ac:dyDescent="0.3">
      <c r="A999" s="65"/>
      <c r="B999" s="113"/>
      <c r="C999" s="114"/>
      <c r="D999" s="115"/>
      <c r="E999" s="115"/>
      <c r="F999" s="115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  <c r="AA999" s="116"/>
      <c r="AB999" s="116"/>
      <c r="AC999" s="116"/>
      <c r="AD999" s="116"/>
      <c r="AE999" s="116"/>
      <c r="AF999" s="117"/>
      <c r="AG999" s="116"/>
      <c r="AH999" s="116"/>
      <c r="AI999" s="116"/>
      <c r="AJ999" s="116"/>
      <c r="AK999" s="116"/>
      <c r="AL999" s="116"/>
      <c r="AM999" s="116"/>
      <c r="AN999" s="116"/>
      <c r="AO999" s="116"/>
      <c r="AP999" s="116"/>
      <c r="AQ999" s="65"/>
      <c r="AR999" s="65"/>
      <c r="AS999" s="65"/>
      <c r="AT999" s="65"/>
      <c r="AU999" s="65"/>
      <c r="AV999" s="65"/>
      <c r="AW999" s="65"/>
      <c r="AX999" s="65"/>
      <c r="AY999" s="65"/>
    </row>
    <row r="1000" spans="1:51" ht="15.75" customHeight="1" x14ac:dyDescent="0.3">
      <c r="A1000" s="65"/>
      <c r="B1000" s="113"/>
      <c r="C1000" s="114"/>
      <c r="D1000" s="115"/>
      <c r="E1000" s="115"/>
      <c r="F1000" s="115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  <c r="AA1000" s="116"/>
      <c r="AB1000" s="116"/>
      <c r="AC1000" s="116"/>
      <c r="AD1000" s="116"/>
      <c r="AE1000" s="116"/>
      <c r="AF1000" s="117"/>
      <c r="AG1000" s="116"/>
      <c r="AH1000" s="116"/>
      <c r="AI1000" s="116"/>
      <c r="AJ1000" s="116"/>
      <c r="AK1000" s="116"/>
      <c r="AL1000" s="116"/>
      <c r="AM1000" s="116"/>
      <c r="AN1000" s="116"/>
      <c r="AO1000" s="116"/>
      <c r="AP1000" s="116"/>
      <c r="AQ1000" s="65"/>
      <c r="AR1000" s="65"/>
      <c r="AS1000" s="65"/>
      <c r="AT1000" s="65"/>
      <c r="AU1000" s="65"/>
      <c r="AV1000" s="65"/>
      <c r="AW1000" s="65"/>
      <c r="AX1000" s="65"/>
      <c r="AY1000" s="65"/>
    </row>
    <row r="1001" spans="1:51" ht="15.75" customHeight="1" x14ac:dyDescent="0.3">
      <c r="A1001" s="65"/>
      <c r="B1001" s="113"/>
      <c r="C1001" s="114"/>
      <c r="D1001" s="115"/>
      <c r="E1001" s="115"/>
      <c r="F1001" s="115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  <c r="S1001" s="116"/>
      <c r="T1001" s="116"/>
      <c r="U1001" s="116"/>
      <c r="V1001" s="116"/>
      <c r="W1001" s="116"/>
      <c r="X1001" s="116"/>
      <c r="Y1001" s="116"/>
      <c r="Z1001" s="116"/>
      <c r="AA1001" s="116"/>
      <c r="AB1001" s="116"/>
      <c r="AC1001" s="116"/>
      <c r="AD1001" s="116"/>
      <c r="AE1001" s="116"/>
      <c r="AF1001" s="117"/>
      <c r="AG1001" s="116"/>
      <c r="AH1001" s="116"/>
      <c r="AI1001" s="116"/>
      <c r="AJ1001" s="116"/>
      <c r="AK1001" s="116"/>
      <c r="AL1001" s="116"/>
      <c r="AM1001" s="116"/>
      <c r="AN1001" s="116"/>
      <c r="AO1001" s="116"/>
      <c r="AP1001" s="116"/>
      <c r="AQ1001" s="65"/>
      <c r="AR1001" s="65"/>
      <c r="AS1001" s="65"/>
      <c r="AT1001" s="65"/>
      <c r="AU1001" s="65"/>
      <c r="AV1001" s="65"/>
      <c r="AW1001" s="65"/>
      <c r="AX1001" s="65"/>
      <c r="AY1001" s="65"/>
    </row>
    <row r="1002" spans="1:51" ht="15.75" customHeight="1" x14ac:dyDescent="0.3">
      <c r="A1002" s="65"/>
      <c r="B1002" s="113"/>
      <c r="C1002" s="114"/>
      <c r="D1002" s="115"/>
      <c r="E1002" s="115"/>
      <c r="F1002" s="115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116"/>
      <c r="T1002" s="116"/>
      <c r="U1002" s="116"/>
      <c r="V1002" s="116"/>
      <c r="W1002" s="116"/>
      <c r="X1002" s="116"/>
      <c r="Y1002" s="116"/>
      <c r="Z1002" s="116"/>
      <c r="AA1002" s="116"/>
      <c r="AB1002" s="116"/>
      <c r="AC1002" s="116"/>
      <c r="AD1002" s="116"/>
      <c r="AE1002" s="116"/>
      <c r="AF1002" s="117"/>
      <c r="AG1002" s="116"/>
      <c r="AH1002" s="116"/>
      <c r="AI1002" s="116"/>
      <c r="AJ1002" s="116"/>
      <c r="AK1002" s="116"/>
      <c r="AL1002" s="116"/>
      <c r="AM1002" s="116"/>
      <c r="AN1002" s="116"/>
      <c r="AO1002" s="116"/>
      <c r="AP1002" s="116"/>
      <c r="AQ1002" s="65"/>
      <c r="AR1002" s="65"/>
      <c r="AS1002" s="65"/>
      <c r="AT1002" s="65"/>
      <c r="AU1002" s="65"/>
      <c r="AV1002" s="65"/>
      <c r="AW1002" s="65"/>
      <c r="AX1002" s="65"/>
      <c r="AY1002" s="65"/>
    </row>
    <row r="1003" spans="1:51" ht="15.75" customHeight="1" x14ac:dyDescent="0.3">
      <c r="A1003" s="65"/>
      <c r="B1003" s="113"/>
      <c r="C1003" s="114"/>
      <c r="D1003" s="115"/>
      <c r="E1003" s="115"/>
      <c r="F1003" s="115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  <c r="S1003" s="116"/>
      <c r="T1003" s="116"/>
      <c r="U1003" s="116"/>
      <c r="V1003" s="116"/>
      <c r="W1003" s="116"/>
      <c r="X1003" s="116"/>
      <c r="Y1003" s="116"/>
      <c r="Z1003" s="116"/>
      <c r="AA1003" s="116"/>
      <c r="AB1003" s="116"/>
      <c r="AC1003" s="116"/>
      <c r="AD1003" s="116"/>
      <c r="AE1003" s="116"/>
      <c r="AF1003" s="117"/>
      <c r="AG1003" s="116"/>
      <c r="AH1003" s="116"/>
      <c r="AI1003" s="116"/>
      <c r="AJ1003" s="116"/>
      <c r="AK1003" s="116"/>
      <c r="AL1003" s="116"/>
      <c r="AM1003" s="116"/>
      <c r="AN1003" s="116"/>
      <c r="AO1003" s="116"/>
      <c r="AP1003" s="116"/>
      <c r="AQ1003" s="65"/>
      <c r="AR1003" s="65"/>
      <c r="AS1003" s="65"/>
      <c r="AT1003" s="65"/>
      <c r="AU1003" s="65"/>
      <c r="AV1003" s="65"/>
      <c r="AW1003" s="65"/>
      <c r="AX1003" s="65"/>
      <c r="AY1003" s="65"/>
    </row>
    <row r="1004" spans="1:51" ht="15.75" customHeight="1" x14ac:dyDescent="0.3">
      <c r="A1004" s="65"/>
      <c r="B1004" s="113"/>
      <c r="C1004" s="114"/>
      <c r="D1004" s="115"/>
      <c r="E1004" s="115"/>
      <c r="F1004" s="115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  <c r="S1004" s="116"/>
      <c r="T1004" s="116"/>
      <c r="U1004" s="116"/>
      <c r="V1004" s="116"/>
      <c r="W1004" s="116"/>
      <c r="X1004" s="116"/>
      <c r="Y1004" s="116"/>
      <c r="Z1004" s="116"/>
      <c r="AA1004" s="116"/>
      <c r="AB1004" s="116"/>
      <c r="AC1004" s="116"/>
      <c r="AD1004" s="116"/>
      <c r="AE1004" s="116"/>
      <c r="AF1004" s="117"/>
      <c r="AG1004" s="116"/>
      <c r="AH1004" s="116"/>
      <c r="AI1004" s="116"/>
      <c r="AJ1004" s="116"/>
      <c r="AK1004" s="116"/>
      <c r="AL1004" s="116"/>
      <c r="AM1004" s="116"/>
      <c r="AN1004" s="116"/>
      <c r="AO1004" s="116"/>
      <c r="AP1004" s="116"/>
      <c r="AQ1004" s="65"/>
      <c r="AR1004" s="65"/>
      <c r="AS1004" s="65"/>
      <c r="AT1004" s="65"/>
      <c r="AU1004" s="65"/>
      <c r="AV1004" s="65"/>
      <c r="AW1004" s="65"/>
      <c r="AX1004" s="65"/>
      <c r="AY1004" s="65"/>
    </row>
    <row r="1005" spans="1:51" ht="15.75" customHeight="1" x14ac:dyDescent="0.3">
      <c r="A1005" s="65"/>
      <c r="B1005" s="113"/>
      <c r="C1005" s="114"/>
      <c r="D1005" s="115"/>
      <c r="E1005" s="115"/>
      <c r="F1005" s="115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  <c r="S1005" s="116"/>
      <c r="T1005" s="116"/>
      <c r="U1005" s="116"/>
      <c r="V1005" s="116"/>
      <c r="W1005" s="116"/>
      <c r="X1005" s="116"/>
      <c r="Y1005" s="116"/>
      <c r="Z1005" s="116"/>
      <c r="AA1005" s="116"/>
      <c r="AB1005" s="116"/>
      <c r="AC1005" s="116"/>
      <c r="AD1005" s="116"/>
      <c r="AE1005" s="116"/>
      <c r="AF1005" s="117"/>
      <c r="AG1005" s="116"/>
      <c r="AH1005" s="116"/>
      <c r="AI1005" s="116"/>
      <c r="AJ1005" s="116"/>
      <c r="AK1005" s="116"/>
      <c r="AL1005" s="116"/>
      <c r="AM1005" s="116"/>
      <c r="AN1005" s="116"/>
      <c r="AO1005" s="116"/>
      <c r="AP1005" s="116"/>
      <c r="AQ1005" s="65"/>
      <c r="AR1005" s="65"/>
      <c r="AS1005" s="65"/>
      <c r="AT1005" s="65"/>
      <c r="AU1005" s="65"/>
      <c r="AV1005" s="65"/>
      <c r="AW1005" s="65"/>
      <c r="AX1005" s="65"/>
      <c r="AY1005" s="65"/>
    </row>
    <row r="1006" spans="1:51" ht="15.75" customHeight="1" x14ac:dyDescent="0.3">
      <c r="A1006" s="65"/>
      <c r="B1006" s="113"/>
      <c r="C1006" s="114"/>
      <c r="D1006" s="115"/>
      <c r="E1006" s="115"/>
      <c r="F1006" s="115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  <c r="S1006" s="116"/>
      <c r="T1006" s="116"/>
      <c r="U1006" s="116"/>
      <c r="V1006" s="116"/>
      <c r="W1006" s="116"/>
      <c r="X1006" s="116"/>
      <c r="Y1006" s="116"/>
      <c r="Z1006" s="116"/>
      <c r="AA1006" s="116"/>
      <c r="AB1006" s="116"/>
      <c r="AC1006" s="116"/>
      <c r="AD1006" s="116"/>
      <c r="AE1006" s="116"/>
      <c r="AF1006" s="117"/>
      <c r="AG1006" s="116"/>
      <c r="AH1006" s="116"/>
      <c r="AI1006" s="116"/>
      <c r="AJ1006" s="116"/>
      <c r="AK1006" s="116"/>
      <c r="AL1006" s="116"/>
      <c r="AM1006" s="116"/>
      <c r="AN1006" s="116"/>
      <c r="AO1006" s="116"/>
      <c r="AP1006" s="116"/>
      <c r="AQ1006" s="65"/>
      <c r="AR1006" s="65"/>
      <c r="AS1006" s="65"/>
      <c r="AT1006" s="65"/>
      <c r="AU1006" s="65"/>
      <c r="AV1006" s="65"/>
      <c r="AW1006" s="65"/>
      <c r="AX1006" s="65"/>
      <c r="AY1006" s="65"/>
    </row>
    <row r="1007" spans="1:51" ht="15.75" customHeight="1" x14ac:dyDescent="0.3">
      <c r="A1007" s="65"/>
      <c r="B1007" s="113"/>
      <c r="C1007" s="114"/>
      <c r="D1007" s="115"/>
      <c r="E1007" s="115"/>
      <c r="F1007" s="115"/>
      <c r="G1007" s="116"/>
      <c r="H1007" s="116"/>
      <c r="I1007" s="116"/>
      <c r="J1007" s="116"/>
      <c r="K1007" s="116"/>
      <c r="L1007" s="116"/>
      <c r="M1007" s="116"/>
      <c r="N1007" s="116"/>
      <c r="O1007" s="116"/>
      <c r="P1007" s="116"/>
      <c r="Q1007" s="116"/>
      <c r="R1007" s="116"/>
      <c r="S1007" s="116"/>
      <c r="T1007" s="116"/>
      <c r="U1007" s="116"/>
      <c r="V1007" s="116"/>
      <c r="W1007" s="116"/>
      <c r="X1007" s="116"/>
      <c r="Y1007" s="116"/>
      <c r="Z1007" s="116"/>
      <c r="AA1007" s="116"/>
      <c r="AB1007" s="116"/>
      <c r="AC1007" s="116"/>
      <c r="AD1007" s="116"/>
      <c r="AE1007" s="116"/>
      <c r="AF1007" s="117"/>
      <c r="AG1007" s="116"/>
      <c r="AH1007" s="116"/>
      <c r="AI1007" s="116"/>
      <c r="AJ1007" s="116"/>
      <c r="AK1007" s="116"/>
      <c r="AL1007" s="116"/>
      <c r="AM1007" s="116"/>
      <c r="AN1007" s="116"/>
      <c r="AO1007" s="116"/>
      <c r="AP1007" s="116"/>
      <c r="AQ1007" s="65"/>
      <c r="AR1007" s="65"/>
      <c r="AS1007" s="65"/>
      <c r="AT1007" s="65"/>
      <c r="AU1007" s="65"/>
      <c r="AV1007" s="65"/>
      <c r="AW1007" s="65"/>
      <c r="AX1007" s="65"/>
      <c r="AY1007" s="65"/>
    </row>
    <row r="1008" spans="1:51" ht="15.75" customHeight="1" x14ac:dyDescent="0.3">
      <c r="A1008" s="65"/>
      <c r="B1008" s="113"/>
      <c r="C1008" s="114"/>
      <c r="D1008" s="115"/>
      <c r="E1008" s="115"/>
      <c r="F1008" s="115"/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  <c r="S1008" s="116"/>
      <c r="T1008" s="116"/>
      <c r="U1008" s="116"/>
      <c r="V1008" s="116"/>
      <c r="W1008" s="116"/>
      <c r="X1008" s="116"/>
      <c r="Y1008" s="116"/>
      <c r="Z1008" s="116"/>
      <c r="AA1008" s="116"/>
      <c r="AB1008" s="116"/>
      <c r="AC1008" s="116"/>
      <c r="AD1008" s="116"/>
      <c r="AE1008" s="116"/>
      <c r="AF1008" s="117"/>
      <c r="AG1008" s="116"/>
      <c r="AH1008" s="116"/>
      <c r="AI1008" s="116"/>
      <c r="AJ1008" s="116"/>
      <c r="AK1008" s="116"/>
      <c r="AL1008" s="116"/>
      <c r="AM1008" s="116"/>
      <c r="AN1008" s="116"/>
      <c r="AO1008" s="116"/>
      <c r="AP1008" s="116"/>
      <c r="AQ1008" s="65"/>
      <c r="AR1008" s="65"/>
      <c r="AS1008" s="65"/>
      <c r="AT1008" s="65"/>
      <c r="AU1008" s="65"/>
      <c r="AV1008" s="65"/>
      <c r="AW1008" s="65"/>
      <c r="AX1008" s="65"/>
      <c r="AY1008" s="65"/>
    </row>
    <row r="1009" spans="1:51" ht="15.75" customHeight="1" x14ac:dyDescent="0.3">
      <c r="A1009" s="65"/>
      <c r="B1009" s="113"/>
      <c r="C1009" s="114"/>
      <c r="D1009" s="115"/>
      <c r="E1009" s="115"/>
      <c r="F1009" s="115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  <c r="S1009" s="116"/>
      <c r="T1009" s="116"/>
      <c r="U1009" s="116"/>
      <c r="V1009" s="116"/>
      <c r="W1009" s="116"/>
      <c r="X1009" s="116"/>
      <c r="Y1009" s="116"/>
      <c r="Z1009" s="116"/>
      <c r="AA1009" s="116"/>
      <c r="AB1009" s="116"/>
      <c r="AC1009" s="116"/>
      <c r="AD1009" s="116"/>
      <c r="AE1009" s="116"/>
      <c r="AF1009" s="117"/>
      <c r="AG1009" s="116"/>
      <c r="AH1009" s="116"/>
      <c r="AI1009" s="116"/>
      <c r="AJ1009" s="116"/>
      <c r="AK1009" s="116"/>
      <c r="AL1009" s="116"/>
      <c r="AM1009" s="116"/>
      <c r="AN1009" s="116"/>
      <c r="AO1009" s="116"/>
      <c r="AP1009" s="116"/>
      <c r="AQ1009" s="65"/>
      <c r="AR1009" s="65"/>
      <c r="AS1009" s="65"/>
      <c r="AT1009" s="65"/>
      <c r="AU1009" s="65"/>
      <c r="AV1009" s="65"/>
      <c r="AW1009" s="65"/>
      <c r="AX1009" s="65"/>
      <c r="AY1009" s="65"/>
    </row>
  </sheetData>
  <mergeCells count="22">
    <mergeCell ref="D1:AE1"/>
    <mergeCell ref="H2:AY2"/>
    <mergeCell ref="H3:L3"/>
    <mergeCell ref="N3:Q3"/>
    <mergeCell ref="R3:U3"/>
    <mergeCell ref="V3:W3"/>
    <mergeCell ref="X3:AC3"/>
    <mergeCell ref="A38:A43"/>
    <mergeCell ref="A44:A69"/>
    <mergeCell ref="A5:A10"/>
    <mergeCell ref="AH3:AO3"/>
    <mergeCell ref="AP3:AY3"/>
    <mergeCell ref="A20:A25"/>
    <mergeCell ref="A26:A28"/>
    <mergeCell ref="A29:A31"/>
    <mergeCell ref="A32:A34"/>
    <mergeCell ref="A35:A37"/>
    <mergeCell ref="AD3:AE3"/>
    <mergeCell ref="AF3:AG3"/>
    <mergeCell ref="A11:A13"/>
    <mergeCell ref="A14:A16"/>
    <mergeCell ref="A17:A19"/>
  </mergeCells>
  <conditionalFormatting sqref="U6:U7">
    <cfRule type="expression" dxfId="435" priority="410">
      <formula>SUM(R6:U6)&lt;&gt;M6</formula>
    </cfRule>
  </conditionalFormatting>
  <conditionalFormatting sqref="U16 U20 U22 U28 U34:U35 U37 U51:U52 U26">
    <cfRule type="expression" dxfId="434" priority="411">
      <formula>SUM(R16:U16)&lt;&gt;M16</formula>
    </cfRule>
  </conditionalFormatting>
  <conditionalFormatting sqref="M5:M7">
    <cfRule type="expression" dxfId="433" priority="412">
      <formula>M5&lt;&gt;SUM(R5:U5)</formula>
    </cfRule>
  </conditionalFormatting>
  <conditionalFormatting sqref="M5:M7">
    <cfRule type="expression" dxfId="432" priority="413">
      <formula>M5&lt;&gt;SUM(N5:Q5)</formula>
    </cfRule>
  </conditionalFormatting>
  <conditionalFormatting sqref="M5:M7">
    <cfRule type="expression" dxfId="431" priority="414">
      <formula>M5&lt;&gt;SUM(V5:W5)</formula>
    </cfRule>
  </conditionalFormatting>
  <conditionalFormatting sqref="V5:V7">
    <cfRule type="expression" dxfId="430" priority="415">
      <formula>SUM(V5:W5)&lt;&gt;M5</formula>
    </cfRule>
  </conditionalFormatting>
  <conditionalFormatting sqref="W5:W7">
    <cfRule type="expression" dxfId="429" priority="416">
      <formula>SUM(V5,W5)&lt;&gt;M5</formula>
    </cfRule>
  </conditionalFormatting>
  <conditionalFormatting sqref="N5:N7">
    <cfRule type="expression" dxfId="428" priority="417">
      <formula>SUM(N5:Q5)&lt;&gt;M5</formula>
    </cfRule>
  </conditionalFormatting>
  <conditionalFormatting sqref="O5:O7">
    <cfRule type="expression" dxfId="427" priority="418">
      <formula>SUM(N5:Q5)&lt;&gt;M5</formula>
    </cfRule>
  </conditionalFormatting>
  <conditionalFormatting sqref="P5:P7">
    <cfRule type="expression" dxfId="426" priority="419">
      <formula>SUM(N5:Q5)&lt;&gt;M5</formula>
    </cfRule>
  </conditionalFormatting>
  <conditionalFormatting sqref="Q5:Q7">
    <cfRule type="expression" dxfId="425" priority="420">
      <formula>SUM(N5:Q5)&lt;&gt;M5</formula>
    </cfRule>
  </conditionalFormatting>
  <conditionalFormatting sqref="R5:R7">
    <cfRule type="expression" dxfId="424" priority="421">
      <formula>SUM(R5:U5)&lt;&gt;M5</formula>
    </cfRule>
  </conditionalFormatting>
  <conditionalFormatting sqref="S5:S7">
    <cfRule type="expression" dxfId="423" priority="422">
      <formula>SUM(R5:U5)&lt;&gt;M5</formula>
    </cfRule>
  </conditionalFormatting>
  <conditionalFormatting sqref="T5:T7">
    <cfRule type="expression" dxfId="422" priority="423">
      <formula>SUM(R5:U5)&lt;&gt;M5</formula>
    </cfRule>
  </conditionalFormatting>
  <conditionalFormatting sqref="U5">
    <cfRule type="expression" dxfId="421" priority="424">
      <formula>SUM(R5:U5)&lt;&gt;M5</formula>
    </cfRule>
  </conditionalFormatting>
  <conditionalFormatting sqref="M21 M27 M36 M50">
    <cfRule type="expression" dxfId="420" priority="437">
      <formula>M21&lt;&gt;SUM(R21:U21)</formula>
    </cfRule>
  </conditionalFormatting>
  <conditionalFormatting sqref="M21 M27 M36 M50">
    <cfRule type="expression" dxfId="419" priority="438">
      <formula>M21&lt;&gt;SUM(N21:Q21)</formula>
    </cfRule>
  </conditionalFormatting>
  <conditionalFormatting sqref="M21 M27 M36 M50">
    <cfRule type="expression" dxfId="418" priority="439">
      <formula>M21&lt;&gt;SUM(V21:W21)</formula>
    </cfRule>
  </conditionalFormatting>
  <conditionalFormatting sqref="V21 V27 V36 V50">
    <cfRule type="expression" dxfId="417" priority="440">
      <formula>SUM(V21:W21)&lt;&gt;M21</formula>
    </cfRule>
  </conditionalFormatting>
  <conditionalFormatting sqref="W21 W27 W36 W50">
    <cfRule type="expression" dxfId="416" priority="441">
      <formula>SUM(V21,W21)&lt;&gt;M21</formula>
    </cfRule>
  </conditionalFormatting>
  <conditionalFormatting sqref="N21 N27 N36 N50">
    <cfRule type="expression" dxfId="415" priority="442">
      <formula>SUM(N21:Q21)&lt;&gt;M21</formula>
    </cfRule>
  </conditionalFormatting>
  <conditionalFormatting sqref="O21 O27 O36 O50">
    <cfRule type="expression" dxfId="414" priority="443">
      <formula>SUM(N21:Q21)&lt;&gt;M21</formula>
    </cfRule>
  </conditionalFormatting>
  <conditionalFormatting sqref="P21 P27 P36 P50">
    <cfRule type="expression" dxfId="413" priority="444">
      <formula>SUM(N21:Q21)&lt;&gt;M21</formula>
    </cfRule>
  </conditionalFormatting>
  <conditionalFormatting sqref="Q21 Q27 Q36 Q50">
    <cfRule type="expression" dxfId="412" priority="445">
      <formula>SUM(N21:Q21)&lt;&gt;M21</formula>
    </cfRule>
  </conditionalFormatting>
  <conditionalFormatting sqref="R21 R27 R36 R50">
    <cfRule type="expression" dxfId="411" priority="446">
      <formula>SUM(R21:U21)&lt;&gt;M21</formula>
    </cfRule>
  </conditionalFormatting>
  <conditionalFormatting sqref="S21 S27 S36 S50">
    <cfRule type="expression" dxfId="410" priority="447">
      <formula>SUM(R21:U21)&lt;&gt;M21</formula>
    </cfRule>
  </conditionalFormatting>
  <conditionalFormatting sqref="T21 T27 T36 T50">
    <cfRule type="expression" dxfId="409" priority="448">
      <formula>SUM(R21:U21)&lt;&gt;M21</formula>
    </cfRule>
  </conditionalFormatting>
  <conditionalFormatting sqref="U21 U27 U36 U50">
    <cfRule type="expression" dxfId="408" priority="449">
      <formula>SUM(R21:U21)&lt;&gt;M21</formula>
    </cfRule>
  </conditionalFormatting>
  <conditionalFormatting sqref="M16 M20 M22 M28 M34:M35 M37 M51:M52 M26">
    <cfRule type="expression" dxfId="407" priority="450">
      <formula>M16&lt;&gt;SUM(R16:U16)</formula>
    </cfRule>
  </conditionalFormatting>
  <conditionalFormatting sqref="M16 M20 M22 M28 M34:M35 M37 M51:M52 M26">
    <cfRule type="expression" dxfId="406" priority="451">
      <formula>M16&lt;&gt;SUM(N16:Q16)</formula>
    </cfRule>
  </conditionalFormatting>
  <conditionalFormatting sqref="M16 M20 M22 M28 M34:M35 M37 M51:M52 M26">
    <cfRule type="expression" dxfId="405" priority="452">
      <formula>M16&lt;&gt;SUM(V16:W16)</formula>
    </cfRule>
  </conditionalFormatting>
  <conditionalFormatting sqref="V16 V20 V22 V28 V34:V35 V37 V51:V52 V26">
    <cfRule type="expression" dxfId="404" priority="453">
      <formula>SUM(V16:W16)&lt;&gt;M16</formula>
    </cfRule>
  </conditionalFormatting>
  <conditionalFormatting sqref="W16 W20 W22 W28 W34:W35 W37 W51:W52 W26">
    <cfRule type="expression" dxfId="403" priority="454">
      <formula>SUM(V16,W16)&lt;&gt;M16</formula>
    </cfRule>
  </conditionalFormatting>
  <conditionalFormatting sqref="N16 N20 N22 N28 N34:N35 N37 N51:N52 N26">
    <cfRule type="expression" dxfId="402" priority="455">
      <formula>SUM(N16:Q16)&lt;&gt;M16</formula>
    </cfRule>
  </conditionalFormatting>
  <conditionalFormatting sqref="O16 O20 O22 O28 O34:O35 O37 O51:O52 O26">
    <cfRule type="expression" dxfId="401" priority="456">
      <formula>SUM(N16:Q16)&lt;&gt;M16</formula>
    </cfRule>
  </conditionalFormatting>
  <conditionalFormatting sqref="P16 P20 P22 P28 P34:P35 P37 P51:P52 P26">
    <cfRule type="expression" dxfId="400" priority="457">
      <formula>SUM(N16:Q16)&lt;&gt;M16</formula>
    </cfRule>
  </conditionalFormatting>
  <conditionalFormatting sqref="Q16 Q20 Q22 Q28 Q34:Q35 Q37 Q51:Q52 Q26">
    <cfRule type="expression" dxfId="399" priority="458">
      <formula>SUM(N16:Q16)&lt;&gt;M16</formula>
    </cfRule>
  </conditionalFormatting>
  <conditionalFormatting sqref="R16 R20 R22 R28 R34:R35 R37 R51:R52 R26">
    <cfRule type="expression" dxfId="398" priority="459">
      <formula>SUM(R16:U16)&lt;&gt;M16</formula>
    </cfRule>
  </conditionalFormatting>
  <conditionalFormatting sqref="S16 S20 S22 S28 S34:S35 S37 S51:S52 S26">
    <cfRule type="expression" dxfId="397" priority="460">
      <formula>SUM(R16:U16)&lt;&gt;M16</formula>
    </cfRule>
  </conditionalFormatting>
  <conditionalFormatting sqref="T16 T20 T22 T28 T34:T35 T37 T51:T52 T26">
    <cfRule type="expression" dxfId="396" priority="461">
      <formula>SUM(R16:U16)&lt;&gt;M16</formula>
    </cfRule>
  </conditionalFormatting>
  <conditionalFormatting sqref="M61">
    <cfRule type="expression" dxfId="395" priority="394">
      <formula>M61&lt;&gt;SUM(R61:U61)</formula>
    </cfRule>
  </conditionalFormatting>
  <conditionalFormatting sqref="M61">
    <cfRule type="expression" dxfId="394" priority="393">
      <formula>M61&lt;&gt;SUM(N61:Q61)</formula>
    </cfRule>
  </conditionalFormatting>
  <conditionalFormatting sqref="M61">
    <cfRule type="expression" dxfId="393" priority="392">
      <formula>M61&lt;&gt;SUM(V61:W61)</formula>
    </cfRule>
  </conditionalFormatting>
  <conditionalFormatting sqref="V61">
    <cfRule type="expression" dxfId="392" priority="395">
      <formula>SUM(V61:W61)&lt;&gt;M61</formula>
    </cfRule>
  </conditionalFormatting>
  <conditionalFormatting sqref="W61">
    <cfRule type="expression" dxfId="391" priority="391">
      <formula>SUM(V61,W61)&lt;&gt;M61</formula>
    </cfRule>
  </conditionalFormatting>
  <conditionalFormatting sqref="N61">
    <cfRule type="expression" dxfId="390" priority="396">
      <formula>SUM(N61:Q61)&lt;&gt;M61</formula>
    </cfRule>
  </conditionalFormatting>
  <conditionalFormatting sqref="O61">
    <cfRule type="expression" dxfId="389" priority="390">
      <formula>SUM(N61:Q61)&lt;&gt;M61</formula>
    </cfRule>
  </conditionalFormatting>
  <conditionalFormatting sqref="P61">
    <cfRule type="expression" dxfId="388" priority="389">
      <formula>SUM(N61:Q61)&lt;&gt;M61</formula>
    </cfRule>
  </conditionalFormatting>
  <conditionalFormatting sqref="Q61">
    <cfRule type="expression" dxfId="387" priority="388">
      <formula>SUM(N61:Q61)&lt;&gt;M61</formula>
    </cfRule>
  </conditionalFormatting>
  <conditionalFormatting sqref="R61">
    <cfRule type="expression" dxfId="386" priority="387">
      <formula>SUM(R61:U61)&lt;&gt;M61</formula>
    </cfRule>
  </conditionalFormatting>
  <conditionalFormatting sqref="S61">
    <cfRule type="expression" dxfId="385" priority="386">
      <formula>SUM(R61:U61)&lt;&gt;M61</formula>
    </cfRule>
  </conditionalFormatting>
  <conditionalFormatting sqref="T61">
    <cfRule type="expression" dxfId="384" priority="385">
      <formula>SUM(R61:U61)&lt;&gt;M61</formula>
    </cfRule>
  </conditionalFormatting>
  <conditionalFormatting sqref="U61">
    <cfRule type="expression" dxfId="383" priority="384">
      <formula>SUM(R61:U61)&lt;&gt;M61</formula>
    </cfRule>
  </conditionalFormatting>
  <conditionalFormatting sqref="M62:M63">
    <cfRule type="expression" dxfId="382" priority="381">
      <formula>M62&lt;&gt;SUM(R62:U62)</formula>
    </cfRule>
  </conditionalFormatting>
  <conditionalFormatting sqref="M62:M63">
    <cfRule type="expression" dxfId="381" priority="380">
      <formula>M62&lt;&gt;SUM(N62:Q62)</formula>
    </cfRule>
  </conditionalFormatting>
  <conditionalFormatting sqref="M62:M63">
    <cfRule type="expression" dxfId="380" priority="379">
      <formula>M62&lt;&gt;SUM(V62:W62)</formula>
    </cfRule>
  </conditionalFormatting>
  <conditionalFormatting sqref="V62:V63">
    <cfRule type="expression" dxfId="379" priority="382">
      <formula>SUM(V62:W62)&lt;&gt;M62</formula>
    </cfRule>
  </conditionalFormatting>
  <conditionalFormatting sqref="W62:W63">
    <cfRule type="expression" dxfId="378" priority="378">
      <formula>SUM(V62,W62)&lt;&gt;M62</formula>
    </cfRule>
  </conditionalFormatting>
  <conditionalFormatting sqref="N62:N63">
    <cfRule type="expression" dxfId="377" priority="383">
      <formula>SUM(N62:Q62)&lt;&gt;M62</formula>
    </cfRule>
  </conditionalFormatting>
  <conditionalFormatting sqref="O62:O63">
    <cfRule type="expression" dxfId="376" priority="377">
      <formula>SUM(N62:Q62)&lt;&gt;M62</formula>
    </cfRule>
  </conditionalFormatting>
  <conditionalFormatting sqref="P62:P63">
    <cfRule type="expression" dxfId="375" priority="376">
      <formula>SUM(N62:Q62)&lt;&gt;M62</formula>
    </cfRule>
  </conditionalFormatting>
  <conditionalFormatting sqref="Q62:Q63">
    <cfRule type="expression" dxfId="374" priority="375">
      <formula>SUM(N62:Q62)&lt;&gt;M62</formula>
    </cfRule>
  </conditionalFormatting>
  <conditionalFormatting sqref="R62:R63">
    <cfRule type="expression" dxfId="373" priority="374">
      <formula>SUM(R62:U62)&lt;&gt;M62</formula>
    </cfRule>
  </conditionalFormatting>
  <conditionalFormatting sqref="S62:S63">
    <cfRule type="expression" dxfId="372" priority="373">
      <formula>SUM(R62:U62)&lt;&gt;M62</formula>
    </cfRule>
  </conditionalFormatting>
  <conditionalFormatting sqref="T62:T63">
    <cfRule type="expression" dxfId="371" priority="372">
      <formula>SUM(R62:U62)&lt;&gt;M62</formula>
    </cfRule>
  </conditionalFormatting>
  <conditionalFormatting sqref="U62:U63">
    <cfRule type="expression" dxfId="370" priority="371">
      <formula>SUM(R62:U62)&lt;&gt;M62</formula>
    </cfRule>
  </conditionalFormatting>
  <conditionalFormatting sqref="M64">
    <cfRule type="expression" dxfId="369" priority="368">
      <formula>M64&lt;&gt;SUM(R64:U64)</formula>
    </cfRule>
  </conditionalFormatting>
  <conditionalFormatting sqref="M64">
    <cfRule type="expression" dxfId="368" priority="367">
      <formula>M64&lt;&gt;SUM(N64:Q64)</formula>
    </cfRule>
  </conditionalFormatting>
  <conditionalFormatting sqref="M64">
    <cfRule type="expression" dxfId="367" priority="366">
      <formula>M64&lt;&gt;SUM(V64:W64)</formula>
    </cfRule>
  </conditionalFormatting>
  <conditionalFormatting sqref="V64">
    <cfRule type="expression" dxfId="366" priority="369">
      <formula>SUM(V64:W64)&lt;&gt;M64</formula>
    </cfRule>
  </conditionalFormatting>
  <conditionalFormatting sqref="W64">
    <cfRule type="expression" dxfId="365" priority="365">
      <formula>SUM(V64,W64)&lt;&gt;M64</formula>
    </cfRule>
  </conditionalFormatting>
  <conditionalFormatting sqref="N64">
    <cfRule type="expression" dxfId="364" priority="370">
      <formula>SUM(N64:Q64)&lt;&gt;M64</formula>
    </cfRule>
  </conditionalFormatting>
  <conditionalFormatting sqref="O64">
    <cfRule type="expression" dxfId="363" priority="364">
      <formula>SUM(N64:Q64)&lt;&gt;M64</formula>
    </cfRule>
  </conditionalFormatting>
  <conditionalFormatting sqref="P64">
    <cfRule type="expression" dxfId="362" priority="363">
      <formula>SUM(N64:Q64)&lt;&gt;M64</formula>
    </cfRule>
  </conditionalFormatting>
  <conditionalFormatting sqref="Q64">
    <cfRule type="expression" dxfId="361" priority="362">
      <formula>SUM(N64:Q64)&lt;&gt;M64</formula>
    </cfRule>
  </conditionalFormatting>
  <conditionalFormatting sqref="R64">
    <cfRule type="expression" dxfId="360" priority="361">
      <formula>SUM(R64:U64)&lt;&gt;M64</formula>
    </cfRule>
  </conditionalFormatting>
  <conditionalFormatting sqref="S64">
    <cfRule type="expression" dxfId="359" priority="360">
      <formula>SUM(R64:U64)&lt;&gt;M64</formula>
    </cfRule>
  </conditionalFormatting>
  <conditionalFormatting sqref="T64">
    <cfRule type="expression" dxfId="358" priority="359">
      <formula>SUM(R64:U64)&lt;&gt;M64</formula>
    </cfRule>
  </conditionalFormatting>
  <conditionalFormatting sqref="U64">
    <cfRule type="expression" dxfId="357" priority="358">
      <formula>SUM(R64:U64)&lt;&gt;M64</formula>
    </cfRule>
  </conditionalFormatting>
  <conditionalFormatting sqref="M65:M66">
    <cfRule type="expression" dxfId="356" priority="355">
      <formula>M65&lt;&gt;SUM(R65:U65)</formula>
    </cfRule>
  </conditionalFormatting>
  <conditionalFormatting sqref="M65:M66">
    <cfRule type="expression" dxfId="355" priority="354">
      <formula>M65&lt;&gt;SUM(N65:Q65)</formula>
    </cfRule>
  </conditionalFormatting>
  <conditionalFormatting sqref="M65:M66">
    <cfRule type="expression" dxfId="354" priority="353">
      <formula>M65&lt;&gt;SUM(V65:W65)</formula>
    </cfRule>
  </conditionalFormatting>
  <conditionalFormatting sqref="V65:V66">
    <cfRule type="expression" dxfId="353" priority="356">
      <formula>SUM(V65:W65)&lt;&gt;M65</formula>
    </cfRule>
  </conditionalFormatting>
  <conditionalFormatting sqref="W65:W66">
    <cfRule type="expression" dxfId="352" priority="352">
      <formula>SUM(V65,W65)&lt;&gt;M65</formula>
    </cfRule>
  </conditionalFormatting>
  <conditionalFormatting sqref="N65:N66">
    <cfRule type="expression" dxfId="351" priority="357">
      <formula>SUM(N65:Q65)&lt;&gt;M65</formula>
    </cfRule>
  </conditionalFormatting>
  <conditionalFormatting sqref="O65:O66">
    <cfRule type="expression" dxfId="350" priority="351">
      <formula>SUM(N65:Q65)&lt;&gt;M65</formula>
    </cfRule>
  </conditionalFormatting>
  <conditionalFormatting sqref="P65:P66">
    <cfRule type="expression" dxfId="349" priority="350">
      <formula>SUM(N65:Q65)&lt;&gt;M65</formula>
    </cfRule>
  </conditionalFormatting>
  <conditionalFormatting sqref="Q65:Q66">
    <cfRule type="expression" dxfId="348" priority="349">
      <formula>SUM(N65:Q65)&lt;&gt;M65</formula>
    </cfRule>
  </conditionalFormatting>
  <conditionalFormatting sqref="R65:R66">
    <cfRule type="expression" dxfId="347" priority="348">
      <formula>SUM(R65:U65)&lt;&gt;M65</formula>
    </cfRule>
  </conditionalFormatting>
  <conditionalFormatting sqref="S65:S66">
    <cfRule type="expression" dxfId="346" priority="347">
      <formula>SUM(R65:U65)&lt;&gt;M65</formula>
    </cfRule>
  </conditionalFormatting>
  <conditionalFormatting sqref="T65:T66">
    <cfRule type="expression" dxfId="345" priority="346">
      <formula>SUM(R65:U65)&lt;&gt;M65</formula>
    </cfRule>
  </conditionalFormatting>
  <conditionalFormatting sqref="U65:U66">
    <cfRule type="expression" dxfId="344" priority="345">
      <formula>SUM(R65:U65)&lt;&gt;M65</formula>
    </cfRule>
  </conditionalFormatting>
  <conditionalFormatting sqref="M17">
    <cfRule type="expression" dxfId="343" priority="319">
      <formula>M17&lt;&gt;SUM(R17:U17)</formula>
    </cfRule>
  </conditionalFormatting>
  <conditionalFormatting sqref="M17">
    <cfRule type="expression" dxfId="342" priority="320">
      <formula>M17&lt;&gt;SUM(N17:Q17)</formula>
    </cfRule>
  </conditionalFormatting>
  <conditionalFormatting sqref="M17">
    <cfRule type="expression" dxfId="341" priority="321">
      <formula>M17&lt;&gt;SUM(V17:W17)</formula>
    </cfRule>
  </conditionalFormatting>
  <conditionalFormatting sqref="V17">
    <cfRule type="expression" dxfId="340" priority="322">
      <formula>SUM(V17:W17)&lt;&gt;M17</formula>
    </cfRule>
  </conditionalFormatting>
  <conditionalFormatting sqref="W17">
    <cfRule type="expression" dxfId="339" priority="323">
      <formula>SUM(V17,W17)&lt;&gt;M17</formula>
    </cfRule>
  </conditionalFormatting>
  <conditionalFormatting sqref="N17">
    <cfRule type="expression" dxfId="338" priority="324">
      <formula>SUM(N17:Q17)&lt;&gt;M17</formula>
    </cfRule>
  </conditionalFormatting>
  <conditionalFormatting sqref="O17">
    <cfRule type="expression" dxfId="337" priority="325">
      <formula>SUM(N17:Q17)&lt;&gt;M17</formula>
    </cfRule>
  </conditionalFormatting>
  <conditionalFormatting sqref="P17">
    <cfRule type="expression" dxfId="336" priority="326">
      <formula>SUM(N17:Q17)&lt;&gt;M17</formula>
    </cfRule>
  </conditionalFormatting>
  <conditionalFormatting sqref="Q17">
    <cfRule type="expression" dxfId="335" priority="327">
      <formula>SUM(N17:Q17)&lt;&gt;M17</formula>
    </cfRule>
  </conditionalFormatting>
  <conditionalFormatting sqref="R17">
    <cfRule type="expression" dxfId="334" priority="328">
      <formula>SUM(R17:U17)&lt;&gt;M17</formula>
    </cfRule>
  </conditionalFormatting>
  <conditionalFormatting sqref="S17">
    <cfRule type="expression" dxfId="333" priority="329">
      <formula>SUM(R17:U17)&lt;&gt;M17</formula>
    </cfRule>
  </conditionalFormatting>
  <conditionalFormatting sqref="T17">
    <cfRule type="expression" dxfId="332" priority="330">
      <formula>SUM(R17:U17)&lt;&gt;M17</formula>
    </cfRule>
  </conditionalFormatting>
  <conditionalFormatting sqref="U17">
    <cfRule type="expression" dxfId="331" priority="331">
      <formula>SUM(R17:U17)&lt;&gt;M17</formula>
    </cfRule>
  </conditionalFormatting>
  <conditionalFormatting sqref="M18:M19">
    <cfRule type="expression" dxfId="330" priority="332">
      <formula>M18&lt;&gt;SUM(R18:U18)</formula>
    </cfRule>
  </conditionalFormatting>
  <conditionalFormatting sqref="M18:M19">
    <cfRule type="expression" dxfId="329" priority="333">
      <formula>M18&lt;&gt;SUM(N18:Q18)</formula>
    </cfRule>
  </conditionalFormatting>
  <conditionalFormatting sqref="M18:M19">
    <cfRule type="expression" dxfId="328" priority="334">
      <formula>M18&lt;&gt;SUM(V18:W18)</formula>
    </cfRule>
  </conditionalFormatting>
  <conditionalFormatting sqref="V18:V19">
    <cfRule type="expression" dxfId="327" priority="335">
      <formula>SUM(V18:W18)&lt;&gt;M18</formula>
    </cfRule>
  </conditionalFormatting>
  <conditionalFormatting sqref="W18:W19">
    <cfRule type="expression" dxfId="326" priority="336">
      <formula>SUM(V18,W18)&lt;&gt;M18</formula>
    </cfRule>
  </conditionalFormatting>
  <conditionalFormatting sqref="N18:N19">
    <cfRule type="expression" dxfId="325" priority="337">
      <formula>SUM(N18:Q18)&lt;&gt;M18</formula>
    </cfRule>
  </conditionalFormatting>
  <conditionalFormatting sqref="O18:O19">
    <cfRule type="expression" dxfId="324" priority="338">
      <formula>SUM(N18:Q18)&lt;&gt;M18</formula>
    </cfRule>
  </conditionalFormatting>
  <conditionalFormatting sqref="P18:P19">
    <cfRule type="expression" dxfId="323" priority="339">
      <formula>SUM(N18:Q18)&lt;&gt;M18</formula>
    </cfRule>
  </conditionalFormatting>
  <conditionalFormatting sqref="Q18:Q19">
    <cfRule type="expression" dxfId="322" priority="340">
      <formula>SUM(N18:Q18)&lt;&gt;M18</formula>
    </cfRule>
  </conditionalFormatting>
  <conditionalFormatting sqref="R18:R19">
    <cfRule type="expression" dxfId="321" priority="341">
      <formula>SUM(R18:U18)&lt;&gt;M18</formula>
    </cfRule>
  </conditionalFormatting>
  <conditionalFormatting sqref="S18:S19">
    <cfRule type="expression" dxfId="320" priority="342">
      <formula>SUM(R18:U18)&lt;&gt;M18</formula>
    </cfRule>
  </conditionalFormatting>
  <conditionalFormatting sqref="T18:T19">
    <cfRule type="expression" dxfId="319" priority="343">
      <formula>SUM(R18:U18)&lt;&gt;M18</formula>
    </cfRule>
  </conditionalFormatting>
  <conditionalFormatting sqref="U18:U19">
    <cfRule type="expression" dxfId="318" priority="344">
      <formula>SUM(R18:U18)&lt;&gt;M18</formula>
    </cfRule>
  </conditionalFormatting>
  <conditionalFormatting sqref="M44">
    <cfRule type="expression" dxfId="317" priority="316">
      <formula>M44&lt;&gt;SUM(R44:U44)</formula>
    </cfRule>
  </conditionalFormatting>
  <conditionalFormatting sqref="M44">
    <cfRule type="expression" dxfId="316" priority="315">
      <formula>M44&lt;&gt;SUM(N44:Q44)</formula>
    </cfRule>
  </conditionalFormatting>
  <conditionalFormatting sqref="M44">
    <cfRule type="expression" dxfId="315" priority="314">
      <formula>M44&lt;&gt;SUM(V44:W44)</formula>
    </cfRule>
  </conditionalFormatting>
  <conditionalFormatting sqref="V44">
    <cfRule type="expression" dxfId="314" priority="317">
      <formula>SUM(V44:W44)&lt;&gt;M44</formula>
    </cfRule>
  </conditionalFormatting>
  <conditionalFormatting sqref="W44">
    <cfRule type="expression" dxfId="313" priority="313">
      <formula>SUM(V44,W44)&lt;&gt;M44</formula>
    </cfRule>
  </conditionalFormatting>
  <conditionalFormatting sqref="N44">
    <cfRule type="expression" dxfId="312" priority="318">
      <formula>SUM(N44:Q44)&lt;&gt;M44</formula>
    </cfRule>
  </conditionalFormatting>
  <conditionalFormatting sqref="O44">
    <cfRule type="expression" dxfId="311" priority="312">
      <formula>SUM(N44:Q44)&lt;&gt;M44</formula>
    </cfRule>
  </conditionalFormatting>
  <conditionalFormatting sqref="P44">
    <cfRule type="expression" dxfId="310" priority="311">
      <formula>SUM(N44:Q44)&lt;&gt;M44</formula>
    </cfRule>
  </conditionalFormatting>
  <conditionalFormatting sqref="Q44">
    <cfRule type="expression" dxfId="309" priority="310">
      <formula>SUM(N44:Q44)&lt;&gt;M44</formula>
    </cfRule>
  </conditionalFormatting>
  <conditionalFormatting sqref="R44">
    <cfRule type="expression" dxfId="308" priority="309">
      <formula>SUM(R44:U44)&lt;&gt;M44</formula>
    </cfRule>
  </conditionalFormatting>
  <conditionalFormatting sqref="S44">
    <cfRule type="expression" dxfId="307" priority="308">
      <formula>SUM(R44:U44)&lt;&gt;M44</formula>
    </cfRule>
  </conditionalFormatting>
  <conditionalFormatting sqref="T44">
    <cfRule type="expression" dxfId="306" priority="307">
      <formula>SUM(R44:U44)&lt;&gt;M44</formula>
    </cfRule>
  </conditionalFormatting>
  <conditionalFormatting sqref="U44">
    <cfRule type="expression" dxfId="305" priority="306">
      <formula>SUM(R44:U44)&lt;&gt;M44</formula>
    </cfRule>
  </conditionalFormatting>
  <conditionalFormatting sqref="M45:M46">
    <cfRule type="expression" dxfId="304" priority="303">
      <formula>M45&lt;&gt;SUM(R45:U45)</formula>
    </cfRule>
  </conditionalFormatting>
  <conditionalFormatting sqref="M45:M46">
    <cfRule type="expression" dxfId="303" priority="302">
      <formula>M45&lt;&gt;SUM(N45:Q45)</formula>
    </cfRule>
  </conditionalFormatting>
  <conditionalFormatting sqref="M45:M46">
    <cfRule type="expression" dxfId="302" priority="301">
      <formula>M45&lt;&gt;SUM(V45:W45)</formula>
    </cfRule>
  </conditionalFormatting>
  <conditionalFormatting sqref="V45:V46">
    <cfRule type="expression" dxfId="301" priority="304">
      <formula>SUM(V45:W45)&lt;&gt;M45</formula>
    </cfRule>
  </conditionalFormatting>
  <conditionalFormatting sqref="W45:W46">
    <cfRule type="expression" dxfId="300" priority="300">
      <formula>SUM(V45,W45)&lt;&gt;M45</formula>
    </cfRule>
  </conditionalFormatting>
  <conditionalFormatting sqref="N45:N46">
    <cfRule type="expression" dxfId="299" priority="305">
      <formula>SUM(N45:Q45)&lt;&gt;M45</formula>
    </cfRule>
  </conditionalFormatting>
  <conditionalFormatting sqref="O45:O46">
    <cfRule type="expression" dxfId="298" priority="299">
      <formula>SUM(N45:Q45)&lt;&gt;M45</formula>
    </cfRule>
  </conditionalFormatting>
  <conditionalFormatting sqref="P45:P46">
    <cfRule type="expression" dxfId="297" priority="298">
      <formula>SUM(N45:Q45)&lt;&gt;M45</formula>
    </cfRule>
  </conditionalFormatting>
  <conditionalFormatting sqref="Q45:Q46">
    <cfRule type="expression" dxfId="296" priority="297">
      <formula>SUM(N45:Q45)&lt;&gt;M45</formula>
    </cfRule>
  </conditionalFormatting>
  <conditionalFormatting sqref="R45:R46">
    <cfRule type="expression" dxfId="295" priority="296">
      <formula>SUM(R45:U45)&lt;&gt;M45</formula>
    </cfRule>
  </conditionalFormatting>
  <conditionalFormatting sqref="S45:S46">
    <cfRule type="expression" dxfId="294" priority="295">
      <formula>SUM(R45:U45)&lt;&gt;M45</formula>
    </cfRule>
  </conditionalFormatting>
  <conditionalFormatting sqref="T45:T46">
    <cfRule type="expression" dxfId="293" priority="294">
      <formula>SUM(R45:U45)&lt;&gt;M45</formula>
    </cfRule>
  </conditionalFormatting>
  <conditionalFormatting sqref="U45:U46">
    <cfRule type="expression" dxfId="292" priority="293">
      <formula>SUM(R45:U45)&lt;&gt;M45</formula>
    </cfRule>
  </conditionalFormatting>
  <conditionalFormatting sqref="M8">
    <cfRule type="expression" dxfId="291" priority="290">
      <formula>M8&lt;&gt;SUM(R8:U8)</formula>
    </cfRule>
  </conditionalFormatting>
  <conditionalFormatting sqref="M8">
    <cfRule type="expression" dxfId="290" priority="289">
      <formula>M8&lt;&gt;SUM(N8:Q8)</formula>
    </cfRule>
  </conditionalFormatting>
  <conditionalFormatting sqref="M8">
    <cfRule type="expression" dxfId="289" priority="288">
      <formula>M8&lt;&gt;SUM(V8:W8)</formula>
    </cfRule>
  </conditionalFormatting>
  <conditionalFormatting sqref="V8">
    <cfRule type="expression" dxfId="288" priority="291">
      <formula>SUM(V8:W8)&lt;&gt;M8</formula>
    </cfRule>
  </conditionalFormatting>
  <conditionalFormatting sqref="W8">
    <cfRule type="expression" dxfId="287" priority="287">
      <formula>SUM(V8,W8)&lt;&gt;M8</formula>
    </cfRule>
  </conditionalFormatting>
  <conditionalFormatting sqref="N8">
    <cfRule type="expression" dxfId="286" priority="292">
      <formula>SUM(N8:Q8)&lt;&gt;M8</formula>
    </cfRule>
  </conditionalFormatting>
  <conditionalFormatting sqref="O8">
    <cfRule type="expression" dxfId="285" priority="286">
      <formula>SUM(N8:Q8)&lt;&gt;M8</formula>
    </cfRule>
  </conditionalFormatting>
  <conditionalFormatting sqref="P8">
    <cfRule type="expression" dxfId="284" priority="285">
      <formula>SUM(N8:Q8)&lt;&gt;M8</formula>
    </cfRule>
  </conditionalFormatting>
  <conditionalFormatting sqref="Q8">
    <cfRule type="expression" dxfId="283" priority="284">
      <formula>SUM(N8:Q8)&lt;&gt;M8</formula>
    </cfRule>
  </conditionalFormatting>
  <conditionalFormatting sqref="R8">
    <cfRule type="expression" dxfId="282" priority="283">
      <formula>SUM(R8:U8)&lt;&gt;M8</formula>
    </cfRule>
  </conditionalFormatting>
  <conditionalFormatting sqref="S8">
    <cfRule type="expression" dxfId="281" priority="282">
      <formula>SUM(R8:U8)&lt;&gt;M8</formula>
    </cfRule>
  </conditionalFormatting>
  <conditionalFormatting sqref="T8">
    <cfRule type="expression" dxfId="280" priority="281">
      <formula>SUM(R8:U8)&lt;&gt;M8</formula>
    </cfRule>
  </conditionalFormatting>
  <conditionalFormatting sqref="U8">
    <cfRule type="expression" dxfId="279" priority="280">
      <formula>SUM(R8:U8)&lt;&gt;M8</formula>
    </cfRule>
  </conditionalFormatting>
  <conditionalFormatting sqref="M9:M10">
    <cfRule type="expression" dxfId="278" priority="277">
      <formula>M9&lt;&gt;SUM(R9:U9)</formula>
    </cfRule>
  </conditionalFormatting>
  <conditionalFormatting sqref="M9:M10">
    <cfRule type="expression" dxfId="277" priority="276">
      <formula>M9&lt;&gt;SUM(N9:Q9)</formula>
    </cfRule>
  </conditionalFormatting>
  <conditionalFormatting sqref="M9:M10">
    <cfRule type="expression" dxfId="276" priority="275">
      <formula>M9&lt;&gt;SUM(V9:W9)</formula>
    </cfRule>
  </conditionalFormatting>
  <conditionalFormatting sqref="V9:V10">
    <cfRule type="expression" dxfId="275" priority="278">
      <formula>SUM(V9:W9)&lt;&gt;M9</formula>
    </cfRule>
  </conditionalFormatting>
  <conditionalFormatting sqref="W9:W10">
    <cfRule type="expression" dxfId="274" priority="274">
      <formula>SUM(V9,W9)&lt;&gt;M9</formula>
    </cfRule>
  </conditionalFormatting>
  <conditionalFormatting sqref="N9:N10">
    <cfRule type="expression" dxfId="273" priority="279">
      <formula>SUM(N9:Q9)&lt;&gt;M9</formula>
    </cfRule>
  </conditionalFormatting>
  <conditionalFormatting sqref="O9:O10">
    <cfRule type="expression" dxfId="272" priority="273">
      <formula>SUM(N9:Q9)&lt;&gt;M9</formula>
    </cfRule>
  </conditionalFormatting>
  <conditionalFormatting sqref="P9:P10">
    <cfRule type="expression" dxfId="271" priority="272">
      <formula>SUM(N9:Q9)&lt;&gt;M9</formula>
    </cfRule>
  </conditionalFormatting>
  <conditionalFormatting sqref="Q9:Q10">
    <cfRule type="expression" dxfId="270" priority="271">
      <formula>SUM(N9:Q9)&lt;&gt;M9</formula>
    </cfRule>
  </conditionalFormatting>
  <conditionalFormatting sqref="R9:R10">
    <cfRule type="expression" dxfId="269" priority="270">
      <formula>SUM(R9:U9)&lt;&gt;M9</formula>
    </cfRule>
  </conditionalFormatting>
  <conditionalFormatting sqref="S9:S10">
    <cfRule type="expression" dxfId="268" priority="269">
      <formula>SUM(R9:U9)&lt;&gt;M9</formula>
    </cfRule>
  </conditionalFormatting>
  <conditionalFormatting sqref="T9:T10">
    <cfRule type="expression" dxfId="267" priority="268">
      <formula>SUM(R9:U9)&lt;&gt;M9</formula>
    </cfRule>
  </conditionalFormatting>
  <conditionalFormatting sqref="U9:U10">
    <cfRule type="expression" dxfId="266" priority="267">
      <formula>SUM(R9:U9)&lt;&gt;M9</formula>
    </cfRule>
  </conditionalFormatting>
  <conditionalFormatting sqref="M29">
    <cfRule type="expression" dxfId="265" priority="264">
      <formula>M29&lt;&gt;SUM(R29:U29)</formula>
    </cfRule>
  </conditionalFormatting>
  <conditionalFormatting sqref="M29">
    <cfRule type="expression" dxfId="264" priority="263">
      <formula>M29&lt;&gt;SUM(N29:Q29)</formula>
    </cfRule>
  </conditionalFormatting>
  <conditionalFormatting sqref="M29">
    <cfRule type="expression" dxfId="263" priority="262">
      <formula>M29&lt;&gt;SUM(V29:W29)</formula>
    </cfRule>
  </conditionalFormatting>
  <conditionalFormatting sqref="V29">
    <cfRule type="expression" dxfId="262" priority="265">
      <formula>SUM(V29:W29)&lt;&gt;M29</formula>
    </cfRule>
  </conditionalFormatting>
  <conditionalFormatting sqref="W29">
    <cfRule type="expression" dxfId="261" priority="261">
      <formula>SUM(V29,W29)&lt;&gt;M29</formula>
    </cfRule>
  </conditionalFormatting>
  <conditionalFormatting sqref="N29">
    <cfRule type="expression" dxfId="260" priority="266">
      <formula>SUM(N29:Q29)&lt;&gt;M29</formula>
    </cfRule>
  </conditionalFormatting>
  <conditionalFormatting sqref="O29">
    <cfRule type="expression" dxfId="259" priority="260">
      <formula>SUM(N29:Q29)&lt;&gt;M29</formula>
    </cfRule>
  </conditionalFormatting>
  <conditionalFormatting sqref="P29">
    <cfRule type="expression" dxfId="258" priority="259">
      <formula>SUM(N29:Q29)&lt;&gt;M29</formula>
    </cfRule>
  </conditionalFormatting>
  <conditionalFormatting sqref="Q29">
    <cfRule type="expression" dxfId="257" priority="258">
      <formula>SUM(N29:Q29)&lt;&gt;M29</formula>
    </cfRule>
  </conditionalFormatting>
  <conditionalFormatting sqref="R29">
    <cfRule type="expression" dxfId="256" priority="257">
      <formula>SUM(R29:U29)&lt;&gt;M29</formula>
    </cfRule>
  </conditionalFormatting>
  <conditionalFormatting sqref="S29">
    <cfRule type="expression" dxfId="255" priority="256">
      <formula>SUM(R29:U29)&lt;&gt;M29</formula>
    </cfRule>
  </conditionalFormatting>
  <conditionalFormatting sqref="T29">
    <cfRule type="expression" dxfId="254" priority="255">
      <formula>SUM(R29:U29)&lt;&gt;M29</formula>
    </cfRule>
  </conditionalFormatting>
  <conditionalFormatting sqref="U29">
    <cfRule type="expression" dxfId="253" priority="254">
      <formula>SUM(R29:U29)&lt;&gt;M29</formula>
    </cfRule>
  </conditionalFormatting>
  <conditionalFormatting sqref="M30:M31">
    <cfRule type="expression" dxfId="252" priority="251">
      <formula>M30&lt;&gt;SUM(R30:U30)</formula>
    </cfRule>
  </conditionalFormatting>
  <conditionalFormatting sqref="M30:M31">
    <cfRule type="expression" dxfId="251" priority="250">
      <formula>M30&lt;&gt;SUM(N30:Q30)</formula>
    </cfRule>
  </conditionalFormatting>
  <conditionalFormatting sqref="M30:M31">
    <cfRule type="expression" dxfId="250" priority="249">
      <formula>M30&lt;&gt;SUM(V30:W30)</formula>
    </cfRule>
  </conditionalFormatting>
  <conditionalFormatting sqref="V30:V31">
    <cfRule type="expression" dxfId="249" priority="252">
      <formula>SUM(V30:W30)&lt;&gt;M30</formula>
    </cfRule>
  </conditionalFormatting>
  <conditionalFormatting sqref="W30:W31">
    <cfRule type="expression" dxfId="248" priority="248">
      <formula>SUM(V30,W30)&lt;&gt;M30</formula>
    </cfRule>
  </conditionalFormatting>
  <conditionalFormatting sqref="N30:N31">
    <cfRule type="expression" dxfId="247" priority="253">
      <formula>SUM(N30:Q30)&lt;&gt;M30</formula>
    </cfRule>
  </conditionalFormatting>
  <conditionalFormatting sqref="O30:O31">
    <cfRule type="expression" dxfId="246" priority="247">
      <formula>SUM(N30:Q30)&lt;&gt;M30</formula>
    </cfRule>
  </conditionalFormatting>
  <conditionalFormatting sqref="P30:P31">
    <cfRule type="expression" dxfId="245" priority="246">
      <formula>SUM(N30:Q30)&lt;&gt;M30</formula>
    </cfRule>
  </conditionalFormatting>
  <conditionalFormatting sqref="Q30:Q31">
    <cfRule type="expression" dxfId="244" priority="245">
      <formula>SUM(N30:Q30)&lt;&gt;M30</formula>
    </cfRule>
  </conditionalFormatting>
  <conditionalFormatting sqref="R30:R31">
    <cfRule type="expression" dxfId="243" priority="244">
      <formula>SUM(R30:U30)&lt;&gt;M30</formula>
    </cfRule>
  </conditionalFormatting>
  <conditionalFormatting sqref="S30:S31">
    <cfRule type="expression" dxfId="242" priority="243">
      <formula>SUM(R30:U30)&lt;&gt;M30</formula>
    </cfRule>
  </conditionalFormatting>
  <conditionalFormatting sqref="T30:T31">
    <cfRule type="expression" dxfId="241" priority="242">
      <formula>SUM(R30:U30)&lt;&gt;M30</formula>
    </cfRule>
  </conditionalFormatting>
  <conditionalFormatting sqref="U30:U31">
    <cfRule type="expression" dxfId="240" priority="241">
      <formula>SUM(R30:U30)&lt;&gt;M30</formula>
    </cfRule>
  </conditionalFormatting>
  <conditionalFormatting sqref="S14:S15">
    <cfRule type="expression" dxfId="239" priority="230">
      <formula>SUM(R14:U14)&lt;&gt;M14</formula>
    </cfRule>
  </conditionalFormatting>
  <conditionalFormatting sqref="AG14:AG15">
    <cfRule type="expression" dxfId="238" priority="225">
      <formula>AG14&lt;&gt;SUM(AP14:AQ14)</formula>
    </cfRule>
    <cfRule type="expression" dxfId="237" priority="226">
      <formula>AG14&lt;&gt;SUM(AH14:AK14)</formula>
    </cfRule>
    <cfRule type="expression" dxfId="236" priority="227">
      <formula>AG14&lt;&gt;SUM(AL14:AO14)</formula>
    </cfRule>
  </conditionalFormatting>
  <conditionalFormatting sqref="V14:V15">
    <cfRule type="expression" dxfId="235" priority="239">
      <formula>SUM(V14:W14)&lt;&gt;M14</formula>
    </cfRule>
  </conditionalFormatting>
  <conditionalFormatting sqref="U14:U15">
    <cfRule type="expression" dxfId="234" priority="228">
      <formula>SUM(R14:U14)&lt;&gt;M14</formula>
    </cfRule>
  </conditionalFormatting>
  <conditionalFormatting sqref="P14:P15">
    <cfRule type="expression" dxfId="233" priority="233">
      <formula>SUM(N14:Q14)&lt;&gt;M14</formula>
    </cfRule>
  </conditionalFormatting>
  <conditionalFormatting sqref="M14:M15">
    <cfRule type="expression" dxfId="232" priority="236">
      <formula>M14&lt;&gt;SUM(V14:W14)</formula>
    </cfRule>
    <cfRule type="expression" dxfId="231" priority="237">
      <formula>M14&lt;&gt;SUM(N14:Q14)</formula>
    </cfRule>
    <cfRule type="expression" dxfId="230" priority="238">
      <formula>M14&lt;&gt;SUM(R14:U14)</formula>
    </cfRule>
  </conditionalFormatting>
  <conditionalFormatting sqref="O14:O15">
    <cfRule type="expression" dxfId="229" priority="234">
      <formula>SUM(N14:Q14)&lt;&gt;M14</formula>
    </cfRule>
  </conditionalFormatting>
  <conditionalFormatting sqref="R14:R15">
    <cfRule type="expression" dxfId="228" priority="231">
      <formula>SUM(R14:U14)&lt;&gt;M14</formula>
    </cfRule>
  </conditionalFormatting>
  <conditionalFormatting sqref="N14:N15">
    <cfRule type="expression" dxfId="227" priority="240">
      <formula>SUM(N14:Q14)&lt;&gt;M14</formula>
    </cfRule>
  </conditionalFormatting>
  <conditionalFormatting sqref="W14:W15">
    <cfRule type="expression" dxfId="226" priority="235">
      <formula>SUM(V14,W14)&lt;&gt;M14</formula>
    </cfRule>
  </conditionalFormatting>
  <conditionalFormatting sqref="T14:T15">
    <cfRule type="expression" dxfId="225" priority="229">
      <formula>SUM(R14:U14)&lt;&gt;M14</formula>
    </cfRule>
  </conditionalFormatting>
  <conditionalFormatting sqref="Q14:Q15">
    <cfRule type="expression" dxfId="224" priority="232">
      <formula>SUM(N14:Q14)&lt;&gt;M14</formula>
    </cfRule>
  </conditionalFormatting>
  <conditionalFormatting sqref="M47">
    <cfRule type="expression" dxfId="223" priority="222">
      <formula>M47&lt;&gt;SUM(R47:U47)</formula>
    </cfRule>
  </conditionalFormatting>
  <conditionalFormatting sqref="M47">
    <cfRule type="expression" dxfId="222" priority="221">
      <formula>M47&lt;&gt;SUM(N47:Q47)</formula>
    </cfRule>
  </conditionalFormatting>
  <conditionalFormatting sqref="M47">
    <cfRule type="expression" dxfId="221" priority="220">
      <formula>M47&lt;&gt;SUM(V47:W47)</formula>
    </cfRule>
  </conditionalFormatting>
  <conditionalFormatting sqref="V47">
    <cfRule type="expression" dxfId="220" priority="223">
      <formula>SUM(V47:W47)&lt;&gt;M47</formula>
    </cfRule>
  </conditionalFormatting>
  <conditionalFormatting sqref="W47">
    <cfRule type="expression" dxfId="219" priority="219">
      <formula>SUM(V47,W47)&lt;&gt;M47</formula>
    </cfRule>
  </conditionalFormatting>
  <conditionalFormatting sqref="N47">
    <cfRule type="expression" dxfId="218" priority="224">
      <formula>SUM(N47:Q47)&lt;&gt;M47</formula>
    </cfRule>
  </conditionalFormatting>
  <conditionalFormatting sqref="O47">
    <cfRule type="expression" dxfId="217" priority="218">
      <formula>SUM(N47:Q47)&lt;&gt;M47</formula>
    </cfRule>
  </conditionalFormatting>
  <conditionalFormatting sqref="P47">
    <cfRule type="expression" dxfId="216" priority="217">
      <formula>SUM(N47:Q47)&lt;&gt;M47</formula>
    </cfRule>
  </conditionalFormatting>
  <conditionalFormatting sqref="Q47">
    <cfRule type="expression" dxfId="215" priority="216">
      <formula>SUM(N47:Q47)&lt;&gt;M47</formula>
    </cfRule>
  </conditionalFormatting>
  <conditionalFormatting sqref="R47">
    <cfRule type="expression" dxfId="214" priority="215">
      <formula>SUM(R47:U47)&lt;&gt;M47</formula>
    </cfRule>
  </conditionalFormatting>
  <conditionalFormatting sqref="S47">
    <cfRule type="expression" dxfId="213" priority="214">
      <formula>SUM(R47:U47)&lt;&gt;M47</formula>
    </cfRule>
  </conditionalFormatting>
  <conditionalFormatting sqref="T47">
    <cfRule type="expression" dxfId="212" priority="213">
      <formula>SUM(R47:U47)&lt;&gt;M47</formula>
    </cfRule>
  </conditionalFormatting>
  <conditionalFormatting sqref="U47">
    <cfRule type="expression" dxfId="211" priority="212">
      <formula>SUM(R47:U47)&lt;&gt;M47</formula>
    </cfRule>
  </conditionalFormatting>
  <conditionalFormatting sqref="M48:M49">
    <cfRule type="expression" dxfId="210" priority="209">
      <formula>M48&lt;&gt;SUM(R48:U48)</formula>
    </cfRule>
  </conditionalFormatting>
  <conditionalFormatting sqref="M48:M49">
    <cfRule type="expression" dxfId="209" priority="208">
      <formula>M48&lt;&gt;SUM(N48:Q48)</formula>
    </cfRule>
  </conditionalFormatting>
  <conditionalFormatting sqref="M48:M49">
    <cfRule type="expression" dxfId="208" priority="207">
      <formula>M48&lt;&gt;SUM(V48:W48)</formula>
    </cfRule>
  </conditionalFormatting>
  <conditionalFormatting sqref="V48:V49">
    <cfRule type="expression" dxfId="207" priority="210">
      <formula>SUM(V48:W48)&lt;&gt;M48</formula>
    </cfRule>
  </conditionalFormatting>
  <conditionalFormatting sqref="W48:W49">
    <cfRule type="expression" dxfId="206" priority="206">
      <formula>SUM(V48,W48)&lt;&gt;M48</formula>
    </cfRule>
  </conditionalFormatting>
  <conditionalFormatting sqref="N48:N49">
    <cfRule type="expression" dxfId="205" priority="211">
      <formula>SUM(N48:Q48)&lt;&gt;M48</formula>
    </cfRule>
  </conditionalFormatting>
  <conditionalFormatting sqref="O48:O49">
    <cfRule type="expression" dxfId="204" priority="205">
      <formula>SUM(N48:Q48)&lt;&gt;M48</formula>
    </cfRule>
  </conditionalFormatting>
  <conditionalFormatting sqref="P48:P49">
    <cfRule type="expression" dxfId="203" priority="204">
      <formula>SUM(N48:Q48)&lt;&gt;M48</formula>
    </cfRule>
  </conditionalFormatting>
  <conditionalFormatting sqref="Q48:Q49">
    <cfRule type="expression" dxfId="202" priority="203">
      <formula>SUM(N48:Q48)&lt;&gt;M48</formula>
    </cfRule>
  </conditionalFormatting>
  <conditionalFormatting sqref="R48:R49">
    <cfRule type="expression" dxfId="201" priority="202">
      <formula>SUM(R48:U48)&lt;&gt;M48</formula>
    </cfRule>
  </conditionalFormatting>
  <conditionalFormatting sqref="S48:S49">
    <cfRule type="expression" dxfId="200" priority="201">
      <formula>SUM(R48:U48)&lt;&gt;M48</formula>
    </cfRule>
  </conditionalFormatting>
  <conditionalFormatting sqref="T48:T49">
    <cfRule type="expression" dxfId="199" priority="200">
      <formula>SUM(R48:U48)&lt;&gt;M48</formula>
    </cfRule>
  </conditionalFormatting>
  <conditionalFormatting sqref="U48:U49">
    <cfRule type="expression" dxfId="198" priority="199">
      <formula>SUM(R48:U48)&lt;&gt;M48</formula>
    </cfRule>
  </conditionalFormatting>
  <conditionalFormatting sqref="M53">
    <cfRule type="expression" dxfId="197" priority="194">
      <formula>M53&lt;&gt;SUM(V53:W53)</formula>
    </cfRule>
    <cfRule type="expression" dxfId="196" priority="195">
      <formula>M53&lt;&gt;SUM(N53:Q53)</formula>
    </cfRule>
    <cfRule type="expression" dxfId="195" priority="196">
      <formula>M53&lt;&gt;SUM(R53:U53)</formula>
    </cfRule>
  </conditionalFormatting>
  <conditionalFormatting sqref="N53">
    <cfRule type="expression" dxfId="194" priority="198">
      <formula>SUM(N53:Q53)&lt;&gt;M53</formula>
    </cfRule>
  </conditionalFormatting>
  <conditionalFormatting sqref="O53">
    <cfRule type="expression" dxfId="193" priority="192">
      <formula>SUM(N53:Q53)&lt;&gt;M53</formula>
    </cfRule>
  </conditionalFormatting>
  <conditionalFormatting sqref="P53">
    <cfRule type="expression" dxfId="192" priority="191">
      <formula>SUM(N53:Q53)&lt;&gt;M53</formula>
    </cfRule>
  </conditionalFormatting>
  <conditionalFormatting sqref="Q53">
    <cfRule type="expression" dxfId="191" priority="190">
      <formula>SUM(N53:Q53)&lt;&gt;M53</formula>
    </cfRule>
  </conditionalFormatting>
  <conditionalFormatting sqref="R53">
    <cfRule type="expression" dxfId="190" priority="189">
      <formula>SUM(R53:U53)&lt;&gt;M53</formula>
    </cfRule>
  </conditionalFormatting>
  <conditionalFormatting sqref="S53">
    <cfRule type="expression" dxfId="189" priority="188">
      <formula>SUM(R53:U53)&lt;&gt;M53</formula>
    </cfRule>
  </conditionalFormatting>
  <conditionalFormatting sqref="T53">
    <cfRule type="expression" dxfId="188" priority="187">
      <formula>SUM(R53:U53)&lt;&gt;M53</formula>
    </cfRule>
  </conditionalFormatting>
  <conditionalFormatting sqref="U53">
    <cfRule type="expression" dxfId="187" priority="186">
      <formula>SUM(R53:U53)&lt;&gt;M53</formula>
    </cfRule>
  </conditionalFormatting>
  <conditionalFormatting sqref="V53">
    <cfRule type="expression" dxfId="186" priority="197">
      <formula>SUM(V53:W53)&lt;&gt;M53</formula>
    </cfRule>
  </conditionalFormatting>
  <conditionalFormatting sqref="W53">
    <cfRule type="expression" dxfId="185" priority="193">
      <formula>SUM(V53,W53)&lt;&gt;M53</formula>
    </cfRule>
  </conditionalFormatting>
  <conditionalFormatting sqref="M54:M55">
    <cfRule type="expression" dxfId="184" priority="181">
      <formula>M54&lt;&gt;SUM(V54:W54)</formula>
    </cfRule>
    <cfRule type="expression" dxfId="183" priority="182">
      <formula>M54&lt;&gt;SUM(N54:Q54)</formula>
    </cfRule>
    <cfRule type="expression" dxfId="182" priority="183">
      <formula>M54&lt;&gt;SUM(R54:U54)</formula>
    </cfRule>
  </conditionalFormatting>
  <conditionalFormatting sqref="N54:N55">
    <cfRule type="expression" dxfId="181" priority="185">
      <formula>SUM(N54:Q54)&lt;&gt;M54</formula>
    </cfRule>
  </conditionalFormatting>
  <conditionalFormatting sqref="O54:O55">
    <cfRule type="expression" dxfId="180" priority="179">
      <formula>SUM(N54:Q54)&lt;&gt;M54</formula>
    </cfRule>
  </conditionalFormatting>
  <conditionalFormatting sqref="P54:P55">
    <cfRule type="expression" dxfId="179" priority="178">
      <formula>SUM(N54:Q54)&lt;&gt;M54</formula>
    </cfRule>
  </conditionalFormatting>
  <conditionalFormatting sqref="Q54:Q55">
    <cfRule type="expression" dxfId="178" priority="177">
      <formula>SUM(N54:Q54)&lt;&gt;M54</formula>
    </cfRule>
  </conditionalFormatting>
  <conditionalFormatting sqref="R54:R55">
    <cfRule type="expression" dxfId="177" priority="176">
      <formula>SUM(R54:U54)&lt;&gt;M54</formula>
    </cfRule>
  </conditionalFormatting>
  <conditionalFormatting sqref="S54:S55">
    <cfRule type="expression" dxfId="176" priority="175">
      <formula>SUM(R54:U54)&lt;&gt;M54</formula>
    </cfRule>
  </conditionalFormatting>
  <conditionalFormatting sqref="T54:T55">
    <cfRule type="expression" dxfId="175" priority="174">
      <formula>SUM(R54:U54)&lt;&gt;M54</formula>
    </cfRule>
  </conditionalFormatting>
  <conditionalFormatting sqref="U54:U55">
    <cfRule type="expression" dxfId="174" priority="173">
      <formula>SUM(R54:U54)&lt;&gt;M54</formula>
    </cfRule>
  </conditionalFormatting>
  <conditionalFormatting sqref="V54:V55">
    <cfRule type="expression" dxfId="173" priority="184">
      <formula>SUM(V54:W54)&lt;&gt;M54</formula>
    </cfRule>
  </conditionalFormatting>
  <conditionalFormatting sqref="W54:W55">
    <cfRule type="expression" dxfId="172" priority="180">
      <formula>SUM(V54,W54)&lt;&gt;M54</formula>
    </cfRule>
  </conditionalFormatting>
  <conditionalFormatting sqref="M56">
    <cfRule type="expression" dxfId="171" priority="168">
      <formula>M56&lt;&gt;SUM(V56:W56)</formula>
    </cfRule>
    <cfRule type="expression" dxfId="170" priority="169">
      <formula>M56&lt;&gt;SUM(N56:Q56)</formula>
    </cfRule>
    <cfRule type="expression" dxfId="169" priority="170">
      <formula>M56&lt;&gt;SUM(R56:U56)</formula>
    </cfRule>
  </conditionalFormatting>
  <conditionalFormatting sqref="N56">
    <cfRule type="expression" dxfId="168" priority="172">
      <formula>SUM(N56:Q56)&lt;&gt;M56</formula>
    </cfRule>
  </conditionalFormatting>
  <conditionalFormatting sqref="O56">
    <cfRule type="expression" dxfId="167" priority="166">
      <formula>SUM(N56:Q56)&lt;&gt;M56</formula>
    </cfRule>
  </conditionalFormatting>
  <conditionalFormatting sqref="P56">
    <cfRule type="expression" dxfId="166" priority="165">
      <formula>SUM(N56:Q56)&lt;&gt;M56</formula>
    </cfRule>
  </conditionalFormatting>
  <conditionalFormatting sqref="Q56">
    <cfRule type="expression" dxfId="165" priority="164">
      <formula>SUM(N56:Q56)&lt;&gt;M56</formula>
    </cfRule>
  </conditionalFormatting>
  <conditionalFormatting sqref="R56">
    <cfRule type="expression" dxfId="164" priority="163">
      <formula>SUM(R56:U56)&lt;&gt;M56</formula>
    </cfRule>
  </conditionalFormatting>
  <conditionalFormatting sqref="S56">
    <cfRule type="expression" dxfId="163" priority="162">
      <formula>SUM(R56:U56)&lt;&gt;M56</formula>
    </cfRule>
  </conditionalFormatting>
  <conditionalFormatting sqref="T56">
    <cfRule type="expression" dxfId="162" priority="161">
      <formula>SUM(R56:U56)&lt;&gt;M56</formula>
    </cfRule>
  </conditionalFormatting>
  <conditionalFormatting sqref="U56">
    <cfRule type="expression" dxfId="161" priority="160">
      <formula>SUM(R56:U56)&lt;&gt;M56</formula>
    </cfRule>
  </conditionalFormatting>
  <conditionalFormatting sqref="V56">
    <cfRule type="expression" dxfId="160" priority="171">
      <formula>SUM(V56:W56)&lt;&gt;M56</formula>
    </cfRule>
  </conditionalFormatting>
  <conditionalFormatting sqref="W56">
    <cfRule type="expression" dxfId="159" priority="167">
      <formula>SUM(V56,W56)&lt;&gt;M56</formula>
    </cfRule>
  </conditionalFormatting>
  <conditionalFormatting sqref="M57:M58">
    <cfRule type="expression" dxfId="158" priority="155">
      <formula>M57&lt;&gt;SUM(V57:W57)</formula>
    </cfRule>
    <cfRule type="expression" dxfId="157" priority="156">
      <formula>M57&lt;&gt;SUM(N57:Q57)</formula>
    </cfRule>
    <cfRule type="expression" dxfId="156" priority="157">
      <formula>M57&lt;&gt;SUM(R57:U57)</formula>
    </cfRule>
  </conditionalFormatting>
  <conditionalFormatting sqref="N57:N58">
    <cfRule type="expression" dxfId="155" priority="159">
      <formula>SUM(N57:Q57)&lt;&gt;M57</formula>
    </cfRule>
  </conditionalFormatting>
  <conditionalFormatting sqref="O57:O58">
    <cfRule type="expression" dxfId="154" priority="153">
      <formula>SUM(N57:Q57)&lt;&gt;M57</formula>
    </cfRule>
  </conditionalFormatting>
  <conditionalFormatting sqref="P57:P58">
    <cfRule type="expression" dxfId="153" priority="152">
      <formula>SUM(N57:Q57)&lt;&gt;M57</formula>
    </cfRule>
  </conditionalFormatting>
  <conditionalFormatting sqref="Q57:Q58">
    <cfRule type="expression" dxfId="152" priority="151">
      <formula>SUM(N57:Q57)&lt;&gt;M57</formula>
    </cfRule>
  </conditionalFormatting>
  <conditionalFormatting sqref="R57:R58">
    <cfRule type="expression" dxfId="151" priority="150">
      <formula>SUM(R57:U57)&lt;&gt;M57</formula>
    </cfRule>
  </conditionalFormatting>
  <conditionalFormatting sqref="S57:S58">
    <cfRule type="expression" dxfId="150" priority="149">
      <formula>SUM(R57:U57)&lt;&gt;M57</formula>
    </cfRule>
  </conditionalFormatting>
  <conditionalFormatting sqref="T57:T58">
    <cfRule type="expression" dxfId="149" priority="148">
      <formula>SUM(R57:U57)&lt;&gt;M57</formula>
    </cfRule>
  </conditionalFormatting>
  <conditionalFormatting sqref="U57:U58">
    <cfRule type="expression" dxfId="148" priority="147">
      <formula>SUM(R57:U57)&lt;&gt;M57</formula>
    </cfRule>
  </conditionalFormatting>
  <conditionalFormatting sqref="V57:V58">
    <cfRule type="expression" dxfId="147" priority="158">
      <formula>SUM(V57:W57)&lt;&gt;M57</formula>
    </cfRule>
  </conditionalFormatting>
  <conditionalFormatting sqref="W57:W58">
    <cfRule type="expression" dxfId="146" priority="154">
      <formula>SUM(V57,W57)&lt;&gt;M57</formula>
    </cfRule>
  </conditionalFormatting>
  <conditionalFormatting sqref="M11">
    <cfRule type="expression" dxfId="145" priority="144">
      <formula>M11&lt;&gt;SUM(R11:U11)</formula>
    </cfRule>
  </conditionalFormatting>
  <conditionalFormatting sqref="M11">
    <cfRule type="expression" dxfId="144" priority="143">
      <formula>M11&lt;&gt;SUM(N11:Q11)</formula>
    </cfRule>
  </conditionalFormatting>
  <conditionalFormatting sqref="M11">
    <cfRule type="expression" dxfId="143" priority="142">
      <formula>M11&lt;&gt;SUM(V11:W11)</formula>
    </cfRule>
  </conditionalFormatting>
  <conditionalFormatting sqref="V11">
    <cfRule type="expression" dxfId="142" priority="145">
      <formula>SUM(V11:W11)&lt;&gt;M11</formula>
    </cfRule>
  </conditionalFormatting>
  <conditionalFormatting sqref="W11">
    <cfRule type="expression" dxfId="141" priority="141">
      <formula>SUM(V11,W11)&lt;&gt;M11</formula>
    </cfRule>
  </conditionalFormatting>
  <conditionalFormatting sqref="N11">
    <cfRule type="expression" dxfId="140" priority="146">
      <formula>SUM(N11:Q11)&lt;&gt;M11</formula>
    </cfRule>
  </conditionalFormatting>
  <conditionalFormatting sqref="O11">
    <cfRule type="expression" dxfId="139" priority="140">
      <formula>SUM(N11:Q11)&lt;&gt;M11</formula>
    </cfRule>
  </conditionalFormatting>
  <conditionalFormatting sqref="P11">
    <cfRule type="expression" dxfId="138" priority="139">
      <formula>SUM(N11:Q11)&lt;&gt;M11</formula>
    </cfRule>
  </conditionalFormatting>
  <conditionalFormatting sqref="Q11">
    <cfRule type="expression" dxfId="137" priority="138">
      <formula>SUM(N11:Q11)&lt;&gt;M11</formula>
    </cfRule>
  </conditionalFormatting>
  <conditionalFormatting sqref="R11">
    <cfRule type="expression" dxfId="136" priority="137">
      <formula>SUM(R11:U11)&lt;&gt;M11</formula>
    </cfRule>
  </conditionalFormatting>
  <conditionalFormatting sqref="S11">
    <cfRule type="expression" dxfId="135" priority="136">
      <formula>SUM(R11:U11)&lt;&gt;M11</formula>
    </cfRule>
  </conditionalFormatting>
  <conditionalFormatting sqref="T11">
    <cfRule type="expression" dxfId="134" priority="135">
      <formula>SUM(R11:U11)&lt;&gt;M11</formula>
    </cfRule>
  </conditionalFormatting>
  <conditionalFormatting sqref="U11">
    <cfRule type="expression" dxfId="133" priority="134">
      <formula>SUM(R11:U11)&lt;&gt;M11</formula>
    </cfRule>
  </conditionalFormatting>
  <conditionalFormatting sqref="M12:M13">
    <cfRule type="expression" dxfId="132" priority="131">
      <formula>M12&lt;&gt;SUM(R12:U12)</formula>
    </cfRule>
  </conditionalFormatting>
  <conditionalFormatting sqref="M12:M13">
    <cfRule type="expression" dxfId="131" priority="130">
      <formula>M12&lt;&gt;SUM(N12:Q12)</formula>
    </cfRule>
  </conditionalFormatting>
  <conditionalFormatting sqref="M12:M13">
    <cfRule type="expression" dxfId="130" priority="129">
      <formula>M12&lt;&gt;SUM(V12:W12)</formula>
    </cfRule>
  </conditionalFormatting>
  <conditionalFormatting sqref="V12:V13">
    <cfRule type="expression" dxfId="129" priority="132">
      <formula>SUM(V12:W12)&lt;&gt;M12</formula>
    </cfRule>
  </conditionalFormatting>
  <conditionalFormatting sqref="W12:W13">
    <cfRule type="expression" dxfId="128" priority="128">
      <formula>SUM(V12,W12)&lt;&gt;M12</formula>
    </cfRule>
  </conditionalFormatting>
  <conditionalFormatting sqref="N12:N13">
    <cfRule type="expression" dxfId="127" priority="133">
      <formula>SUM(N12:Q12)&lt;&gt;M12</formula>
    </cfRule>
  </conditionalFormatting>
  <conditionalFormatting sqref="O12:O13">
    <cfRule type="expression" dxfId="126" priority="127">
      <formula>SUM(N12:Q12)&lt;&gt;M12</formula>
    </cfRule>
  </conditionalFormatting>
  <conditionalFormatting sqref="P12:P13">
    <cfRule type="expression" dxfId="125" priority="126">
      <formula>SUM(N12:Q12)&lt;&gt;M12</formula>
    </cfRule>
  </conditionalFormatting>
  <conditionalFormatting sqref="Q12:Q13">
    <cfRule type="expression" dxfId="124" priority="125">
      <formula>SUM(N12:Q12)&lt;&gt;M12</formula>
    </cfRule>
  </conditionalFormatting>
  <conditionalFormatting sqref="R12:R13">
    <cfRule type="expression" dxfId="123" priority="124">
      <formula>SUM(R12:U12)&lt;&gt;M12</formula>
    </cfRule>
  </conditionalFormatting>
  <conditionalFormatting sqref="S12:S13">
    <cfRule type="expression" dxfId="122" priority="123">
      <formula>SUM(R12:U12)&lt;&gt;M12</formula>
    </cfRule>
  </conditionalFormatting>
  <conditionalFormatting sqref="T12:T13">
    <cfRule type="expression" dxfId="121" priority="122">
      <formula>SUM(R12:U12)&lt;&gt;M12</formula>
    </cfRule>
  </conditionalFormatting>
  <conditionalFormatting sqref="U12:U13">
    <cfRule type="expression" dxfId="120" priority="121">
      <formula>SUM(R12:U12)&lt;&gt;M12</formula>
    </cfRule>
  </conditionalFormatting>
  <conditionalFormatting sqref="M41">
    <cfRule type="expression" dxfId="119" priority="118">
      <formula>M41&lt;&gt;SUM(R41:U41)</formula>
    </cfRule>
  </conditionalFormatting>
  <conditionalFormatting sqref="M41">
    <cfRule type="expression" dxfId="118" priority="117">
      <formula>M41&lt;&gt;SUM(N41:Q41)</formula>
    </cfRule>
  </conditionalFormatting>
  <conditionalFormatting sqref="M41">
    <cfRule type="expression" dxfId="117" priority="116">
      <formula>M41&lt;&gt;SUM(V41:W41)</formula>
    </cfRule>
  </conditionalFormatting>
  <conditionalFormatting sqref="V41">
    <cfRule type="expression" dxfId="116" priority="119">
      <formula>SUM(V41:W41)&lt;&gt;M41</formula>
    </cfRule>
  </conditionalFormatting>
  <conditionalFormatting sqref="W41">
    <cfRule type="expression" dxfId="115" priority="115">
      <formula>SUM(V41,W41)&lt;&gt;M41</formula>
    </cfRule>
  </conditionalFormatting>
  <conditionalFormatting sqref="N41">
    <cfRule type="expression" dxfId="114" priority="120">
      <formula>SUM(N41:Q41)&lt;&gt;M41</formula>
    </cfRule>
  </conditionalFormatting>
  <conditionalFormatting sqref="O41">
    <cfRule type="expression" dxfId="113" priority="114">
      <formula>SUM(N41:Q41)&lt;&gt;M41</formula>
    </cfRule>
  </conditionalFormatting>
  <conditionalFormatting sqref="P41">
    <cfRule type="expression" dxfId="112" priority="113">
      <formula>SUM(N41:Q41)&lt;&gt;M41</formula>
    </cfRule>
  </conditionalFormatting>
  <conditionalFormatting sqref="Q41">
    <cfRule type="expression" dxfId="111" priority="112">
      <formula>SUM(N41:Q41)&lt;&gt;M41</formula>
    </cfRule>
  </conditionalFormatting>
  <conditionalFormatting sqref="R41">
    <cfRule type="expression" dxfId="110" priority="111">
      <formula>SUM(R41:U41)&lt;&gt;M41</formula>
    </cfRule>
  </conditionalFormatting>
  <conditionalFormatting sqref="S41">
    <cfRule type="expression" dxfId="109" priority="110">
      <formula>SUM(R41:U41)&lt;&gt;M41</formula>
    </cfRule>
  </conditionalFormatting>
  <conditionalFormatting sqref="T41">
    <cfRule type="expression" dxfId="108" priority="109">
      <formula>SUM(R41:U41)&lt;&gt;M41</formula>
    </cfRule>
  </conditionalFormatting>
  <conditionalFormatting sqref="U41">
    <cfRule type="expression" dxfId="107" priority="108">
      <formula>SUM(R41:U41)&lt;&gt;M41</formula>
    </cfRule>
  </conditionalFormatting>
  <conditionalFormatting sqref="M42:M43">
    <cfRule type="expression" dxfId="106" priority="105">
      <formula>M42&lt;&gt;SUM(R42:U42)</formula>
    </cfRule>
  </conditionalFormatting>
  <conditionalFormatting sqref="M42:M43">
    <cfRule type="expression" dxfId="105" priority="104">
      <formula>M42&lt;&gt;SUM(N42:Q42)</formula>
    </cfRule>
  </conditionalFormatting>
  <conditionalFormatting sqref="M42:M43">
    <cfRule type="expression" dxfId="104" priority="103">
      <formula>M42&lt;&gt;SUM(V42:W42)</formula>
    </cfRule>
  </conditionalFormatting>
  <conditionalFormatting sqref="V42:V43">
    <cfRule type="expression" dxfId="103" priority="106">
      <formula>SUM(V42:W42)&lt;&gt;M42</formula>
    </cfRule>
  </conditionalFormatting>
  <conditionalFormatting sqref="W42:W43">
    <cfRule type="expression" dxfId="102" priority="102">
      <formula>SUM(V42,W42)&lt;&gt;M42</formula>
    </cfRule>
  </conditionalFormatting>
  <conditionalFormatting sqref="N42:N43">
    <cfRule type="expression" dxfId="101" priority="107">
      <formula>SUM(N42:Q42)&lt;&gt;M42</formula>
    </cfRule>
  </conditionalFormatting>
  <conditionalFormatting sqref="O42:O43">
    <cfRule type="expression" dxfId="100" priority="101">
      <formula>SUM(N42:Q42)&lt;&gt;M42</formula>
    </cfRule>
  </conditionalFormatting>
  <conditionalFormatting sqref="P42:P43">
    <cfRule type="expression" dxfId="99" priority="100">
      <formula>SUM(N42:Q42)&lt;&gt;M42</formula>
    </cfRule>
  </conditionalFormatting>
  <conditionalFormatting sqref="Q42:Q43">
    <cfRule type="expression" dxfId="98" priority="99">
      <formula>SUM(N42:Q42)&lt;&gt;M42</formula>
    </cfRule>
  </conditionalFormatting>
  <conditionalFormatting sqref="R42:R43">
    <cfRule type="expression" dxfId="97" priority="98">
      <formula>SUM(R42:U42)&lt;&gt;M42</formula>
    </cfRule>
  </conditionalFormatting>
  <conditionalFormatting sqref="S42:S43">
    <cfRule type="expression" dxfId="96" priority="97">
      <formula>SUM(R42:U42)&lt;&gt;M42</formula>
    </cfRule>
  </conditionalFormatting>
  <conditionalFormatting sqref="T42:T43">
    <cfRule type="expression" dxfId="95" priority="96">
      <formula>SUM(R42:U42)&lt;&gt;M42</formula>
    </cfRule>
  </conditionalFormatting>
  <conditionalFormatting sqref="U42:U43">
    <cfRule type="expression" dxfId="94" priority="95">
      <formula>SUM(R42:U42)&lt;&gt;M42</formula>
    </cfRule>
  </conditionalFormatting>
  <conditionalFormatting sqref="M38">
    <cfRule type="expression" dxfId="93" priority="92">
      <formula>M38&lt;&gt;SUM(R38:U38)</formula>
    </cfRule>
  </conditionalFormatting>
  <conditionalFormatting sqref="M38">
    <cfRule type="expression" dxfId="92" priority="91">
      <formula>M38&lt;&gt;SUM(N38:Q38)</formula>
    </cfRule>
  </conditionalFormatting>
  <conditionalFormatting sqref="M38">
    <cfRule type="expression" dxfId="91" priority="90">
      <formula>M38&lt;&gt;SUM(V38:W38)</formula>
    </cfRule>
  </conditionalFormatting>
  <conditionalFormatting sqref="V38">
    <cfRule type="expression" dxfId="90" priority="93">
      <formula>SUM(V38:W38)&lt;&gt;M38</formula>
    </cfRule>
  </conditionalFormatting>
  <conditionalFormatting sqref="W38">
    <cfRule type="expression" dxfId="89" priority="89">
      <formula>SUM(V38,W38)&lt;&gt;M38</formula>
    </cfRule>
  </conditionalFormatting>
  <conditionalFormatting sqref="N38">
    <cfRule type="expression" dxfId="88" priority="94">
      <formula>SUM(N38:Q38)&lt;&gt;M38</formula>
    </cfRule>
  </conditionalFormatting>
  <conditionalFormatting sqref="O38">
    <cfRule type="expression" dxfId="87" priority="88">
      <formula>SUM(N38:Q38)&lt;&gt;M38</formula>
    </cfRule>
  </conditionalFormatting>
  <conditionalFormatting sqref="P38">
    <cfRule type="expression" dxfId="86" priority="87">
      <formula>SUM(N38:Q38)&lt;&gt;M38</formula>
    </cfRule>
  </conditionalFormatting>
  <conditionalFormatting sqref="Q38">
    <cfRule type="expression" dxfId="85" priority="86">
      <formula>SUM(N38:Q38)&lt;&gt;M38</formula>
    </cfRule>
  </conditionalFormatting>
  <conditionalFormatting sqref="R38">
    <cfRule type="expression" dxfId="84" priority="85">
      <formula>SUM(R38:U38)&lt;&gt;M38</formula>
    </cfRule>
  </conditionalFormatting>
  <conditionalFormatting sqref="S38">
    <cfRule type="expression" dxfId="83" priority="84">
      <formula>SUM(R38:U38)&lt;&gt;M38</formula>
    </cfRule>
  </conditionalFormatting>
  <conditionalFormatting sqref="T38">
    <cfRule type="expression" dxfId="82" priority="83">
      <formula>SUM(R38:U38)&lt;&gt;M38</formula>
    </cfRule>
  </conditionalFormatting>
  <conditionalFormatting sqref="U38">
    <cfRule type="expression" dxfId="81" priority="82">
      <formula>SUM(R38:U38)&lt;&gt;M38</formula>
    </cfRule>
  </conditionalFormatting>
  <conditionalFormatting sqref="M39:M40">
    <cfRule type="expression" dxfId="80" priority="79">
      <formula>M39&lt;&gt;SUM(R39:U39)</formula>
    </cfRule>
  </conditionalFormatting>
  <conditionalFormatting sqref="M39:M40">
    <cfRule type="expression" dxfId="79" priority="78">
      <formula>M39&lt;&gt;SUM(N39:Q39)</formula>
    </cfRule>
  </conditionalFormatting>
  <conditionalFormatting sqref="M39:M40">
    <cfRule type="expression" dxfId="78" priority="77">
      <formula>M39&lt;&gt;SUM(V39:W39)</formula>
    </cfRule>
  </conditionalFormatting>
  <conditionalFormatting sqref="V39:V40">
    <cfRule type="expression" dxfId="77" priority="80">
      <formula>SUM(V39:W39)&lt;&gt;M39</formula>
    </cfRule>
  </conditionalFormatting>
  <conditionalFormatting sqref="W39:W40">
    <cfRule type="expression" dxfId="76" priority="76">
      <formula>SUM(V39,W39)&lt;&gt;M39</formula>
    </cfRule>
  </conditionalFormatting>
  <conditionalFormatting sqref="N39:N40">
    <cfRule type="expression" dxfId="75" priority="81">
      <formula>SUM(N39:Q39)&lt;&gt;M39</formula>
    </cfRule>
  </conditionalFormatting>
  <conditionalFormatting sqref="O39:O40">
    <cfRule type="expression" dxfId="74" priority="75">
      <formula>SUM(N39:Q39)&lt;&gt;M39</formula>
    </cfRule>
  </conditionalFormatting>
  <conditionalFormatting sqref="P39:P40">
    <cfRule type="expression" dxfId="73" priority="74">
      <formula>SUM(N39:Q39)&lt;&gt;M39</formula>
    </cfRule>
  </conditionalFormatting>
  <conditionalFormatting sqref="Q39:Q40">
    <cfRule type="expression" dxfId="72" priority="73">
      <formula>SUM(N39:Q39)&lt;&gt;M39</formula>
    </cfRule>
  </conditionalFormatting>
  <conditionalFormatting sqref="R39:R40">
    <cfRule type="expression" dxfId="71" priority="72">
      <formula>SUM(R39:U39)&lt;&gt;M39</formula>
    </cfRule>
  </conditionalFormatting>
  <conditionalFormatting sqref="S39:S40">
    <cfRule type="expression" dxfId="70" priority="71">
      <formula>SUM(R39:U39)&lt;&gt;M39</formula>
    </cfRule>
  </conditionalFormatting>
  <conditionalFormatting sqref="T39:T40">
    <cfRule type="expression" dxfId="69" priority="70">
      <formula>SUM(R39:U39)&lt;&gt;M39</formula>
    </cfRule>
  </conditionalFormatting>
  <conditionalFormatting sqref="U39:U40">
    <cfRule type="expression" dxfId="68" priority="69">
      <formula>SUM(R39:U39)&lt;&gt;M39</formula>
    </cfRule>
  </conditionalFormatting>
  <conditionalFormatting sqref="M59">
    <cfRule type="expression" dxfId="67" priority="66">
      <formula>M59&lt;&gt;SUM(R59:U59)</formula>
    </cfRule>
  </conditionalFormatting>
  <conditionalFormatting sqref="M59">
    <cfRule type="expression" dxfId="66" priority="65">
      <formula>M59&lt;&gt;SUM(N59:Q59)</formula>
    </cfRule>
  </conditionalFormatting>
  <conditionalFormatting sqref="M59">
    <cfRule type="expression" dxfId="65" priority="64">
      <formula>M59&lt;&gt;SUM(V59:W59)</formula>
    </cfRule>
  </conditionalFormatting>
  <conditionalFormatting sqref="V59">
    <cfRule type="expression" dxfId="64" priority="67">
      <formula>SUM(V59:W59)&lt;&gt;M59</formula>
    </cfRule>
  </conditionalFormatting>
  <conditionalFormatting sqref="W59">
    <cfRule type="expression" dxfId="63" priority="63">
      <formula>SUM(V59,W59)&lt;&gt;M59</formula>
    </cfRule>
  </conditionalFormatting>
  <conditionalFormatting sqref="N59">
    <cfRule type="expression" dxfId="62" priority="68">
      <formula>SUM(N59:Q59)&lt;&gt;M59</formula>
    </cfRule>
  </conditionalFormatting>
  <conditionalFormatting sqref="O59">
    <cfRule type="expression" dxfId="61" priority="62">
      <formula>SUM(N59:Q59)&lt;&gt;M59</formula>
    </cfRule>
  </conditionalFormatting>
  <conditionalFormatting sqref="P59">
    <cfRule type="expression" dxfId="60" priority="61">
      <formula>SUM(N59:Q59)&lt;&gt;M59</formula>
    </cfRule>
  </conditionalFormatting>
  <conditionalFormatting sqref="Q59">
    <cfRule type="expression" dxfId="59" priority="60">
      <formula>SUM(N59:Q59)&lt;&gt;M59</formula>
    </cfRule>
  </conditionalFormatting>
  <conditionalFormatting sqref="R59">
    <cfRule type="expression" dxfId="58" priority="59">
      <formula>SUM(R59:U59)&lt;&gt;M59</formula>
    </cfRule>
  </conditionalFormatting>
  <conditionalFormatting sqref="S59">
    <cfRule type="expression" dxfId="57" priority="58">
      <formula>SUM(R59:U59)&lt;&gt;M59</formula>
    </cfRule>
  </conditionalFormatting>
  <conditionalFormatting sqref="T59">
    <cfRule type="expression" dxfId="56" priority="57">
      <formula>SUM(R59:U59)&lt;&gt;M59</formula>
    </cfRule>
  </conditionalFormatting>
  <conditionalFormatting sqref="U59">
    <cfRule type="expression" dxfId="55" priority="56">
      <formula>SUM(R59:U59)&lt;&gt;M59</formula>
    </cfRule>
  </conditionalFormatting>
  <conditionalFormatting sqref="M60">
    <cfRule type="expression" dxfId="54" priority="53">
      <formula>M60&lt;&gt;SUM(R60:U60)</formula>
    </cfRule>
  </conditionalFormatting>
  <conditionalFormatting sqref="M60">
    <cfRule type="expression" dxfId="53" priority="52">
      <formula>M60&lt;&gt;SUM(N60:Q60)</formula>
    </cfRule>
  </conditionalFormatting>
  <conditionalFormatting sqref="M60">
    <cfRule type="expression" dxfId="52" priority="51">
      <formula>M60&lt;&gt;SUM(V60:W60)</formula>
    </cfRule>
  </conditionalFormatting>
  <conditionalFormatting sqref="V60">
    <cfRule type="expression" dxfId="51" priority="54">
      <formula>SUM(V60:W60)&lt;&gt;M60</formula>
    </cfRule>
  </conditionalFormatting>
  <conditionalFormatting sqref="W60">
    <cfRule type="expression" dxfId="50" priority="50">
      <formula>SUM(V60,W60)&lt;&gt;M60</formula>
    </cfRule>
  </conditionalFormatting>
  <conditionalFormatting sqref="N60">
    <cfRule type="expression" dxfId="49" priority="55">
      <formula>SUM(N60:Q60)&lt;&gt;M60</formula>
    </cfRule>
  </conditionalFormatting>
  <conditionalFormatting sqref="O60">
    <cfRule type="expression" dxfId="48" priority="49">
      <formula>SUM(N60:Q60)&lt;&gt;M60</formula>
    </cfRule>
  </conditionalFormatting>
  <conditionalFormatting sqref="P60">
    <cfRule type="expression" dxfId="47" priority="48">
      <formula>SUM(N60:Q60)&lt;&gt;M60</formula>
    </cfRule>
  </conditionalFormatting>
  <conditionalFormatting sqref="Q60">
    <cfRule type="expression" dxfId="46" priority="47">
      <formula>SUM(N60:Q60)&lt;&gt;M60</formula>
    </cfRule>
  </conditionalFormatting>
  <conditionalFormatting sqref="R60">
    <cfRule type="expression" dxfId="45" priority="46">
      <formula>SUM(R60:U60)&lt;&gt;M60</formula>
    </cfRule>
  </conditionalFormatting>
  <conditionalFormatting sqref="S60">
    <cfRule type="expression" dxfId="44" priority="45">
      <formula>SUM(R60:U60)&lt;&gt;M60</formula>
    </cfRule>
  </conditionalFormatting>
  <conditionalFormatting sqref="T60">
    <cfRule type="expression" dxfId="43" priority="44">
      <formula>SUM(R60:U60)&lt;&gt;M60</formula>
    </cfRule>
  </conditionalFormatting>
  <conditionalFormatting sqref="U60">
    <cfRule type="expression" dxfId="42" priority="43">
      <formula>SUM(R60:U60)&lt;&gt;M60</formula>
    </cfRule>
  </conditionalFormatting>
  <conditionalFormatting sqref="M23">
    <cfRule type="expression" dxfId="41" priority="40">
      <formula>M23&lt;&gt;SUM(R23:U23)</formula>
    </cfRule>
  </conditionalFormatting>
  <conditionalFormatting sqref="M23">
    <cfRule type="expression" dxfId="40" priority="39">
      <formula>M23&lt;&gt;SUM(N23:Q23)</formula>
    </cfRule>
  </conditionalFormatting>
  <conditionalFormatting sqref="M23">
    <cfRule type="expression" dxfId="39" priority="38">
      <formula>M23&lt;&gt;SUM(V23:W23)</formula>
    </cfRule>
  </conditionalFormatting>
  <conditionalFormatting sqref="V23">
    <cfRule type="expression" dxfId="38" priority="41">
      <formula>SUM(V23:W23)&lt;&gt;M23</formula>
    </cfRule>
  </conditionalFormatting>
  <conditionalFormatting sqref="W23">
    <cfRule type="expression" dxfId="37" priority="37">
      <formula>SUM(V23,W23)&lt;&gt;M23</formula>
    </cfRule>
  </conditionalFormatting>
  <conditionalFormatting sqref="N23">
    <cfRule type="expression" dxfId="36" priority="42">
      <formula>SUM(N23:Q23)&lt;&gt;M23</formula>
    </cfRule>
  </conditionalFormatting>
  <conditionalFormatting sqref="O23">
    <cfRule type="expression" dxfId="35" priority="36">
      <formula>SUM(N23:Q23)&lt;&gt;M23</formula>
    </cfRule>
  </conditionalFormatting>
  <conditionalFormatting sqref="P23">
    <cfRule type="expression" dxfId="34" priority="35">
      <formula>SUM(N23:Q23)&lt;&gt;M23</formula>
    </cfRule>
  </conditionalFormatting>
  <conditionalFormatting sqref="Q23">
    <cfRule type="expression" dxfId="33" priority="34">
      <formula>SUM(N23:Q23)&lt;&gt;M23</formula>
    </cfRule>
  </conditionalFormatting>
  <conditionalFormatting sqref="R23">
    <cfRule type="expression" dxfId="32" priority="33">
      <formula>SUM(R23:U23)&lt;&gt;M23</formula>
    </cfRule>
  </conditionalFormatting>
  <conditionalFormatting sqref="S23">
    <cfRule type="expression" dxfId="31" priority="32">
      <formula>SUM(R23:U23)&lt;&gt;M23</formula>
    </cfRule>
  </conditionalFormatting>
  <conditionalFormatting sqref="T23">
    <cfRule type="expression" dxfId="30" priority="31">
      <formula>SUM(R23:U23)&lt;&gt;M23</formula>
    </cfRule>
  </conditionalFormatting>
  <conditionalFormatting sqref="U23">
    <cfRule type="expression" dxfId="29" priority="30">
      <formula>SUM(R23:U23)&lt;&gt;M23</formula>
    </cfRule>
  </conditionalFormatting>
  <conditionalFormatting sqref="M24:M25">
    <cfRule type="expression" dxfId="28" priority="27">
      <formula>M24&lt;&gt;SUM(R24:U24)</formula>
    </cfRule>
  </conditionalFormatting>
  <conditionalFormatting sqref="M24:M25">
    <cfRule type="expression" dxfId="27" priority="26">
      <formula>M24&lt;&gt;SUM(N24:Q24)</formula>
    </cfRule>
  </conditionalFormatting>
  <conditionalFormatting sqref="M24:M25">
    <cfRule type="expression" dxfId="26" priority="25">
      <formula>M24&lt;&gt;SUM(V24:W24)</formula>
    </cfRule>
  </conditionalFormatting>
  <conditionalFormatting sqref="V24:V25">
    <cfRule type="expression" dxfId="25" priority="28">
      <formula>SUM(V24:W24)&lt;&gt;M24</formula>
    </cfRule>
  </conditionalFormatting>
  <conditionalFormatting sqref="W24:W25">
    <cfRule type="expression" dxfId="24" priority="24">
      <formula>SUM(V24,W24)&lt;&gt;M24</formula>
    </cfRule>
  </conditionalFormatting>
  <conditionalFormatting sqref="N24:N25">
    <cfRule type="expression" dxfId="23" priority="29">
      <formula>SUM(N24:Q24)&lt;&gt;M24</formula>
    </cfRule>
  </conditionalFormatting>
  <conditionalFormatting sqref="O24:O25">
    <cfRule type="expression" dxfId="22" priority="23">
      <formula>SUM(N24:Q24)&lt;&gt;M24</formula>
    </cfRule>
  </conditionalFormatting>
  <conditionalFormatting sqref="P24:P25">
    <cfRule type="expression" dxfId="21" priority="22">
      <formula>SUM(N24:Q24)&lt;&gt;M24</formula>
    </cfRule>
  </conditionalFormatting>
  <conditionalFormatting sqref="Q24:Q25">
    <cfRule type="expression" dxfId="20" priority="21">
      <formula>SUM(N24:Q24)&lt;&gt;M24</formula>
    </cfRule>
  </conditionalFormatting>
  <conditionalFormatting sqref="R24:R25">
    <cfRule type="expression" dxfId="19" priority="20">
      <formula>SUM(R24:U24)&lt;&gt;M24</formula>
    </cfRule>
  </conditionalFormatting>
  <conditionalFormatting sqref="S24:S25">
    <cfRule type="expression" dxfId="18" priority="19">
      <formula>SUM(R24:U24)&lt;&gt;M24</formula>
    </cfRule>
  </conditionalFormatting>
  <conditionalFormatting sqref="T24:T25">
    <cfRule type="expression" dxfId="17" priority="18">
      <formula>SUM(R24:U24)&lt;&gt;M24</formula>
    </cfRule>
  </conditionalFormatting>
  <conditionalFormatting sqref="U24:U25">
    <cfRule type="expression" dxfId="16" priority="17">
      <formula>SUM(R24:U24)&lt;&gt;M24</formula>
    </cfRule>
  </conditionalFormatting>
  <conditionalFormatting sqref="N32:N33">
    <cfRule type="expression" dxfId="15" priority="16">
      <formula>SUM(N32:Q32)&lt;&gt;M32</formula>
    </cfRule>
  </conditionalFormatting>
  <conditionalFormatting sqref="W32:W33">
    <cfRule type="expression" dxfId="14" priority="11">
      <formula>SUM(V32,W32)&lt;&gt;M32</formula>
    </cfRule>
  </conditionalFormatting>
  <conditionalFormatting sqref="M32:M33">
    <cfRule type="expression" dxfId="13" priority="12">
      <formula>M32&lt;&gt;SUM(V32:W32)</formula>
    </cfRule>
    <cfRule type="expression" dxfId="12" priority="13">
      <formula>M32&lt;&gt;SUM(N32:Q32)</formula>
    </cfRule>
    <cfRule type="expression" dxfId="11" priority="14">
      <formula>M32&lt;&gt;SUM(R32:U32)</formula>
    </cfRule>
  </conditionalFormatting>
  <conditionalFormatting sqref="V32:V33">
    <cfRule type="expression" dxfId="10" priority="15">
      <formula>SUM(V32:W32)&lt;&gt;M32</formula>
    </cfRule>
  </conditionalFormatting>
  <conditionalFormatting sqref="AG32:AG33">
    <cfRule type="expression" dxfId="9" priority="1">
      <formula>AG32&lt;&gt;SUM(AP32:AQ32)</formula>
    </cfRule>
    <cfRule type="expression" dxfId="8" priority="2">
      <formula>AG32&lt;&gt;SUM(AH32:AK32)</formula>
    </cfRule>
    <cfRule type="expression" dxfId="7" priority="3">
      <formula>AG32&lt;&gt;SUM(AL32:AO32)</formula>
    </cfRule>
  </conditionalFormatting>
  <conditionalFormatting sqref="U32:U33">
    <cfRule type="expression" dxfId="6" priority="4">
      <formula>SUM(R32:U32)&lt;&gt;M32</formula>
    </cfRule>
  </conditionalFormatting>
  <conditionalFormatting sqref="O32:O33">
    <cfRule type="expression" dxfId="5" priority="10">
      <formula>SUM(N32:Q32)&lt;&gt;M32</formula>
    </cfRule>
  </conditionalFormatting>
  <conditionalFormatting sqref="Q32:Q33">
    <cfRule type="expression" dxfId="4" priority="8">
      <formula>SUM(N32:Q32)&lt;&gt;M32</formula>
    </cfRule>
  </conditionalFormatting>
  <conditionalFormatting sqref="P32:P33">
    <cfRule type="expression" dxfId="3" priority="9">
      <formula>SUM(N32:Q32)&lt;&gt;M32</formula>
    </cfRule>
  </conditionalFormatting>
  <conditionalFormatting sqref="S32:S33">
    <cfRule type="expression" dxfId="2" priority="6">
      <formula>SUM(R32:U32)&lt;&gt;M32</formula>
    </cfRule>
  </conditionalFormatting>
  <conditionalFormatting sqref="R32:R33">
    <cfRule type="expression" dxfId="1" priority="7">
      <formula>SUM(R32:U32)&lt;&gt;M32</formula>
    </cfRule>
  </conditionalFormatting>
  <conditionalFormatting sqref="T32:T33">
    <cfRule type="expression" dxfId="0" priority="5">
      <formula>SUM(R32:U32)&lt;&gt;M32</formula>
    </cfRule>
  </conditionalFormatting>
  <dataValidations count="5">
    <dataValidation type="decimal" allowBlank="1" showErrorMessage="1" sqref="AK5:AO6 AK18:AO21 AK51:AO52 AK27:AN27 AK16:AO16 AK36:AO37">
      <formula1>0</formula1>
      <formula2>1000000000</formula2>
    </dataValidation>
    <dataValidation type="decimal" allowBlank="1" showErrorMessage="1" sqref="AH35:AJ35 AH50:AJ50 AH26:AJ26 AH17:AI17">
      <formula1>0</formula1>
      <formula2>100000000</formula2>
    </dataValidation>
    <dataValidation type="list" allowBlank="1" sqref="C11:C15 C29:C32 C35:C41 C50:C52 C61:C63 C5:C9 C17:C27">
      <formula1>INDIRECT("Таблица1[ЄДРПОУ]")</formula1>
    </dataValidation>
    <dataValidation type="whole" allowBlank="1" showInputMessage="1" showErrorMessage="1" sqref="AK62:AO63 AK65:AO66 AK45:AO46 AK9:AO10 AK30:AO33 AK12:AO15 AK48:AO49 AK54:AO55 AK57:AO58 AK42:AN42 AK39:AN39 AK60:AO60 AK24:AN24">
      <formula1>0</formula1>
      <formula2>1000000000</formula2>
    </dataValidation>
    <dataValidation type="whole" allowBlank="1" showInputMessage="1" showErrorMessage="1" sqref="AH61:AJ61 AH64:AJ64 AH44:AJ44 AH8:AJ8 AH29:AJ29 AH47:AJ47 AH53:AJ53 AH56:AJ56 AH11:AJ11 AH41:AJ41 AH38:AJ38 AH59:AJ59 AH23:AJ23">
      <formula1>0</formula1>
      <formula2>100000000</formula2>
    </dataValidation>
  </dataValidation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4"/>
  <sheetViews>
    <sheetView workbookViewId="0"/>
  </sheetViews>
  <sheetFormatPr defaultColWidth="14.44140625" defaultRowHeight="15" customHeight="1" x14ac:dyDescent="0.3"/>
  <cols>
    <col min="1" max="1" width="18.109375" customWidth="1"/>
    <col min="2" max="2" width="241.44140625" customWidth="1"/>
    <col min="3" max="3" width="10.88671875" customWidth="1"/>
    <col min="4" max="4" width="30.6640625" customWidth="1"/>
    <col min="5" max="5" width="33" customWidth="1"/>
    <col min="6" max="6" width="25.109375" customWidth="1"/>
    <col min="7" max="7" width="60.5546875" customWidth="1"/>
    <col min="8" max="8" width="34.5546875" customWidth="1"/>
    <col min="9" max="9" width="39" customWidth="1"/>
    <col min="10" max="10" width="42.33203125" customWidth="1"/>
    <col min="11" max="11" width="31.109375" customWidth="1"/>
    <col min="12" max="12" width="46.109375" customWidth="1"/>
    <col min="13" max="13" width="54" customWidth="1"/>
    <col min="14" max="14" width="43" customWidth="1"/>
    <col min="15" max="15" width="17.44140625" customWidth="1"/>
    <col min="16" max="16" width="28.33203125" customWidth="1"/>
    <col min="17" max="17" width="30.44140625" customWidth="1"/>
    <col min="18" max="18" width="46.88671875" customWidth="1"/>
    <col min="19" max="19" width="41" customWidth="1"/>
    <col min="20" max="20" width="20.44140625" customWidth="1"/>
    <col min="21" max="21" width="22" customWidth="1"/>
    <col min="22" max="22" width="11.44140625" customWidth="1"/>
    <col min="23" max="23" width="8.6640625" customWidth="1"/>
    <col min="24" max="24" width="49.5546875" customWidth="1"/>
    <col min="25" max="25" width="26.5546875" customWidth="1"/>
    <col min="26" max="26" width="42.109375" customWidth="1"/>
    <col min="27" max="28" width="32" customWidth="1"/>
    <col min="29" max="29" width="26.33203125" customWidth="1"/>
    <col min="30" max="30" width="24" customWidth="1"/>
    <col min="31" max="31" width="43.33203125" customWidth="1"/>
    <col min="32" max="32" width="35.88671875" customWidth="1"/>
    <col min="33" max="33" width="79.33203125" customWidth="1"/>
    <col min="34" max="34" width="11" customWidth="1"/>
    <col min="35" max="35" width="12.6640625" customWidth="1"/>
    <col min="36" max="36" width="12.44140625" customWidth="1"/>
    <col min="37" max="37" width="12" customWidth="1"/>
    <col min="38" max="38" width="13.6640625" customWidth="1"/>
    <col min="39" max="39" width="14.6640625" customWidth="1"/>
    <col min="40" max="40" width="15.88671875" customWidth="1"/>
    <col min="41" max="41" width="13" customWidth="1"/>
    <col min="42" max="42" width="32.5546875" customWidth="1"/>
    <col min="43" max="43" width="35.88671875" customWidth="1"/>
    <col min="44" max="44" width="60" customWidth="1"/>
    <col min="45" max="45" width="19.6640625" customWidth="1"/>
    <col min="46" max="46" width="26.5546875" customWidth="1"/>
    <col min="47" max="47" width="35.88671875" customWidth="1"/>
    <col min="48" max="48" width="26.44140625" customWidth="1"/>
    <col min="49" max="49" width="18.33203125" customWidth="1"/>
    <col min="50" max="50" width="31" customWidth="1"/>
    <col min="51" max="51" width="52.88671875" customWidth="1"/>
  </cols>
  <sheetData>
    <row r="1" spans="1:51" ht="14.4" x14ac:dyDescent="0.3">
      <c r="A1" s="1" t="s">
        <v>47</v>
      </c>
      <c r="B1" s="1" t="s">
        <v>10</v>
      </c>
      <c r="C1" s="1" t="s">
        <v>337</v>
      </c>
      <c r="D1" s="1" t="s">
        <v>11</v>
      </c>
      <c r="E1" s="1" t="s">
        <v>338</v>
      </c>
      <c r="F1" s="1" t="s">
        <v>339</v>
      </c>
      <c r="G1" s="1" t="s">
        <v>340</v>
      </c>
      <c r="H1" s="1" t="s">
        <v>341</v>
      </c>
      <c r="I1" s="1" t="s">
        <v>342</v>
      </c>
      <c r="J1" s="1" t="s">
        <v>343</v>
      </c>
      <c r="K1" s="1" t="s">
        <v>344</v>
      </c>
      <c r="L1" s="1" t="s">
        <v>345</v>
      </c>
      <c r="M1" s="1" t="s">
        <v>346</v>
      </c>
      <c r="N1" s="1" t="s">
        <v>347</v>
      </c>
      <c r="O1" s="1" t="s">
        <v>348</v>
      </c>
      <c r="P1" s="1" t="s">
        <v>349</v>
      </c>
      <c r="Q1" s="1" t="s">
        <v>350</v>
      </c>
      <c r="R1" s="1" t="s">
        <v>351</v>
      </c>
      <c r="S1" s="1" t="s">
        <v>352</v>
      </c>
      <c r="T1" s="1" t="s">
        <v>353</v>
      </c>
      <c r="U1" s="1" t="s">
        <v>354</v>
      </c>
      <c r="V1" s="1" t="s">
        <v>355</v>
      </c>
      <c r="W1" s="1" t="s">
        <v>356</v>
      </c>
      <c r="X1" s="1" t="s">
        <v>357</v>
      </c>
      <c r="Y1" s="1" t="s">
        <v>358</v>
      </c>
      <c r="Z1" s="1" t="s">
        <v>359</v>
      </c>
      <c r="AA1" s="1" t="s">
        <v>360</v>
      </c>
      <c r="AB1" s="1" t="s">
        <v>361</v>
      </c>
      <c r="AC1" s="1" t="s">
        <v>362</v>
      </c>
      <c r="AD1" s="1" t="s">
        <v>363</v>
      </c>
      <c r="AE1" s="1" t="s">
        <v>364</v>
      </c>
      <c r="AF1" s="1" t="s">
        <v>365</v>
      </c>
      <c r="AG1" s="1" t="s">
        <v>414</v>
      </c>
      <c r="AH1" s="1" t="s">
        <v>366</v>
      </c>
      <c r="AI1" s="1" t="s">
        <v>415</v>
      </c>
      <c r="AJ1" s="1" t="s">
        <v>416</v>
      </c>
      <c r="AK1" s="1" t="s">
        <v>367</v>
      </c>
      <c r="AL1" s="1" t="s">
        <v>417</v>
      </c>
      <c r="AM1" s="1" t="s">
        <v>418</v>
      </c>
      <c r="AN1" s="1" t="s">
        <v>419</v>
      </c>
      <c r="AO1" s="1" t="s">
        <v>420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</row>
    <row r="2" spans="1:51" ht="14.4" x14ac:dyDescent="0.3">
      <c r="A2" s="1" t="s">
        <v>149</v>
      </c>
      <c r="B2" s="1" t="s">
        <v>421</v>
      </c>
      <c r="C2" s="1" t="s">
        <v>422</v>
      </c>
      <c r="D2" s="1" t="s">
        <v>87</v>
      </c>
      <c r="E2" s="1"/>
      <c r="F2" s="1">
        <v>0</v>
      </c>
      <c r="G2" s="1"/>
      <c r="H2" s="1">
        <v>0</v>
      </c>
      <c r="I2" s="1"/>
      <c r="J2" s="1"/>
      <c r="K2" s="1"/>
      <c r="L2" s="1"/>
      <c r="M2" s="1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>
        <v>0</v>
      </c>
      <c r="AH2" s="1"/>
      <c r="AI2" s="1"/>
      <c r="AJ2" s="1"/>
      <c r="AK2" s="1"/>
      <c r="AL2" s="1"/>
      <c r="AM2" s="1"/>
      <c r="AN2" s="1"/>
      <c r="AO2" s="1"/>
      <c r="AP2" s="1">
        <v>0</v>
      </c>
      <c r="AQ2" s="1"/>
      <c r="AR2" s="1"/>
      <c r="AS2" s="1"/>
      <c r="AT2" s="1"/>
      <c r="AU2" s="1"/>
      <c r="AV2" s="1"/>
      <c r="AW2" s="1"/>
      <c r="AX2" s="1"/>
      <c r="AY2" s="1"/>
    </row>
    <row r="3" spans="1:51" ht="14.4" x14ac:dyDescent="0.3">
      <c r="A3" s="1" t="s">
        <v>149</v>
      </c>
      <c r="B3" s="1" t="s">
        <v>151</v>
      </c>
      <c r="C3" s="1" t="s">
        <v>423</v>
      </c>
      <c r="D3" s="1" t="s">
        <v>87</v>
      </c>
      <c r="E3" s="1"/>
      <c r="F3" s="1">
        <v>0</v>
      </c>
      <c r="G3" s="1"/>
      <c r="H3" s="1">
        <v>0</v>
      </c>
      <c r="I3" s="1"/>
      <c r="J3" s="1"/>
      <c r="K3" s="1"/>
      <c r="L3" s="1"/>
      <c r="M3" s="1"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>
        <v>0</v>
      </c>
      <c r="AH3" s="1"/>
      <c r="AI3" s="1"/>
      <c r="AJ3" s="1"/>
      <c r="AK3" s="1"/>
      <c r="AL3" s="1"/>
      <c r="AM3" s="1"/>
      <c r="AN3" s="1"/>
      <c r="AO3" s="1"/>
      <c r="AP3" s="1">
        <v>0</v>
      </c>
      <c r="AQ3" s="1"/>
      <c r="AR3" s="1"/>
      <c r="AS3" s="1"/>
      <c r="AT3" s="1"/>
      <c r="AU3" s="1"/>
      <c r="AV3" s="1"/>
      <c r="AW3" s="1"/>
      <c r="AX3" s="1"/>
      <c r="AY3" s="1"/>
    </row>
    <row r="4" spans="1:51" ht="14.4" x14ac:dyDescent="0.3">
      <c r="A4" s="1" t="s">
        <v>149</v>
      </c>
      <c r="B4" s="1" t="s">
        <v>152</v>
      </c>
      <c r="C4" s="1" t="s">
        <v>424</v>
      </c>
      <c r="D4" s="1" t="s">
        <v>87</v>
      </c>
      <c r="E4" s="1"/>
      <c r="F4" s="1">
        <v>0</v>
      </c>
      <c r="G4" s="1"/>
      <c r="H4" s="1">
        <v>0</v>
      </c>
      <c r="I4" s="1"/>
      <c r="J4" s="1"/>
      <c r="K4" s="1"/>
      <c r="L4" s="1"/>
      <c r="M4" s="1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>
        <v>0</v>
      </c>
      <c r="AH4" s="1"/>
      <c r="AI4" s="1"/>
      <c r="AJ4" s="1"/>
      <c r="AK4" s="1"/>
      <c r="AL4" s="1"/>
      <c r="AM4" s="1"/>
      <c r="AN4" s="1"/>
      <c r="AO4" s="1"/>
      <c r="AP4" s="1">
        <v>0</v>
      </c>
      <c r="AQ4" s="1"/>
      <c r="AR4" s="1"/>
      <c r="AS4" s="1"/>
      <c r="AT4" s="1"/>
      <c r="AU4" s="1"/>
      <c r="AV4" s="1"/>
      <c r="AW4" s="1"/>
      <c r="AX4" s="1"/>
      <c r="AY4" s="1"/>
    </row>
    <row r="5" spans="1:51" ht="14.4" x14ac:dyDescent="0.3">
      <c r="A5" s="1" t="s">
        <v>149</v>
      </c>
      <c r="B5" s="1" t="s">
        <v>153</v>
      </c>
      <c r="C5" s="1" t="s">
        <v>425</v>
      </c>
      <c r="D5" s="1" t="s">
        <v>87</v>
      </c>
      <c r="E5" s="1"/>
      <c r="F5" s="1">
        <v>0</v>
      </c>
      <c r="G5" s="1"/>
      <c r="H5" s="1">
        <v>0</v>
      </c>
      <c r="I5" s="1"/>
      <c r="J5" s="1"/>
      <c r="K5" s="1"/>
      <c r="L5" s="1"/>
      <c r="M5" s="1"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>
        <v>0</v>
      </c>
      <c r="AH5" s="1"/>
      <c r="AI5" s="1"/>
      <c r="AJ5" s="1"/>
      <c r="AK5" s="1"/>
      <c r="AL5" s="1"/>
      <c r="AM5" s="1"/>
      <c r="AN5" s="1"/>
      <c r="AO5" s="1"/>
      <c r="AP5" s="1">
        <v>0</v>
      </c>
      <c r="AQ5" s="1"/>
      <c r="AR5" s="1"/>
      <c r="AS5" s="1"/>
      <c r="AT5" s="1"/>
      <c r="AU5" s="1"/>
      <c r="AV5" s="1"/>
      <c r="AW5" s="1"/>
      <c r="AX5" s="1"/>
      <c r="AY5" s="1"/>
    </row>
    <row r="6" spans="1:51" ht="14.4" x14ac:dyDescent="0.3">
      <c r="A6" s="1" t="s">
        <v>149</v>
      </c>
      <c r="B6" s="1" t="s">
        <v>154</v>
      </c>
      <c r="C6" s="1" t="s">
        <v>426</v>
      </c>
      <c r="D6" s="1" t="s">
        <v>87</v>
      </c>
      <c r="E6" s="1"/>
      <c r="F6" s="1">
        <v>0</v>
      </c>
      <c r="G6" s="1"/>
      <c r="H6" s="1">
        <v>0</v>
      </c>
      <c r="I6" s="1"/>
      <c r="J6" s="1"/>
      <c r="K6" s="1"/>
      <c r="L6" s="1"/>
      <c r="M6" s="1"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>
        <v>0</v>
      </c>
      <c r="AQ6" s="1"/>
      <c r="AR6" s="1"/>
      <c r="AS6" s="1"/>
      <c r="AT6" s="1"/>
      <c r="AU6" s="1"/>
      <c r="AV6" s="1"/>
      <c r="AW6" s="1"/>
      <c r="AX6" s="1"/>
      <c r="AY6" s="1"/>
    </row>
    <row r="7" spans="1:51" ht="14.4" x14ac:dyDescent="0.3">
      <c r="A7" s="1" t="s">
        <v>149</v>
      </c>
      <c r="B7" s="1" t="s">
        <v>427</v>
      </c>
      <c r="C7" s="1" t="s">
        <v>428</v>
      </c>
      <c r="D7" s="1" t="s">
        <v>87</v>
      </c>
      <c r="E7" s="1"/>
      <c r="F7" s="1">
        <v>0</v>
      </c>
      <c r="G7" s="1"/>
      <c r="H7" s="1">
        <v>0</v>
      </c>
      <c r="I7" s="1"/>
      <c r="J7" s="1"/>
      <c r="K7" s="1"/>
      <c r="L7" s="1"/>
      <c r="M7" s="1"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v>0</v>
      </c>
      <c r="AH7" s="1"/>
      <c r="AI7" s="1"/>
      <c r="AJ7" s="1"/>
      <c r="AK7" s="1"/>
      <c r="AL7" s="1"/>
      <c r="AM7" s="1"/>
      <c r="AN7" s="1"/>
      <c r="AO7" s="1"/>
      <c r="AP7" s="1">
        <v>0</v>
      </c>
      <c r="AQ7" s="1"/>
      <c r="AR7" s="1"/>
      <c r="AS7" s="1"/>
      <c r="AT7" s="1"/>
      <c r="AU7" s="1"/>
      <c r="AV7" s="1"/>
      <c r="AW7" s="1"/>
      <c r="AX7" s="1"/>
      <c r="AY7" s="1"/>
    </row>
    <row r="8" spans="1:51" ht="14.4" x14ac:dyDescent="0.3">
      <c r="A8" s="1" t="s">
        <v>149</v>
      </c>
      <c r="B8" s="1" t="s">
        <v>156</v>
      </c>
      <c r="C8" s="1" t="s">
        <v>429</v>
      </c>
      <c r="D8" s="1" t="s">
        <v>87</v>
      </c>
      <c r="E8" s="1"/>
      <c r="F8" s="1">
        <v>0</v>
      </c>
      <c r="G8" s="1"/>
      <c r="H8" s="1">
        <v>0</v>
      </c>
      <c r="I8" s="1"/>
      <c r="J8" s="1"/>
      <c r="K8" s="1"/>
      <c r="L8" s="1"/>
      <c r="M8" s="1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v>0</v>
      </c>
      <c r="AH8" s="1"/>
      <c r="AI8" s="1"/>
      <c r="AJ8" s="1"/>
      <c r="AK8" s="1"/>
      <c r="AL8" s="1"/>
      <c r="AM8" s="1"/>
      <c r="AN8" s="1"/>
      <c r="AO8" s="1"/>
      <c r="AP8" s="1">
        <v>0</v>
      </c>
      <c r="AQ8" s="1"/>
      <c r="AR8" s="1"/>
      <c r="AS8" s="1"/>
      <c r="AT8" s="1"/>
      <c r="AU8" s="1"/>
      <c r="AV8" s="1"/>
      <c r="AW8" s="1"/>
      <c r="AX8" s="1"/>
      <c r="AY8" s="1"/>
    </row>
    <row r="9" spans="1:51" ht="14.4" x14ac:dyDescent="0.3">
      <c r="A9" s="1" t="s">
        <v>149</v>
      </c>
      <c r="B9" s="1" t="s">
        <v>430</v>
      </c>
      <c r="C9" s="1" t="s">
        <v>431</v>
      </c>
      <c r="D9" s="1" t="s">
        <v>87</v>
      </c>
      <c r="E9" s="1"/>
      <c r="F9" s="1"/>
      <c r="G9" s="1"/>
      <c r="H9" s="1">
        <v>0</v>
      </c>
      <c r="I9" s="1"/>
      <c r="J9" s="1"/>
      <c r="K9" s="1"/>
      <c r="L9" s="1"/>
      <c r="M9" s="1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v>0</v>
      </c>
      <c r="AH9" s="1"/>
      <c r="AI9" s="1"/>
      <c r="AJ9" s="1"/>
      <c r="AK9" s="1"/>
      <c r="AL9" s="1"/>
      <c r="AM9" s="1"/>
      <c r="AN9" s="1"/>
      <c r="AO9" s="1"/>
      <c r="AP9" s="1">
        <v>0</v>
      </c>
      <c r="AQ9" s="1"/>
      <c r="AR9" s="1"/>
      <c r="AS9" s="1"/>
      <c r="AT9" s="1"/>
      <c r="AU9" s="1"/>
      <c r="AV9" s="1"/>
      <c r="AW9" s="1"/>
      <c r="AX9" s="1"/>
      <c r="AY9" s="1"/>
    </row>
    <row r="10" spans="1:51" ht="14.4" x14ac:dyDescent="0.3">
      <c r="A10" s="1" t="s">
        <v>149</v>
      </c>
      <c r="B10" s="1" t="s">
        <v>158</v>
      </c>
      <c r="C10" s="1" t="s">
        <v>432</v>
      </c>
      <c r="D10" s="1" t="s">
        <v>87</v>
      </c>
      <c r="E10" s="1"/>
      <c r="F10" s="1">
        <v>0</v>
      </c>
      <c r="G10" s="1"/>
      <c r="H10" s="1">
        <v>0</v>
      </c>
      <c r="I10" s="1"/>
      <c r="J10" s="1"/>
      <c r="K10" s="1"/>
      <c r="L10" s="1"/>
      <c r="M10" s="1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v>0</v>
      </c>
      <c r="AH10" s="1"/>
      <c r="AI10" s="1"/>
      <c r="AJ10" s="1"/>
      <c r="AK10" s="1"/>
      <c r="AL10" s="1"/>
      <c r="AM10" s="1"/>
      <c r="AN10" s="1"/>
      <c r="AO10" s="1"/>
      <c r="AP10" s="1">
        <v>0</v>
      </c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4.4" x14ac:dyDescent="0.3">
      <c r="A11" s="1" t="s">
        <v>149</v>
      </c>
      <c r="B11" s="1" t="s">
        <v>159</v>
      </c>
      <c r="C11" s="1" t="s">
        <v>433</v>
      </c>
      <c r="D11" s="1" t="s">
        <v>87</v>
      </c>
      <c r="E11" s="1"/>
      <c r="F11" s="1">
        <v>0</v>
      </c>
      <c r="G11" s="1"/>
      <c r="H11" s="1">
        <v>0</v>
      </c>
      <c r="I11" s="1"/>
      <c r="J11" s="1"/>
      <c r="K11" s="1"/>
      <c r="L11" s="1"/>
      <c r="M11" s="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v>0</v>
      </c>
      <c r="AH11" s="1"/>
      <c r="AI11" s="1"/>
      <c r="AJ11" s="1"/>
      <c r="AK11" s="1"/>
      <c r="AL11" s="1"/>
      <c r="AM11" s="1"/>
      <c r="AN11" s="1"/>
      <c r="AO11" s="1"/>
      <c r="AP11" s="1">
        <v>0</v>
      </c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4.4" x14ac:dyDescent="0.3">
      <c r="A12" s="1" t="s">
        <v>149</v>
      </c>
      <c r="B12" s="1" t="s">
        <v>160</v>
      </c>
      <c r="C12" s="1" t="s">
        <v>434</v>
      </c>
      <c r="D12" s="1" t="s">
        <v>87</v>
      </c>
      <c r="E12" s="1"/>
      <c r="F12" s="1">
        <v>0</v>
      </c>
      <c r="G12" s="1"/>
      <c r="H12" s="1">
        <v>0</v>
      </c>
      <c r="I12" s="1"/>
      <c r="J12" s="1"/>
      <c r="K12" s="1"/>
      <c r="L12" s="1"/>
      <c r="M12" s="1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0</v>
      </c>
      <c r="AH12" s="1"/>
      <c r="AI12" s="1"/>
      <c r="AJ12" s="1"/>
      <c r="AK12" s="1"/>
      <c r="AL12" s="1"/>
      <c r="AM12" s="1"/>
      <c r="AN12" s="1"/>
      <c r="AO12" s="1"/>
      <c r="AP12" s="1">
        <v>0</v>
      </c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4.4" x14ac:dyDescent="0.3">
      <c r="A13" s="1" t="s">
        <v>83</v>
      </c>
      <c r="B13" s="1" t="s">
        <v>84</v>
      </c>
      <c r="C13" s="1" t="s">
        <v>435</v>
      </c>
      <c r="D13" s="1" t="s">
        <v>87</v>
      </c>
      <c r="E13" s="1"/>
      <c r="F13" s="1">
        <v>0</v>
      </c>
      <c r="G13" s="1"/>
      <c r="H13" s="1">
        <v>0</v>
      </c>
      <c r="I13" s="1"/>
      <c r="J13" s="1"/>
      <c r="K13" s="1"/>
      <c r="L13" s="1"/>
      <c r="M13" s="1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0</v>
      </c>
      <c r="AH13" s="1"/>
      <c r="AI13" s="1"/>
      <c r="AJ13" s="1"/>
      <c r="AK13" s="1"/>
      <c r="AL13" s="1"/>
      <c r="AM13" s="1"/>
      <c r="AN13" s="1"/>
      <c r="AO13" s="1"/>
      <c r="AP13" s="1">
        <v>0</v>
      </c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4.4" x14ac:dyDescent="0.3">
      <c r="A14" s="1" t="s">
        <v>83</v>
      </c>
      <c r="B14" s="1" t="s">
        <v>88</v>
      </c>
      <c r="C14" s="1" t="s">
        <v>436</v>
      </c>
      <c r="D14" s="1" t="s">
        <v>87</v>
      </c>
      <c r="E14" s="1"/>
      <c r="F14" s="1">
        <v>0</v>
      </c>
      <c r="G14" s="1"/>
      <c r="H14" s="1">
        <v>0</v>
      </c>
      <c r="I14" s="1"/>
      <c r="J14" s="1"/>
      <c r="K14" s="1"/>
      <c r="L14" s="1"/>
      <c r="M14" s="1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0</v>
      </c>
      <c r="AH14" s="1"/>
      <c r="AI14" s="1"/>
      <c r="AJ14" s="1"/>
      <c r="AK14" s="1"/>
      <c r="AL14" s="1"/>
      <c r="AM14" s="1"/>
      <c r="AN14" s="1"/>
      <c r="AO14" s="1"/>
      <c r="AP14" s="1">
        <v>0</v>
      </c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4.4" x14ac:dyDescent="0.3">
      <c r="A15" s="1" t="s">
        <v>83</v>
      </c>
      <c r="B15" s="1" t="s">
        <v>89</v>
      </c>
      <c r="C15" s="1" t="s">
        <v>437</v>
      </c>
      <c r="D15" s="1" t="s">
        <v>85</v>
      </c>
      <c r="E15" s="1"/>
      <c r="F15" s="1">
        <v>0</v>
      </c>
      <c r="G15" s="1"/>
      <c r="H15" s="1">
        <v>0</v>
      </c>
      <c r="I15" s="1"/>
      <c r="J15" s="1"/>
      <c r="K15" s="1"/>
      <c r="L15" s="1"/>
      <c r="M15" s="1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0</v>
      </c>
      <c r="AH15" s="1"/>
      <c r="AI15" s="1"/>
      <c r="AJ15" s="1"/>
      <c r="AK15" s="1"/>
      <c r="AL15" s="1"/>
      <c r="AM15" s="1"/>
      <c r="AN15" s="1"/>
      <c r="AO15" s="1"/>
      <c r="AP15" s="1">
        <v>0</v>
      </c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4.4" x14ac:dyDescent="0.3">
      <c r="A16" s="1" t="s">
        <v>83</v>
      </c>
      <c r="B16" s="1" t="s">
        <v>89</v>
      </c>
      <c r="C16" s="1" t="s">
        <v>437</v>
      </c>
      <c r="D16" s="1" t="s">
        <v>87</v>
      </c>
      <c r="E16" s="1"/>
      <c r="F16" s="1">
        <v>0</v>
      </c>
      <c r="G16" s="1"/>
      <c r="H16" s="1">
        <v>0</v>
      </c>
      <c r="I16" s="1"/>
      <c r="J16" s="1"/>
      <c r="K16" s="1"/>
      <c r="L16" s="1"/>
      <c r="M16" s="1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0</v>
      </c>
      <c r="AH16" s="1"/>
      <c r="AI16" s="1"/>
      <c r="AJ16" s="1"/>
      <c r="AK16" s="1"/>
      <c r="AL16" s="1"/>
      <c r="AM16" s="1"/>
      <c r="AN16" s="1"/>
      <c r="AO16" s="1"/>
      <c r="AP16" s="1">
        <v>0</v>
      </c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4.4" x14ac:dyDescent="0.3">
      <c r="A17" s="1" t="s">
        <v>83</v>
      </c>
      <c r="B17" s="1" t="s">
        <v>90</v>
      </c>
      <c r="C17" s="1" t="s">
        <v>438</v>
      </c>
      <c r="D17" s="1" t="s">
        <v>85</v>
      </c>
      <c r="E17" s="1"/>
      <c r="F17" s="1">
        <v>0</v>
      </c>
      <c r="G17" s="1"/>
      <c r="H17" s="1">
        <v>0</v>
      </c>
      <c r="I17" s="1"/>
      <c r="J17" s="1"/>
      <c r="K17" s="1"/>
      <c r="L17" s="1"/>
      <c r="M17" s="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0</v>
      </c>
      <c r="AH17" s="1"/>
      <c r="AI17" s="1"/>
      <c r="AJ17" s="1"/>
      <c r="AK17" s="1"/>
      <c r="AL17" s="1"/>
      <c r="AM17" s="1"/>
      <c r="AN17" s="1"/>
      <c r="AO17" s="1"/>
      <c r="AP17" s="1">
        <v>0</v>
      </c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4.4" x14ac:dyDescent="0.3">
      <c r="A18" s="1" t="s">
        <v>83</v>
      </c>
      <c r="B18" s="1" t="s">
        <v>90</v>
      </c>
      <c r="C18" s="1" t="s">
        <v>438</v>
      </c>
      <c r="D18" s="1" t="s">
        <v>87</v>
      </c>
      <c r="E18" s="1"/>
      <c r="F18" s="1">
        <v>0</v>
      </c>
      <c r="G18" s="1"/>
      <c r="H18" s="1">
        <v>0</v>
      </c>
      <c r="I18" s="1"/>
      <c r="J18" s="1"/>
      <c r="K18" s="1"/>
      <c r="L18" s="1"/>
      <c r="M18" s="1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0</v>
      </c>
      <c r="AH18" s="1"/>
      <c r="AI18" s="1"/>
      <c r="AJ18" s="1"/>
      <c r="AK18" s="1"/>
      <c r="AL18" s="1"/>
      <c r="AM18" s="1"/>
      <c r="AN18" s="1"/>
      <c r="AO18" s="1"/>
      <c r="AP18" s="1">
        <v>0</v>
      </c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4.4" x14ac:dyDescent="0.3">
      <c r="A19" s="1" t="s">
        <v>83</v>
      </c>
      <c r="B19" s="1" t="s">
        <v>91</v>
      </c>
      <c r="C19" s="1" t="s">
        <v>439</v>
      </c>
      <c r="D19" s="1" t="s">
        <v>85</v>
      </c>
      <c r="E19" s="1"/>
      <c r="F19" s="1">
        <v>0</v>
      </c>
      <c r="G19" s="1"/>
      <c r="H19" s="1">
        <v>0</v>
      </c>
      <c r="I19" s="1"/>
      <c r="J19" s="1"/>
      <c r="K19" s="1"/>
      <c r="L19" s="1"/>
      <c r="M19" s="1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0</v>
      </c>
      <c r="AH19" s="1"/>
      <c r="AI19" s="1"/>
      <c r="AJ19" s="1"/>
      <c r="AK19" s="1"/>
      <c r="AL19" s="1"/>
      <c r="AM19" s="1"/>
      <c r="AN19" s="1"/>
      <c r="AO19" s="1"/>
      <c r="AP19" s="1">
        <v>0</v>
      </c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4.4" x14ac:dyDescent="0.3">
      <c r="A20" s="1" t="s">
        <v>83</v>
      </c>
      <c r="B20" s="1" t="s">
        <v>91</v>
      </c>
      <c r="C20" s="1" t="s">
        <v>439</v>
      </c>
      <c r="D20" s="1" t="s">
        <v>87</v>
      </c>
      <c r="E20" s="1"/>
      <c r="F20" s="1">
        <v>0</v>
      </c>
      <c r="G20" s="1"/>
      <c r="H20" s="1">
        <v>0</v>
      </c>
      <c r="I20" s="1"/>
      <c r="J20" s="1"/>
      <c r="K20" s="1"/>
      <c r="L20" s="1"/>
      <c r="M20" s="1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v>0</v>
      </c>
      <c r="AH20" s="1"/>
      <c r="AI20" s="1"/>
      <c r="AJ20" s="1"/>
      <c r="AK20" s="1"/>
      <c r="AL20" s="1"/>
      <c r="AM20" s="1"/>
      <c r="AN20" s="1"/>
      <c r="AO20" s="1"/>
      <c r="AP20" s="1">
        <v>0</v>
      </c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customHeight="1" x14ac:dyDescent="0.3">
      <c r="A21" s="1" t="s">
        <v>83</v>
      </c>
      <c r="B21" s="1" t="s">
        <v>92</v>
      </c>
      <c r="C21" s="1" t="s">
        <v>440</v>
      </c>
      <c r="D21" s="1" t="s">
        <v>85</v>
      </c>
      <c r="E21" s="1"/>
      <c r="F21" s="1">
        <v>0</v>
      </c>
      <c r="G21" s="1"/>
      <c r="H21" s="1">
        <v>0</v>
      </c>
      <c r="I21" s="1"/>
      <c r="J21" s="1"/>
      <c r="K21" s="1"/>
      <c r="L21" s="1"/>
      <c r="M21" s="1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0</v>
      </c>
      <c r="AH21" s="1"/>
      <c r="AI21" s="1"/>
      <c r="AJ21" s="1"/>
      <c r="AK21" s="1"/>
      <c r="AL21" s="1"/>
      <c r="AM21" s="1"/>
      <c r="AN21" s="1"/>
      <c r="AO21" s="1"/>
      <c r="AP21" s="1">
        <v>0</v>
      </c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customHeight="1" x14ac:dyDescent="0.3">
      <c r="A22" s="1" t="s">
        <v>83</v>
      </c>
      <c r="B22" s="1" t="s">
        <v>92</v>
      </c>
      <c r="C22" s="1" t="s">
        <v>440</v>
      </c>
      <c r="D22" s="1" t="s">
        <v>87</v>
      </c>
      <c r="E22" s="1"/>
      <c r="F22" s="1">
        <v>0</v>
      </c>
      <c r="G22" s="1"/>
      <c r="H22" s="1">
        <v>0</v>
      </c>
      <c r="I22" s="1"/>
      <c r="J22" s="1"/>
      <c r="K22" s="1"/>
      <c r="L22" s="1"/>
      <c r="M22" s="1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0</v>
      </c>
      <c r="AH22" s="1"/>
      <c r="AI22" s="1"/>
      <c r="AJ22" s="1"/>
      <c r="AK22" s="1"/>
      <c r="AL22" s="1"/>
      <c r="AM22" s="1"/>
      <c r="AN22" s="1"/>
      <c r="AO22" s="1"/>
      <c r="AP22" s="1">
        <v>0</v>
      </c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customHeight="1" x14ac:dyDescent="0.3">
      <c r="A23" s="1" t="s">
        <v>83</v>
      </c>
      <c r="B23" s="1" t="s">
        <v>93</v>
      </c>
      <c r="C23" s="1" t="s">
        <v>441</v>
      </c>
      <c r="D23" s="1" t="s">
        <v>87</v>
      </c>
      <c r="E23" s="1"/>
      <c r="F23" s="1">
        <v>0</v>
      </c>
      <c r="G23" s="1"/>
      <c r="H23" s="1">
        <v>0</v>
      </c>
      <c r="I23" s="1"/>
      <c r="J23" s="1"/>
      <c r="K23" s="1"/>
      <c r="L23" s="1"/>
      <c r="M23" s="1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0</v>
      </c>
      <c r="AH23" s="1"/>
      <c r="AI23" s="1"/>
      <c r="AJ23" s="1"/>
      <c r="AK23" s="1"/>
      <c r="AL23" s="1"/>
      <c r="AM23" s="1"/>
      <c r="AN23" s="1"/>
      <c r="AO23" s="1"/>
      <c r="AP23" s="1">
        <v>0</v>
      </c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customHeight="1" x14ac:dyDescent="0.3">
      <c r="A24" s="1" t="s">
        <v>83</v>
      </c>
      <c r="B24" s="1" t="s">
        <v>94</v>
      </c>
      <c r="C24" s="1" t="s">
        <v>442</v>
      </c>
      <c r="D24" s="1" t="s">
        <v>85</v>
      </c>
      <c r="E24" s="1"/>
      <c r="F24" s="1">
        <v>0</v>
      </c>
      <c r="G24" s="1"/>
      <c r="H24" s="1">
        <v>0</v>
      </c>
      <c r="I24" s="1"/>
      <c r="J24" s="1"/>
      <c r="K24" s="1"/>
      <c r="L24" s="1"/>
      <c r="M24" s="1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v>0</v>
      </c>
      <c r="AH24" s="1"/>
      <c r="AI24" s="1"/>
      <c r="AJ24" s="1"/>
      <c r="AK24" s="1"/>
      <c r="AL24" s="1"/>
      <c r="AM24" s="1"/>
      <c r="AN24" s="1"/>
      <c r="AO24" s="1"/>
      <c r="AP24" s="1">
        <v>0</v>
      </c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customHeight="1" x14ac:dyDescent="0.3">
      <c r="A25" s="1" t="s">
        <v>83</v>
      </c>
      <c r="B25" s="1" t="s">
        <v>94</v>
      </c>
      <c r="C25" s="1" t="s">
        <v>442</v>
      </c>
      <c r="D25" s="1" t="s">
        <v>87</v>
      </c>
      <c r="E25" s="1"/>
      <c r="F25" s="1">
        <v>0</v>
      </c>
      <c r="G25" s="1"/>
      <c r="H25" s="1">
        <v>0</v>
      </c>
      <c r="I25" s="1"/>
      <c r="J25" s="1"/>
      <c r="K25" s="1"/>
      <c r="L25" s="1"/>
      <c r="M25" s="1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0</v>
      </c>
      <c r="AH25" s="1"/>
      <c r="AI25" s="1"/>
      <c r="AJ25" s="1"/>
      <c r="AK25" s="1"/>
      <c r="AL25" s="1"/>
      <c r="AM25" s="1"/>
      <c r="AN25" s="1"/>
      <c r="AO25" s="1"/>
      <c r="AP25" s="1">
        <v>0</v>
      </c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customHeight="1" x14ac:dyDescent="0.3">
      <c r="A26" s="1" t="s">
        <v>83</v>
      </c>
      <c r="B26" s="1" t="s">
        <v>95</v>
      </c>
      <c r="C26" s="1" t="s">
        <v>443</v>
      </c>
      <c r="D26" s="1" t="s">
        <v>87</v>
      </c>
      <c r="E26" s="1"/>
      <c r="F26" s="1">
        <v>0</v>
      </c>
      <c r="G26" s="1"/>
      <c r="H26" s="1">
        <v>0</v>
      </c>
      <c r="I26" s="1"/>
      <c r="J26" s="1"/>
      <c r="K26" s="1"/>
      <c r="L26" s="1"/>
      <c r="M26" s="1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v>0</v>
      </c>
      <c r="AH26" s="1"/>
      <c r="AI26" s="1"/>
      <c r="AJ26" s="1"/>
      <c r="AK26" s="1"/>
      <c r="AL26" s="1"/>
      <c r="AM26" s="1"/>
      <c r="AN26" s="1"/>
      <c r="AO26" s="1"/>
      <c r="AP26" s="1">
        <v>0</v>
      </c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customHeight="1" x14ac:dyDescent="0.3">
      <c r="A27" s="1" t="s">
        <v>83</v>
      </c>
      <c r="B27" s="1" t="s">
        <v>444</v>
      </c>
      <c r="C27" s="1" t="s">
        <v>445</v>
      </c>
      <c r="D27" s="1" t="s">
        <v>85</v>
      </c>
      <c r="E27" s="1"/>
      <c r="F27" s="1">
        <v>0</v>
      </c>
      <c r="G27" s="1"/>
      <c r="H27" s="1">
        <v>0</v>
      </c>
      <c r="I27" s="1"/>
      <c r="J27" s="1"/>
      <c r="K27" s="1"/>
      <c r="L27" s="1"/>
      <c r="M27" s="1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0</v>
      </c>
      <c r="AH27" s="1"/>
      <c r="AI27" s="1"/>
      <c r="AJ27" s="1"/>
      <c r="AK27" s="1"/>
      <c r="AL27" s="1"/>
      <c r="AM27" s="1"/>
      <c r="AN27" s="1"/>
      <c r="AO27" s="1"/>
      <c r="AP27" s="1">
        <v>0</v>
      </c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customHeight="1" x14ac:dyDescent="0.3">
      <c r="A28" s="1" t="s">
        <v>83</v>
      </c>
      <c r="B28" s="1" t="s">
        <v>444</v>
      </c>
      <c r="C28" s="1" t="s">
        <v>445</v>
      </c>
      <c r="D28" s="1" t="s">
        <v>87</v>
      </c>
      <c r="E28" s="1"/>
      <c r="F28" s="1">
        <v>0</v>
      </c>
      <c r="G28" s="1"/>
      <c r="H28" s="1">
        <v>0</v>
      </c>
      <c r="I28" s="1"/>
      <c r="J28" s="1"/>
      <c r="K28" s="1"/>
      <c r="L28" s="1"/>
      <c r="M28" s="1"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0</v>
      </c>
      <c r="AH28" s="1"/>
      <c r="AI28" s="1"/>
      <c r="AJ28" s="1"/>
      <c r="AK28" s="1"/>
      <c r="AL28" s="1"/>
      <c r="AM28" s="1"/>
      <c r="AN28" s="1"/>
      <c r="AO28" s="1"/>
      <c r="AP28" s="1">
        <v>0</v>
      </c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customHeight="1" x14ac:dyDescent="0.3">
      <c r="A29" s="1" t="s">
        <v>83</v>
      </c>
      <c r="B29" s="1" t="s">
        <v>97</v>
      </c>
      <c r="C29" s="1" t="s">
        <v>446</v>
      </c>
      <c r="D29" s="1" t="s">
        <v>85</v>
      </c>
      <c r="E29" s="1"/>
      <c r="F29" s="1">
        <v>0</v>
      </c>
      <c r="G29" s="1"/>
      <c r="H29" s="1">
        <v>0</v>
      </c>
      <c r="I29" s="1"/>
      <c r="J29" s="1"/>
      <c r="K29" s="1"/>
      <c r="L29" s="1"/>
      <c r="M29" s="1"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0</v>
      </c>
      <c r="AH29" s="1"/>
      <c r="AI29" s="1"/>
      <c r="AJ29" s="1"/>
      <c r="AK29" s="1"/>
      <c r="AL29" s="1"/>
      <c r="AM29" s="1"/>
      <c r="AN29" s="1"/>
      <c r="AO29" s="1"/>
      <c r="AP29" s="1">
        <v>0</v>
      </c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customHeight="1" x14ac:dyDescent="0.3">
      <c r="A30" s="1" t="s">
        <v>83</v>
      </c>
      <c r="B30" s="1" t="s">
        <v>97</v>
      </c>
      <c r="C30" s="1" t="s">
        <v>446</v>
      </c>
      <c r="D30" s="1" t="s">
        <v>87</v>
      </c>
      <c r="E30" s="1"/>
      <c r="F30" s="1">
        <v>0</v>
      </c>
      <c r="G30" s="1"/>
      <c r="H30" s="1">
        <v>0</v>
      </c>
      <c r="I30" s="1"/>
      <c r="J30" s="1"/>
      <c r="K30" s="1"/>
      <c r="L30" s="1"/>
      <c r="M30" s="1"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0</v>
      </c>
      <c r="AH30" s="1"/>
      <c r="AI30" s="1"/>
      <c r="AJ30" s="1"/>
      <c r="AK30" s="1"/>
      <c r="AL30" s="1"/>
      <c r="AM30" s="1"/>
      <c r="AN30" s="1"/>
      <c r="AO30" s="1"/>
      <c r="AP30" s="1">
        <v>0</v>
      </c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customHeight="1" x14ac:dyDescent="0.3">
      <c r="A31" s="1" t="s">
        <v>83</v>
      </c>
      <c r="B31" s="1" t="s">
        <v>98</v>
      </c>
      <c r="C31" s="1" t="s">
        <v>447</v>
      </c>
      <c r="D31" s="1" t="s">
        <v>85</v>
      </c>
      <c r="E31" s="1"/>
      <c r="F31" s="1">
        <v>0</v>
      </c>
      <c r="G31" s="1"/>
      <c r="H31" s="1">
        <v>0</v>
      </c>
      <c r="I31" s="1"/>
      <c r="J31" s="1"/>
      <c r="K31" s="1"/>
      <c r="L31" s="1"/>
      <c r="M31" s="1"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0</v>
      </c>
      <c r="AH31" s="1"/>
      <c r="AI31" s="1"/>
      <c r="AJ31" s="1"/>
      <c r="AK31" s="1"/>
      <c r="AL31" s="1"/>
      <c r="AM31" s="1"/>
      <c r="AN31" s="1"/>
      <c r="AO31" s="1"/>
      <c r="AP31" s="1">
        <v>0</v>
      </c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customHeight="1" x14ac:dyDescent="0.3">
      <c r="A32" s="1" t="s">
        <v>83</v>
      </c>
      <c r="B32" s="1" t="s">
        <v>98</v>
      </c>
      <c r="C32" s="1" t="s">
        <v>447</v>
      </c>
      <c r="D32" s="1" t="s">
        <v>87</v>
      </c>
      <c r="E32" s="1"/>
      <c r="F32" s="1">
        <v>0</v>
      </c>
      <c r="G32" s="1"/>
      <c r="H32" s="1">
        <v>0</v>
      </c>
      <c r="I32" s="1"/>
      <c r="J32" s="1"/>
      <c r="K32" s="1"/>
      <c r="L32" s="1"/>
      <c r="M32" s="1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0</v>
      </c>
      <c r="AH32" s="1"/>
      <c r="AI32" s="1"/>
      <c r="AJ32" s="1"/>
      <c r="AK32" s="1"/>
      <c r="AL32" s="1"/>
      <c r="AM32" s="1"/>
      <c r="AN32" s="1"/>
      <c r="AO32" s="1"/>
      <c r="AP32" s="1">
        <v>0</v>
      </c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customHeight="1" x14ac:dyDescent="0.3">
      <c r="A33" s="1" t="s">
        <v>83</v>
      </c>
      <c r="B33" s="1" t="s">
        <v>99</v>
      </c>
      <c r="C33" s="1" t="s">
        <v>448</v>
      </c>
      <c r="D33" s="1" t="s">
        <v>85</v>
      </c>
      <c r="E33" s="1"/>
      <c r="F33" s="1">
        <v>0</v>
      </c>
      <c r="G33" s="1"/>
      <c r="H33" s="1">
        <v>0</v>
      </c>
      <c r="I33" s="1"/>
      <c r="J33" s="1"/>
      <c r="K33" s="1"/>
      <c r="L33" s="1"/>
      <c r="M33" s="1"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0</v>
      </c>
      <c r="AH33" s="1"/>
      <c r="AI33" s="1"/>
      <c r="AJ33" s="1"/>
      <c r="AK33" s="1"/>
      <c r="AL33" s="1"/>
      <c r="AM33" s="1"/>
      <c r="AN33" s="1"/>
      <c r="AO33" s="1"/>
      <c r="AP33" s="1">
        <v>0</v>
      </c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customHeight="1" x14ac:dyDescent="0.3">
      <c r="A34" s="1" t="s">
        <v>83</v>
      </c>
      <c r="B34" s="1" t="s">
        <v>99</v>
      </c>
      <c r="C34" s="1" t="s">
        <v>448</v>
      </c>
      <c r="D34" s="1" t="s">
        <v>87</v>
      </c>
      <c r="E34" s="1"/>
      <c r="F34" s="1">
        <v>0</v>
      </c>
      <c r="G34" s="1"/>
      <c r="H34" s="1">
        <v>0</v>
      </c>
      <c r="I34" s="1"/>
      <c r="J34" s="1"/>
      <c r="K34" s="1"/>
      <c r="L34" s="1"/>
      <c r="M34" s="1"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0</v>
      </c>
      <c r="AH34" s="1"/>
      <c r="AI34" s="1"/>
      <c r="AJ34" s="1"/>
      <c r="AK34" s="1"/>
      <c r="AL34" s="1"/>
      <c r="AM34" s="1"/>
      <c r="AN34" s="1"/>
      <c r="AO34" s="1"/>
      <c r="AP34" s="1">
        <v>0</v>
      </c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customHeight="1" x14ac:dyDescent="0.3">
      <c r="A35" s="1" t="s">
        <v>83</v>
      </c>
      <c r="B35" s="1" t="s">
        <v>100</v>
      </c>
      <c r="C35" s="1" t="s">
        <v>449</v>
      </c>
      <c r="D35" s="1" t="s">
        <v>85</v>
      </c>
      <c r="E35" s="1"/>
      <c r="F35" s="1">
        <v>0</v>
      </c>
      <c r="G35" s="1"/>
      <c r="H35" s="1">
        <v>0</v>
      </c>
      <c r="I35" s="1"/>
      <c r="J35" s="1"/>
      <c r="K35" s="1"/>
      <c r="L35" s="1"/>
      <c r="M35" s="1"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v>0</v>
      </c>
      <c r="AH35" s="1"/>
      <c r="AI35" s="1"/>
      <c r="AJ35" s="1"/>
      <c r="AK35" s="1"/>
      <c r="AL35" s="1"/>
      <c r="AM35" s="1"/>
      <c r="AN35" s="1"/>
      <c r="AO35" s="1"/>
      <c r="AP35" s="1">
        <v>0</v>
      </c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customHeight="1" x14ac:dyDescent="0.3">
      <c r="A36" s="1" t="s">
        <v>83</v>
      </c>
      <c r="B36" s="1" t="s">
        <v>100</v>
      </c>
      <c r="C36" s="1" t="s">
        <v>449</v>
      </c>
      <c r="D36" s="1" t="s">
        <v>87</v>
      </c>
      <c r="E36" s="1"/>
      <c r="F36" s="1">
        <v>0</v>
      </c>
      <c r="G36" s="1"/>
      <c r="H36" s="1">
        <v>0</v>
      </c>
      <c r="I36" s="1"/>
      <c r="J36" s="1"/>
      <c r="K36" s="1"/>
      <c r="L36" s="1"/>
      <c r="M36" s="1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v>0</v>
      </c>
      <c r="AH36" s="1"/>
      <c r="AI36" s="1"/>
      <c r="AJ36" s="1"/>
      <c r="AK36" s="1"/>
      <c r="AL36" s="1"/>
      <c r="AM36" s="1"/>
      <c r="AN36" s="1"/>
      <c r="AO36" s="1"/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customHeight="1" x14ac:dyDescent="0.3">
      <c r="A37" s="1" t="s">
        <v>83</v>
      </c>
      <c r="B37" s="1" t="s">
        <v>101</v>
      </c>
      <c r="C37" s="1" t="s">
        <v>450</v>
      </c>
      <c r="D37" s="1" t="s">
        <v>85</v>
      </c>
      <c r="E37" s="1"/>
      <c r="F37" s="1">
        <v>0</v>
      </c>
      <c r="G37" s="1"/>
      <c r="H37" s="1">
        <v>0</v>
      </c>
      <c r="I37" s="1"/>
      <c r="J37" s="1"/>
      <c r="K37" s="1"/>
      <c r="L37" s="1"/>
      <c r="M37" s="1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>
        <v>0</v>
      </c>
      <c r="AH37" s="1"/>
      <c r="AI37" s="1"/>
      <c r="AJ37" s="1"/>
      <c r="AK37" s="1"/>
      <c r="AL37" s="1"/>
      <c r="AM37" s="1"/>
      <c r="AN37" s="1"/>
      <c r="AO37" s="1"/>
      <c r="AP37" s="1">
        <v>0</v>
      </c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customHeight="1" x14ac:dyDescent="0.3">
      <c r="A38" s="1" t="s">
        <v>83</v>
      </c>
      <c r="B38" s="1" t="s">
        <v>101</v>
      </c>
      <c r="C38" s="1" t="s">
        <v>450</v>
      </c>
      <c r="D38" s="1" t="s">
        <v>87</v>
      </c>
      <c r="E38" s="1"/>
      <c r="F38" s="1">
        <v>0</v>
      </c>
      <c r="G38" s="1"/>
      <c r="H38" s="1">
        <v>0</v>
      </c>
      <c r="I38" s="1"/>
      <c r="J38" s="1"/>
      <c r="K38" s="1"/>
      <c r="L38" s="1"/>
      <c r="M38" s="1"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v>0</v>
      </c>
      <c r="AH38" s="1"/>
      <c r="AI38" s="1"/>
      <c r="AJ38" s="1"/>
      <c r="AK38" s="1"/>
      <c r="AL38" s="1"/>
      <c r="AM38" s="1"/>
      <c r="AN38" s="1"/>
      <c r="AO38" s="1"/>
      <c r="AP38" s="1">
        <v>0</v>
      </c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customHeight="1" x14ac:dyDescent="0.3">
      <c r="A39" s="1" t="s">
        <v>83</v>
      </c>
      <c r="B39" s="1" t="s">
        <v>451</v>
      </c>
      <c r="C39" s="1" t="s">
        <v>452</v>
      </c>
      <c r="D39" s="1" t="s">
        <v>85</v>
      </c>
      <c r="E39" s="1"/>
      <c r="F39" s="1">
        <v>0</v>
      </c>
      <c r="G39" s="1"/>
      <c r="H39" s="1">
        <v>0</v>
      </c>
      <c r="I39" s="1"/>
      <c r="J39" s="1"/>
      <c r="K39" s="1"/>
      <c r="L39" s="1"/>
      <c r="M39" s="1"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v>0</v>
      </c>
      <c r="AH39" s="1"/>
      <c r="AI39" s="1"/>
      <c r="AJ39" s="1"/>
      <c r="AK39" s="1"/>
      <c r="AL39" s="1"/>
      <c r="AM39" s="1"/>
      <c r="AN39" s="1"/>
      <c r="AO39" s="1"/>
      <c r="AP39" s="1">
        <v>0</v>
      </c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 x14ac:dyDescent="0.3">
      <c r="A40" s="1" t="s">
        <v>83</v>
      </c>
      <c r="B40" s="1" t="s">
        <v>451</v>
      </c>
      <c r="C40" s="1" t="s">
        <v>452</v>
      </c>
      <c r="D40" s="1" t="s">
        <v>87</v>
      </c>
      <c r="E40" s="1"/>
      <c r="F40" s="1">
        <v>0</v>
      </c>
      <c r="G40" s="1"/>
      <c r="H40" s="1">
        <v>0</v>
      </c>
      <c r="I40" s="1"/>
      <c r="J40" s="1"/>
      <c r="K40" s="1"/>
      <c r="L40" s="1"/>
      <c r="M40" s="1"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v>0</v>
      </c>
      <c r="AH40" s="1"/>
      <c r="AI40" s="1"/>
      <c r="AJ40" s="1"/>
      <c r="AK40" s="1"/>
      <c r="AL40" s="1"/>
      <c r="AM40" s="1"/>
      <c r="AN40" s="1"/>
      <c r="AO40" s="1"/>
      <c r="AP40" s="1">
        <v>0</v>
      </c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 x14ac:dyDescent="0.3">
      <c r="A41" s="1" t="s">
        <v>103</v>
      </c>
      <c r="B41" s="1" t="s">
        <v>104</v>
      </c>
      <c r="C41" s="1" t="s">
        <v>443</v>
      </c>
      <c r="D41" s="1" t="s">
        <v>87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>
        <v>0</v>
      </c>
      <c r="AH41" s="1"/>
      <c r="AI41" s="1"/>
      <c r="AJ41" s="1"/>
      <c r="AK41" s="1"/>
      <c r="AL41" s="1"/>
      <c r="AM41" s="1"/>
      <c r="AN41" s="1"/>
      <c r="AO41" s="1"/>
      <c r="AP41" s="1">
        <v>0</v>
      </c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customHeight="1" x14ac:dyDescent="0.3">
      <c r="A42" s="1" t="s">
        <v>103</v>
      </c>
      <c r="B42" s="1" t="s">
        <v>105</v>
      </c>
      <c r="C42" s="1" t="s">
        <v>453</v>
      </c>
      <c r="D42" s="1" t="s">
        <v>85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>
        <v>0</v>
      </c>
      <c r="AH42" s="1"/>
      <c r="AI42" s="1"/>
      <c r="AJ42" s="1"/>
      <c r="AK42" s="1"/>
      <c r="AL42" s="1"/>
      <c r="AM42" s="1"/>
      <c r="AN42" s="1"/>
      <c r="AO42" s="1"/>
      <c r="AP42" s="1">
        <v>0</v>
      </c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customHeight="1" x14ac:dyDescent="0.3">
      <c r="A43" s="1" t="s">
        <v>103</v>
      </c>
      <c r="B43" s="1" t="s">
        <v>105</v>
      </c>
      <c r="C43" s="1" t="s">
        <v>453</v>
      </c>
      <c r="D43" s="1" t="s">
        <v>87</v>
      </c>
      <c r="E43" s="1"/>
      <c r="F43" s="1">
        <v>0</v>
      </c>
      <c r="G43" s="1"/>
      <c r="H43" s="1">
        <v>0</v>
      </c>
      <c r="I43" s="1"/>
      <c r="J43" s="1"/>
      <c r="K43" s="1"/>
      <c r="L43" s="1"/>
      <c r="M43" s="1"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v>0</v>
      </c>
      <c r="AH43" s="1"/>
      <c r="AI43" s="1"/>
      <c r="AJ43" s="1"/>
      <c r="AK43" s="1"/>
      <c r="AL43" s="1"/>
      <c r="AM43" s="1"/>
      <c r="AN43" s="1"/>
      <c r="AO43" s="1"/>
      <c r="AP43" s="1">
        <v>0</v>
      </c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customHeight="1" x14ac:dyDescent="0.3">
      <c r="A44" s="1" t="s">
        <v>103</v>
      </c>
      <c r="B44" s="1" t="s">
        <v>106</v>
      </c>
      <c r="C44" s="1" t="s">
        <v>454</v>
      </c>
      <c r="D44" s="1" t="s">
        <v>85</v>
      </c>
      <c r="E44" s="1"/>
      <c r="F44" s="1">
        <v>0</v>
      </c>
      <c r="G44" s="1"/>
      <c r="H44" s="1">
        <v>0</v>
      </c>
      <c r="I44" s="1"/>
      <c r="J44" s="1"/>
      <c r="K44" s="1"/>
      <c r="L44" s="1"/>
      <c r="M44" s="1"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v>0</v>
      </c>
      <c r="AH44" s="1"/>
      <c r="AI44" s="1"/>
      <c r="AJ44" s="1"/>
      <c r="AK44" s="1"/>
      <c r="AL44" s="1"/>
      <c r="AM44" s="1"/>
      <c r="AN44" s="1"/>
      <c r="AO44" s="1"/>
      <c r="AP44" s="1">
        <v>0</v>
      </c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 x14ac:dyDescent="0.3">
      <c r="A45" s="1" t="s">
        <v>103</v>
      </c>
      <c r="B45" s="1" t="s">
        <v>106</v>
      </c>
      <c r="C45" s="1" t="s">
        <v>454</v>
      </c>
      <c r="D45" s="1" t="s">
        <v>87</v>
      </c>
      <c r="E45" s="1"/>
      <c r="F45" s="1">
        <v>0</v>
      </c>
      <c r="G45" s="1"/>
      <c r="H45" s="1">
        <v>0</v>
      </c>
      <c r="I45" s="1"/>
      <c r="J45" s="1"/>
      <c r="K45" s="1"/>
      <c r="L45" s="1"/>
      <c r="M45" s="1"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>
        <v>0</v>
      </c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customHeight="1" x14ac:dyDescent="0.3">
      <c r="A46" s="1" t="s">
        <v>107</v>
      </c>
      <c r="B46" s="1" t="s">
        <v>109</v>
      </c>
      <c r="C46" s="1" t="s">
        <v>455</v>
      </c>
      <c r="D46" s="1" t="s">
        <v>87</v>
      </c>
      <c r="E46" s="1"/>
      <c r="F46" s="1">
        <v>0</v>
      </c>
      <c r="G46" s="1"/>
      <c r="H46" s="1">
        <v>0</v>
      </c>
      <c r="I46" s="1"/>
      <c r="J46" s="1"/>
      <c r="K46" s="1"/>
      <c r="L46" s="1"/>
      <c r="M46" s="1"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>
        <v>0</v>
      </c>
      <c r="AH46" s="1"/>
      <c r="AI46" s="1"/>
      <c r="AJ46" s="1"/>
      <c r="AK46" s="1"/>
      <c r="AL46" s="1"/>
      <c r="AM46" s="1"/>
      <c r="AN46" s="1"/>
      <c r="AO46" s="1"/>
      <c r="AP46" s="1">
        <v>0</v>
      </c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customHeight="1" x14ac:dyDescent="0.3">
      <c r="A47" s="1" t="s">
        <v>107</v>
      </c>
      <c r="B47" s="1" t="s">
        <v>110</v>
      </c>
      <c r="C47" s="1" t="s">
        <v>456</v>
      </c>
      <c r="D47" s="1" t="s">
        <v>85</v>
      </c>
      <c r="E47" s="1"/>
      <c r="F47" s="1">
        <v>0</v>
      </c>
      <c r="G47" s="1"/>
      <c r="H47" s="1">
        <v>0</v>
      </c>
      <c r="I47" s="1"/>
      <c r="J47" s="1"/>
      <c r="K47" s="1"/>
      <c r="L47" s="1"/>
      <c r="M47" s="1"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>
        <v>0</v>
      </c>
      <c r="AH47" s="1"/>
      <c r="AI47" s="1"/>
      <c r="AJ47" s="1"/>
      <c r="AK47" s="1"/>
      <c r="AL47" s="1"/>
      <c r="AM47" s="1"/>
      <c r="AN47" s="1"/>
      <c r="AO47" s="1"/>
      <c r="AP47" s="1">
        <v>0</v>
      </c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customHeight="1" x14ac:dyDescent="0.3">
      <c r="A48" s="1" t="s">
        <v>107</v>
      </c>
      <c r="B48" s="1" t="s">
        <v>110</v>
      </c>
      <c r="C48" s="1" t="s">
        <v>456</v>
      </c>
      <c r="D48" s="1" t="s">
        <v>87</v>
      </c>
      <c r="E48" s="1"/>
      <c r="F48" s="1">
        <v>0</v>
      </c>
      <c r="G48" s="1"/>
      <c r="H48" s="1">
        <v>0</v>
      </c>
      <c r="I48" s="1"/>
      <c r="J48" s="1"/>
      <c r="K48" s="1"/>
      <c r="L48" s="1"/>
      <c r="M48" s="1"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v>0</v>
      </c>
      <c r="AH48" s="1"/>
      <c r="AI48" s="1"/>
      <c r="AJ48" s="1"/>
      <c r="AK48" s="1"/>
      <c r="AL48" s="1"/>
      <c r="AM48" s="1"/>
      <c r="AN48" s="1"/>
      <c r="AO48" s="1"/>
      <c r="AP48" s="1">
        <v>0</v>
      </c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customHeight="1" x14ac:dyDescent="0.3">
      <c r="A49" s="1" t="s">
        <v>107</v>
      </c>
      <c r="B49" s="1" t="s">
        <v>111</v>
      </c>
      <c r="C49" s="1" t="s">
        <v>457</v>
      </c>
      <c r="D49" s="1" t="s">
        <v>87</v>
      </c>
      <c r="E49" s="1"/>
      <c r="F49" s="1">
        <v>0</v>
      </c>
      <c r="G49" s="1"/>
      <c r="H49" s="1">
        <v>0</v>
      </c>
      <c r="I49" s="1"/>
      <c r="J49" s="1"/>
      <c r="K49" s="1"/>
      <c r="L49" s="1"/>
      <c r="M49" s="1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v>0</v>
      </c>
      <c r="AH49" s="1"/>
      <c r="AI49" s="1"/>
      <c r="AJ49" s="1"/>
      <c r="AK49" s="1"/>
      <c r="AL49" s="1"/>
      <c r="AM49" s="1"/>
      <c r="AN49" s="1"/>
      <c r="AO49" s="1"/>
      <c r="AP49" s="1">
        <v>0</v>
      </c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customHeight="1" x14ac:dyDescent="0.3">
      <c r="A50" s="1" t="s">
        <v>107</v>
      </c>
      <c r="B50" s="1" t="s">
        <v>112</v>
      </c>
      <c r="C50" s="1"/>
      <c r="D50" s="1" t="s">
        <v>85</v>
      </c>
      <c r="E50" s="1"/>
      <c r="F50" s="1">
        <v>0</v>
      </c>
      <c r="G50" s="1"/>
      <c r="H50" s="1">
        <v>0</v>
      </c>
      <c r="I50" s="1"/>
      <c r="J50" s="1"/>
      <c r="K50" s="1"/>
      <c r="L50" s="1"/>
      <c r="M50" s="1"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v>0</v>
      </c>
      <c r="AH50" s="1"/>
      <c r="AI50" s="1"/>
      <c r="AJ50" s="1"/>
      <c r="AK50" s="1"/>
      <c r="AL50" s="1"/>
      <c r="AM50" s="1"/>
      <c r="AN50" s="1"/>
      <c r="AO50" s="1"/>
      <c r="AP50" s="1">
        <v>0</v>
      </c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customHeight="1" x14ac:dyDescent="0.3">
      <c r="A51" s="1" t="s">
        <v>107</v>
      </c>
      <c r="B51" s="1" t="s">
        <v>112</v>
      </c>
      <c r="C51" s="1"/>
      <c r="D51" s="1" t="s">
        <v>87</v>
      </c>
      <c r="E51" s="1"/>
      <c r="F51" s="1">
        <v>0</v>
      </c>
      <c r="G51" s="1"/>
      <c r="H51" s="1">
        <v>0</v>
      </c>
      <c r="I51" s="1"/>
      <c r="J51" s="1"/>
      <c r="K51" s="1"/>
      <c r="L51" s="1"/>
      <c r="M51" s="1"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v>0</v>
      </c>
      <c r="AH51" s="1"/>
      <c r="AI51" s="1"/>
      <c r="AJ51" s="1"/>
      <c r="AK51" s="1"/>
      <c r="AL51" s="1"/>
      <c r="AM51" s="1"/>
      <c r="AN51" s="1"/>
      <c r="AO51" s="1"/>
      <c r="AP51" s="1">
        <v>0</v>
      </c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customHeight="1" x14ac:dyDescent="0.3">
      <c r="A52" s="1" t="s">
        <v>107</v>
      </c>
      <c r="B52" s="1" t="s">
        <v>458</v>
      </c>
      <c r="C52" s="1" t="s">
        <v>459</v>
      </c>
      <c r="D52" s="1" t="s">
        <v>85</v>
      </c>
      <c r="E52" s="1"/>
      <c r="F52" s="1">
        <v>0</v>
      </c>
      <c r="G52" s="1"/>
      <c r="H52" s="1">
        <v>0</v>
      </c>
      <c r="I52" s="1"/>
      <c r="J52" s="1"/>
      <c r="K52" s="1"/>
      <c r="L52" s="1"/>
      <c r="M52" s="1"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v>0</v>
      </c>
      <c r="AH52" s="1"/>
      <c r="AI52" s="1"/>
      <c r="AJ52" s="1"/>
      <c r="AK52" s="1"/>
      <c r="AL52" s="1"/>
      <c r="AM52" s="1"/>
      <c r="AN52" s="1"/>
      <c r="AO52" s="1"/>
      <c r="AP52" s="1">
        <v>0</v>
      </c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customHeight="1" x14ac:dyDescent="0.3">
      <c r="A53" s="1" t="s">
        <v>107</v>
      </c>
      <c r="B53" s="1" t="s">
        <v>458</v>
      </c>
      <c r="C53" s="1" t="s">
        <v>459</v>
      </c>
      <c r="D53" s="1" t="s">
        <v>87</v>
      </c>
      <c r="E53" s="1"/>
      <c r="F53" s="1">
        <v>0</v>
      </c>
      <c r="G53" s="1"/>
      <c r="H53" s="1">
        <v>0</v>
      </c>
      <c r="I53" s="1"/>
      <c r="J53" s="1"/>
      <c r="K53" s="1"/>
      <c r="L53" s="1"/>
      <c r="M53" s="1"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v>0</v>
      </c>
      <c r="AH53" s="1"/>
      <c r="AI53" s="1"/>
      <c r="AJ53" s="1"/>
      <c r="AK53" s="1"/>
      <c r="AL53" s="1"/>
      <c r="AM53" s="1"/>
      <c r="AN53" s="1"/>
      <c r="AO53" s="1"/>
      <c r="AP53" s="1">
        <v>0</v>
      </c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customHeight="1" x14ac:dyDescent="0.3">
      <c r="A54" s="1" t="s">
        <v>107</v>
      </c>
      <c r="B54" s="1" t="s">
        <v>114</v>
      </c>
      <c r="C54" s="1" t="s">
        <v>460</v>
      </c>
      <c r="D54" s="1" t="s">
        <v>87</v>
      </c>
      <c r="E54" s="1"/>
      <c r="F54" s="1">
        <v>0</v>
      </c>
      <c r="G54" s="1"/>
      <c r="H54" s="1">
        <v>0</v>
      </c>
      <c r="I54" s="1"/>
      <c r="J54" s="1"/>
      <c r="K54" s="1"/>
      <c r="L54" s="1"/>
      <c r="M54" s="1"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v>0</v>
      </c>
      <c r="AH54" s="1"/>
      <c r="AI54" s="1"/>
      <c r="AJ54" s="1"/>
      <c r="AK54" s="1"/>
      <c r="AL54" s="1"/>
      <c r="AM54" s="1"/>
      <c r="AN54" s="1"/>
      <c r="AO54" s="1"/>
      <c r="AP54" s="1">
        <v>0</v>
      </c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customHeight="1" x14ac:dyDescent="0.3">
      <c r="A55" s="1" t="s">
        <v>107</v>
      </c>
      <c r="B55" s="1" t="s">
        <v>115</v>
      </c>
      <c r="C55" s="1" t="s">
        <v>460</v>
      </c>
      <c r="D55" s="1" t="s">
        <v>85</v>
      </c>
      <c r="E55" s="1"/>
      <c r="F55" s="1"/>
      <c r="G55" s="1"/>
      <c r="H55" s="1">
        <v>0</v>
      </c>
      <c r="I55" s="1"/>
      <c r="J55" s="1"/>
      <c r="K55" s="1"/>
      <c r="L55" s="1"/>
      <c r="M55" s="1"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v>0</v>
      </c>
      <c r="AH55" s="1"/>
      <c r="AI55" s="1"/>
      <c r="AJ55" s="1"/>
      <c r="AK55" s="1"/>
      <c r="AL55" s="1"/>
      <c r="AM55" s="1"/>
      <c r="AN55" s="1"/>
      <c r="AO55" s="1"/>
      <c r="AP55" s="1">
        <v>0</v>
      </c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customHeight="1" x14ac:dyDescent="0.3">
      <c r="A56" s="1" t="s">
        <v>107</v>
      </c>
      <c r="B56" s="1" t="s">
        <v>115</v>
      </c>
      <c r="C56" s="1" t="s">
        <v>460</v>
      </c>
      <c r="D56" s="1" t="s">
        <v>87</v>
      </c>
      <c r="E56" s="1"/>
      <c r="F56" s="1">
        <v>0</v>
      </c>
      <c r="G56" s="1"/>
      <c r="H56" s="1">
        <v>0</v>
      </c>
      <c r="I56" s="1"/>
      <c r="J56" s="1"/>
      <c r="K56" s="1"/>
      <c r="L56" s="1"/>
      <c r="M56" s="1"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v>0</v>
      </c>
      <c r="AH56" s="1"/>
      <c r="AI56" s="1"/>
      <c r="AJ56" s="1"/>
      <c r="AK56" s="1"/>
      <c r="AL56" s="1"/>
      <c r="AM56" s="1"/>
      <c r="AN56" s="1"/>
      <c r="AO56" s="1"/>
      <c r="AP56" s="1">
        <v>0</v>
      </c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customHeight="1" x14ac:dyDescent="0.3">
      <c r="A57" s="1" t="s">
        <v>107</v>
      </c>
      <c r="B57" s="1" t="s">
        <v>116</v>
      </c>
      <c r="C57" s="1" t="s">
        <v>461</v>
      </c>
      <c r="D57" s="1" t="s">
        <v>87</v>
      </c>
      <c r="E57" s="1"/>
      <c r="F57" s="1">
        <v>0</v>
      </c>
      <c r="G57" s="1"/>
      <c r="H57" s="1">
        <v>0</v>
      </c>
      <c r="I57" s="1"/>
      <c r="J57" s="1"/>
      <c r="K57" s="1"/>
      <c r="L57" s="1"/>
      <c r="M57" s="1"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v>0</v>
      </c>
      <c r="AH57" s="1"/>
      <c r="AI57" s="1"/>
      <c r="AJ57" s="1"/>
      <c r="AK57" s="1"/>
      <c r="AL57" s="1"/>
      <c r="AM57" s="1"/>
      <c r="AN57" s="1"/>
      <c r="AO57" s="1"/>
      <c r="AP57" s="1">
        <v>0</v>
      </c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customHeight="1" x14ac:dyDescent="0.3">
      <c r="A58" s="1" t="s">
        <v>107</v>
      </c>
      <c r="B58" s="1" t="s">
        <v>117</v>
      </c>
      <c r="C58" s="1" t="s">
        <v>462</v>
      </c>
      <c r="D58" s="1" t="s">
        <v>85</v>
      </c>
      <c r="E58" s="1"/>
      <c r="F58" s="1">
        <v>0</v>
      </c>
      <c r="G58" s="1"/>
      <c r="H58" s="1">
        <v>0</v>
      </c>
      <c r="I58" s="1"/>
      <c r="J58" s="1"/>
      <c r="K58" s="1"/>
      <c r="L58" s="1"/>
      <c r="M58" s="1"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v>0</v>
      </c>
      <c r="AH58" s="1"/>
      <c r="AI58" s="1"/>
      <c r="AJ58" s="1"/>
      <c r="AK58" s="1"/>
      <c r="AL58" s="1"/>
      <c r="AM58" s="1"/>
      <c r="AN58" s="1"/>
      <c r="AO58" s="1"/>
      <c r="AP58" s="1">
        <v>0</v>
      </c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 x14ac:dyDescent="0.3">
      <c r="A59" s="1" t="s">
        <v>107</v>
      </c>
      <c r="B59" s="1" t="s">
        <v>117</v>
      </c>
      <c r="C59" s="1" t="s">
        <v>462</v>
      </c>
      <c r="D59" s="1" t="s">
        <v>87</v>
      </c>
      <c r="E59" s="1"/>
      <c r="F59" s="1">
        <v>0</v>
      </c>
      <c r="G59" s="1"/>
      <c r="H59" s="1">
        <v>0</v>
      </c>
      <c r="I59" s="1"/>
      <c r="J59" s="1"/>
      <c r="K59" s="1"/>
      <c r="L59" s="1"/>
      <c r="M59" s="1"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v>0</v>
      </c>
      <c r="AH59" s="1"/>
      <c r="AI59" s="1"/>
      <c r="AJ59" s="1"/>
      <c r="AK59" s="1"/>
      <c r="AL59" s="1"/>
      <c r="AM59" s="1"/>
      <c r="AN59" s="1"/>
      <c r="AO59" s="1"/>
      <c r="AP59" s="1">
        <v>0</v>
      </c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customHeight="1" x14ac:dyDescent="0.3">
      <c r="A60" s="1" t="s">
        <v>107</v>
      </c>
      <c r="B60" s="1" t="s">
        <v>118</v>
      </c>
      <c r="C60" s="1" t="s">
        <v>457</v>
      </c>
      <c r="D60" s="1" t="s">
        <v>85</v>
      </c>
      <c r="E60" s="1"/>
      <c r="F60" s="1">
        <v>0</v>
      </c>
      <c r="G60" s="1"/>
      <c r="H60" s="1">
        <v>0</v>
      </c>
      <c r="I60" s="1"/>
      <c r="J60" s="1"/>
      <c r="K60" s="1"/>
      <c r="L60" s="1"/>
      <c r="M60" s="1"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v>0</v>
      </c>
      <c r="AH60" s="1"/>
      <c r="AI60" s="1"/>
      <c r="AJ60" s="1"/>
      <c r="AK60" s="1"/>
      <c r="AL60" s="1"/>
      <c r="AM60" s="1"/>
      <c r="AN60" s="1"/>
      <c r="AO60" s="1"/>
      <c r="AP60" s="1">
        <v>0</v>
      </c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3">
      <c r="A61" s="1" t="s">
        <v>107</v>
      </c>
      <c r="B61" s="1" t="s">
        <v>118</v>
      </c>
      <c r="C61" s="1" t="s">
        <v>457</v>
      </c>
      <c r="D61" s="1" t="s">
        <v>87</v>
      </c>
      <c r="E61" s="1"/>
      <c r="F61" s="1">
        <v>0</v>
      </c>
      <c r="G61" s="1"/>
      <c r="H61" s="1">
        <v>0</v>
      </c>
      <c r="I61" s="1"/>
      <c r="J61" s="1"/>
      <c r="K61" s="1"/>
      <c r="L61" s="1"/>
      <c r="M61" s="1"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v>0</v>
      </c>
      <c r="AH61" s="1"/>
      <c r="AI61" s="1"/>
      <c r="AJ61" s="1"/>
      <c r="AK61" s="1"/>
      <c r="AL61" s="1"/>
      <c r="AM61" s="1"/>
      <c r="AN61" s="1"/>
      <c r="AO61" s="1"/>
      <c r="AP61" s="1">
        <v>0</v>
      </c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3">
      <c r="A62" s="1" t="s">
        <v>107</v>
      </c>
      <c r="B62" s="1" t="s">
        <v>119</v>
      </c>
      <c r="C62" s="1" t="s">
        <v>463</v>
      </c>
      <c r="D62" s="1" t="s">
        <v>87</v>
      </c>
      <c r="E62" s="1"/>
      <c r="F62" s="1">
        <v>0</v>
      </c>
      <c r="G62" s="1"/>
      <c r="H62" s="1">
        <v>0</v>
      </c>
      <c r="I62" s="1"/>
      <c r="J62" s="1"/>
      <c r="K62" s="1"/>
      <c r="L62" s="1"/>
      <c r="M62" s="1"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v>0</v>
      </c>
      <c r="AH62" s="1"/>
      <c r="AI62" s="1"/>
      <c r="AJ62" s="1"/>
      <c r="AK62" s="1"/>
      <c r="AL62" s="1"/>
      <c r="AM62" s="1"/>
      <c r="AN62" s="1"/>
      <c r="AO62" s="1"/>
      <c r="AP62" s="1">
        <v>0</v>
      </c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customHeight="1" x14ac:dyDescent="0.3">
      <c r="A63" s="1" t="s">
        <v>107</v>
      </c>
      <c r="B63" s="1" t="s">
        <v>120</v>
      </c>
      <c r="C63" s="1" t="s">
        <v>461</v>
      </c>
      <c r="D63" s="1" t="s">
        <v>85</v>
      </c>
      <c r="E63" s="1"/>
      <c r="F63" s="1">
        <v>0</v>
      </c>
      <c r="G63" s="1"/>
      <c r="H63" s="1">
        <v>0</v>
      </c>
      <c r="I63" s="1"/>
      <c r="J63" s="1"/>
      <c r="K63" s="1"/>
      <c r="L63" s="1"/>
      <c r="M63" s="1"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v>0</v>
      </c>
      <c r="AH63" s="1"/>
      <c r="AI63" s="1"/>
      <c r="AJ63" s="1"/>
      <c r="AK63" s="1"/>
      <c r="AL63" s="1"/>
      <c r="AM63" s="1"/>
      <c r="AN63" s="1"/>
      <c r="AO63" s="1"/>
      <c r="AP63" s="1">
        <v>0</v>
      </c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customHeight="1" x14ac:dyDescent="0.3">
      <c r="A64" s="1" t="s">
        <v>107</v>
      </c>
      <c r="B64" s="1" t="s">
        <v>120</v>
      </c>
      <c r="C64" s="1" t="s">
        <v>461</v>
      </c>
      <c r="D64" s="1" t="s">
        <v>87</v>
      </c>
      <c r="E64" s="1"/>
      <c r="F64" s="1">
        <v>0</v>
      </c>
      <c r="G64" s="1"/>
      <c r="H64" s="1">
        <v>0</v>
      </c>
      <c r="I64" s="1"/>
      <c r="J64" s="1"/>
      <c r="K64" s="1"/>
      <c r="L64" s="1"/>
      <c r="M64" s="1"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v>0</v>
      </c>
      <c r="AH64" s="1"/>
      <c r="AI64" s="1"/>
      <c r="AJ64" s="1"/>
      <c r="AK64" s="1"/>
      <c r="AL64" s="1"/>
      <c r="AM64" s="1"/>
      <c r="AN64" s="1"/>
      <c r="AO64" s="1"/>
      <c r="AP64" s="1">
        <v>0</v>
      </c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3">
      <c r="A65" s="1" t="s">
        <v>107</v>
      </c>
      <c r="B65" s="1" t="s">
        <v>464</v>
      </c>
      <c r="C65" s="1" t="s">
        <v>465</v>
      </c>
      <c r="D65" s="1" t="s">
        <v>85</v>
      </c>
      <c r="E65" s="1"/>
      <c r="F65" s="1">
        <v>0</v>
      </c>
      <c r="G65" s="1"/>
      <c r="H65" s="1">
        <v>0</v>
      </c>
      <c r="I65" s="1"/>
      <c r="J65" s="1"/>
      <c r="K65" s="1"/>
      <c r="L65" s="1"/>
      <c r="M65" s="1"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v>0</v>
      </c>
      <c r="AH65" s="1"/>
      <c r="AI65" s="1"/>
      <c r="AJ65" s="1"/>
      <c r="AK65" s="1"/>
      <c r="AL65" s="1"/>
      <c r="AM65" s="1"/>
      <c r="AN65" s="1"/>
      <c r="AO65" s="1"/>
      <c r="AP65" s="1">
        <v>0</v>
      </c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3">
      <c r="A66" s="1" t="s">
        <v>107</v>
      </c>
      <c r="B66" s="1" t="s">
        <v>464</v>
      </c>
      <c r="C66" s="1" t="s">
        <v>465</v>
      </c>
      <c r="D66" s="1" t="s">
        <v>87</v>
      </c>
      <c r="E66" s="1"/>
      <c r="F66" s="1">
        <v>0</v>
      </c>
      <c r="G66" s="1"/>
      <c r="H66" s="1">
        <v>0</v>
      </c>
      <c r="I66" s="1"/>
      <c r="J66" s="1"/>
      <c r="K66" s="1"/>
      <c r="L66" s="1"/>
      <c r="M66" s="1"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v>0</v>
      </c>
      <c r="AH66" s="1"/>
      <c r="AI66" s="1"/>
      <c r="AJ66" s="1"/>
      <c r="AK66" s="1"/>
      <c r="AL66" s="1"/>
      <c r="AM66" s="1"/>
      <c r="AN66" s="1"/>
      <c r="AO66" s="1"/>
      <c r="AP66" s="1">
        <v>0</v>
      </c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3">
      <c r="A67" s="1" t="s">
        <v>107</v>
      </c>
      <c r="B67" s="1" t="s">
        <v>466</v>
      </c>
      <c r="C67" s="1" t="s">
        <v>467</v>
      </c>
      <c r="D67" s="1" t="s">
        <v>85</v>
      </c>
      <c r="E67" s="1"/>
      <c r="F67" s="1">
        <v>0</v>
      </c>
      <c r="G67" s="1"/>
      <c r="H67" s="1">
        <v>0</v>
      </c>
      <c r="I67" s="1"/>
      <c r="J67" s="1"/>
      <c r="K67" s="1"/>
      <c r="L67" s="1"/>
      <c r="M67" s="1"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v>0</v>
      </c>
      <c r="AH67" s="1"/>
      <c r="AI67" s="1"/>
      <c r="AJ67" s="1"/>
      <c r="AK67" s="1"/>
      <c r="AL67" s="1"/>
      <c r="AM67" s="1"/>
      <c r="AN67" s="1"/>
      <c r="AO67" s="1"/>
      <c r="AP67" s="1">
        <v>0</v>
      </c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3">
      <c r="A68" s="1" t="s">
        <v>107</v>
      </c>
      <c r="B68" s="1" t="s">
        <v>466</v>
      </c>
      <c r="C68" s="1" t="s">
        <v>467</v>
      </c>
      <c r="D68" s="1" t="s">
        <v>87</v>
      </c>
      <c r="E68" s="1"/>
      <c r="F68" s="1">
        <v>0</v>
      </c>
      <c r="G68" s="1"/>
      <c r="H68" s="1">
        <v>0</v>
      </c>
      <c r="I68" s="1"/>
      <c r="J68" s="1"/>
      <c r="K68" s="1"/>
      <c r="L68" s="1"/>
      <c r="M68" s="1"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v>0</v>
      </c>
      <c r="AH68" s="1"/>
      <c r="AI68" s="1"/>
      <c r="AJ68" s="1"/>
      <c r="AK68" s="1"/>
      <c r="AL68" s="1"/>
      <c r="AM68" s="1"/>
      <c r="AN68" s="1"/>
      <c r="AO68" s="1"/>
      <c r="AP68" s="1">
        <v>0</v>
      </c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3">
      <c r="A69" s="1" t="s">
        <v>107</v>
      </c>
      <c r="B69" s="1" t="s">
        <v>468</v>
      </c>
      <c r="C69" s="1" t="s">
        <v>469</v>
      </c>
      <c r="D69" s="1" t="s">
        <v>85</v>
      </c>
      <c r="E69" s="1"/>
      <c r="F69" s="1">
        <v>0</v>
      </c>
      <c r="G69" s="1"/>
      <c r="H69" s="1">
        <v>0</v>
      </c>
      <c r="I69" s="1"/>
      <c r="J69" s="1"/>
      <c r="K69" s="1"/>
      <c r="L69" s="1"/>
      <c r="M69" s="1"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0</v>
      </c>
      <c r="AH69" s="1"/>
      <c r="AI69" s="1"/>
      <c r="AJ69" s="1"/>
      <c r="AK69" s="1"/>
      <c r="AL69" s="1"/>
      <c r="AM69" s="1"/>
      <c r="AN69" s="1"/>
      <c r="AO69" s="1"/>
      <c r="AP69" s="1">
        <v>0</v>
      </c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customHeight="1" x14ac:dyDescent="0.3">
      <c r="A70" s="1" t="s">
        <v>107</v>
      </c>
      <c r="B70" s="1" t="s">
        <v>468</v>
      </c>
      <c r="C70" s="1" t="s">
        <v>469</v>
      </c>
      <c r="D70" s="1" t="s">
        <v>87</v>
      </c>
      <c r="E70" s="1"/>
      <c r="F70" s="1">
        <v>0</v>
      </c>
      <c r="G70" s="1"/>
      <c r="H70" s="1">
        <v>0</v>
      </c>
      <c r="I70" s="1"/>
      <c r="J70" s="1"/>
      <c r="K70" s="1"/>
      <c r="L70" s="1"/>
      <c r="M70" s="1"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v>0</v>
      </c>
      <c r="AH70" s="1"/>
      <c r="AI70" s="1"/>
      <c r="AJ70" s="1"/>
      <c r="AK70" s="1"/>
      <c r="AL70" s="1"/>
      <c r="AM70" s="1"/>
      <c r="AN70" s="1"/>
      <c r="AO70" s="1"/>
      <c r="AP70" s="1">
        <v>0</v>
      </c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customHeight="1" x14ac:dyDescent="0.3">
      <c r="A71" s="1" t="s">
        <v>107</v>
      </c>
      <c r="B71" s="1" t="s">
        <v>124</v>
      </c>
      <c r="C71" s="1" t="s">
        <v>470</v>
      </c>
      <c r="D71" s="1" t="s">
        <v>85</v>
      </c>
      <c r="E71" s="1"/>
      <c r="F71" s="1">
        <v>0</v>
      </c>
      <c r="G71" s="1"/>
      <c r="H71" s="1">
        <v>0</v>
      </c>
      <c r="I71" s="1"/>
      <c r="J71" s="1"/>
      <c r="K71" s="1"/>
      <c r="L71" s="1"/>
      <c r="M71" s="1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v>0</v>
      </c>
      <c r="AH71" s="1"/>
      <c r="AI71" s="1"/>
      <c r="AJ71" s="1"/>
      <c r="AK71" s="1"/>
      <c r="AL71" s="1"/>
      <c r="AM71" s="1"/>
      <c r="AN71" s="1"/>
      <c r="AO71" s="1"/>
      <c r="AP71" s="1">
        <v>0</v>
      </c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customHeight="1" x14ac:dyDescent="0.3">
      <c r="A72" s="1" t="s">
        <v>107</v>
      </c>
      <c r="B72" s="1" t="s">
        <v>124</v>
      </c>
      <c r="C72" s="1" t="s">
        <v>470</v>
      </c>
      <c r="D72" s="1" t="s">
        <v>87</v>
      </c>
      <c r="E72" s="1"/>
      <c r="F72" s="1">
        <v>0</v>
      </c>
      <c r="G72" s="1"/>
      <c r="H72" s="1">
        <v>0</v>
      </c>
      <c r="I72" s="1"/>
      <c r="J72" s="1"/>
      <c r="K72" s="1"/>
      <c r="L72" s="1"/>
      <c r="M72" s="1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v>0</v>
      </c>
      <c r="AH72" s="1"/>
      <c r="AI72" s="1"/>
      <c r="AJ72" s="1"/>
      <c r="AK72" s="1"/>
      <c r="AL72" s="1"/>
      <c r="AM72" s="1"/>
      <c r="AN72" s="1"/>
      <c r="AO72" s="1"/>
      <c r="AP72" s="1">
        <v>0</v>
      </c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customHeight="1" x14ac:dyDescent="0.3">
      <c r="A73" s="1" t="s">
        <v>107</v>
      </c>
      <c r="B73" s="1" t="s">
        <v>471</v>
      </c>
      <c r="C73" s="1" t="s">
        <v>472</v>
      </c>
      <c r="D73" s="1" t="s">
        <v>87</v>
      </c>
      <c r="E73" s="1"/>
      <c r="F73" s="1">
        <v>0</v>
      </c>
      <c r="G73" s="1"/>
      <c r="H73" s="1">
        <v>0</v>
      </c>
      <c r="I73" s="1"/>
      <c r="J73" s="1"/>
      <c r="K73" s="1"/>
      <c r="L73" s="1"/>
      <c r="M73" s="1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v>0</v>
      </c>
      <c r="AH73" s="1"/>
      <c r="AI73" s="1"/>
      <c r="AJ73" s="1"/>
      <c r="AK73" s="1"/>
      <c r="AL73" s="1"/>
      <c r="AM73" s="1"/>
      <c r="AN73" s="1"/>
      <c r="AO73" s="1"/>
      <c r="AP73" s="1">
        <v>0</v>
      </c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customHeight="1" x14ac:dyDescent="0.3">
      <c r="A74" s="1" t="s">
        <v>107</v>
      </c>
      <c r="B74" s="1" t="s">
        <v>473</v>
      </c>
      <c r="C74" s="1" t="s">
        <v>474</v>
      </c>
      <c r="D74" s="1" t="s">
        <v>85</v>
      </c>
      <c r="E74" s="1"/>
      <c r="F74" s="1">
        <v>0</v>
      </c>
      <c r="G74" s="1"/>
      <c r="H74" s="1">
        <v>0</v>
      </c>
      <c r="I74" s="1"/>
      <c r="J74" s="1"/>
      <c r="K74" s="1"/>
      <c r="L74" s="1"/>
      <c r="M74" s="1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v>0</v>
      </c>
      <c r="AH74" s="1"/>
      <c r="AI74" s="1"/>
      <c r="AJ74" s="1"/>
      <c r="AK74" s="1"/>
      <c r="AL74" s="1"/>
      <c r="AM74" s="1"/>
      <c r="AN74" s="1"/>
      <c r="AO74" s="1"/>
      <c r="AP74" s="1">
        <v>0</v>
      </c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customHeight="1" x14ac:dyDescent="0.3">
      <c r="A75" s="1" t="s">
        <v>107</v>
      </c>
      <c r="B75" s="1" t="s">
        <v>473</v>
      </c>
      <c r="C75" s="1" t="s">
        <v>474</v>
      </c>
      <c r="D75" s="1" t="s">
        <v>87</v>
      </c>
      <c r="E75" s="1"/>
      <c r="F75" s="1">
        <v>0</v>
      </c>
      <c r="G75" s="1"/>
      <c r="H75" s="1">
        <v>0</v>
      </c>
      <c r="I75" s="1"/>
      <c r="J75" s="1"/>
      <c r="K75" s="1"/>
      <c r="L75" s="1"/>
      <c r="M75" s="1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v>0</v>
      </c>
      <c r="AH75" s="1"/>
      <c r="AI75" s="1"/>
      <c r="AJ75" s="1"/>
      <c r="AK75" s="1"/>
      <c r="AL75" s="1"/>
      <c r="AM75" s="1"/>
      <c r="AN75" s="1"/>
      <c r="AO75" s="1"/>
      <c r="AP75" s="1">
        <v>0</v>
      </c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customHeight="1" x14ac:dyDescent="0.3">
      <c r="A76" s="1" t="s">
        <v>107</v>
      </c>
      <c r="B76" s="1" t="s">
        <v>127</v>
      </c>
      <c r="C76" s="1" t="s">
        <v>475</v>
      </c>
      <c r="D76" s="1" t="s">
        <v>85</v>
      </c>
      <c r="E76" s="1"/>
      <c r="F76" s="1">
        <v>0</v>
      </c>
      <c r="G76" s="1"/>
      <c r="H76" s="1">
        <v>0</v>
      </c>
      <c r="I76" s="1"/>
      <c r="J76" s="1"/>
      <c r="K76" s="1"/>
      <c r="L76" s="1"/>
      <c r="M76" s="1"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v>0</v>
      </c>
      <c r="AH76" s="1"/>
      <c r="AI76" s="1"/>
      <c r="AJ76" s="1"/>
      <c r="AK76" s="1"/>
      <c r="AL76" s="1"/>
      <c r="AM76" s="1"/>
      <c r="AN76" s="1"/>
      <c r="AO76" s="1"/>
      <c r="AP76" s="1">
        <v>0</v>
      </c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customHeight="1" x14ac:dyDescent="0.3">
      <c r="A77" s="1" t="s">
        <v>107</v>
      </c>
      <c r="B77" s="1" t="s">
        <v>127</v>
      </c>
      <c r="C77" s="1" t="s">
        <v>475</v>
      </c>
      <c r="D77" s="1" t="s">
        <v>87</v>
      </c>
      <c r="E77" s="1"/>
      <c r="F77" s="1">
        <v>0</v>
      </c>
      <c r="G77" s="1"/>
      <c r="H77" s="1">
        <v>0</v>
      </c>
      <c r="I77" s="1"/>
      <c r="J77" s="1"/>
      <c r="K77" s="1"/>
      <c r="L77" s="1"/>
      <c r="M77" s="1"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v>0</v>
      </c>
      <c r="AH77" s="1"/>
      <c r="AI77" s="1"/>
      <c r="AJ77" s="1"/>
      <c r="AK77" s="1"/>
      <c r="AL77" s="1"/>
      <c r="AM77" s="1"/>
      <c r="AN77" s="1"/>
      <c r="AO77" s="1"/>
      <c r="AP77" s="1">
        <v>0</v>
      </c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 x14ac:dyDescent="0.3">
      <c r="A78" s="1" t="s">
        <v>107</v>
      </c>
      <c r="B78" s="1" t="s">
        <v>128</v>
      </c>
      <c r="C78" s="1" t="s">
        <v>455</v>
      </c>
      <c r="D78" s="1" t="s">
        <v>85</v>
      </c>
      <c r="E78" s="1"/>
      <c r="F78" s="1">
        <v>0</v>
      </c>
      <c r="G78" s="1"/>
      <c r="H78" s="1">
        <v>0</v>
      </c>
      <c r="I78" s="1"/>
      <c r="J78" s="1"/>
      <c r="K78" s="1"/>
      <c r="L78" s="1"/>
      <c r="M78" s="1"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v>0</v>
      </c>
      <c r="AH78" s="1"/>
      <c r="AI78" s="1"/>
      <c r="AJ78" s="1"/>
      <c r="AK78" s="1"/>
      <c r="AL78" s="1"/>
      <c r="AM78" s="1"/>
      <c r="AN78" s="1"/>
      <c r="AO78" s="1"/>
      <c r="AP78" s="1">
        <v>0</v>
      </c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customHeight="1" x14ac:dyDescent="0.3">
      <c r="A79" s="1" t="s">
        <v>107</v>
      </c>
      <c r="B79" s="1" t="s">
        <v>128</v>
      </c>
      <c r="C79" s="1" t="s">
        <v>455</v>
      </c>
      <c r="D79" s="1" t="s">
        <v>87</v>
      </c>
      <c r="E79" s="1"/>
      <c r="F79" s="1">
        <v>0</v>
      </c>
      <c r="G79" s="1"/>
      <c r="H79" s="1">
        <v>0</v>
      </c>
      <c r="I79" s="1"/>
      <c r="J79" s="1"/>
      <c r="K79" s="1"/>
      <c r="L79" s="1"/>
      <c r="M79" s="1"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v>0</v>
      </c>
      <c r="AH79" s="1"/>
      <c r="AI79" s="1"/>
      <c r="AJ79" s="1"/>
      <c r="AK79" s="1"/>
      <c r="AL79" s="1"/>
      <c r="AM79" s="1"/>
      <c r="AN79" s="1"/>
      <c r="AO79" s="1"/>
      <c r="AP79" s="1">
        <v>0</v>
      </c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customHeight="1" x14ac:dyDescent="0.3">
      <c r="A80" s="1" t="s">
        <v>129</v>
      </c>
      <c r="B80" s="1" t="s">
        <v>130</v>
      </c>
      <c r="C80" s="1" t="s">
        <v>476</v>
      </c>
      <c r="D80" s="1" t="s">
        <v>87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 x14ac:dyDescent="0.3">
      <c r="A81" s="1" t="s">
        <v>129</v>
      </c>
      <c r="B81" s="1" t="s">
        <v>131</v>
      </c>
      <c r="C81" s="1" t="s">
        <v>477</v>
      </c>
      <c r="D81" s="1" t="s">
        <v>87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customHeight="1" x14ac:dyDescent="0.3">
      <c r="A82" s="1" t="s">
        <v>129</v>
      </c>
      <c r="B82" s="1" t="s">
        <v>131</v>
      </c>
      <c r="C82" s="1" t="s">
        <v>477</v>
      </c>
      <c r="D82" s="1" t="s">
        <v>87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customHeight="1" x14ac:dyDescent="0.3">
      <c r="A83" s="1" t="s">
        <v>129</v>
      </c>
      <c r="B83" s="1" t="s">
        <v>132</v>
      </c>
      <c r="C83" s="1" t="s">
        <v>478</v>
      </c>
      <c r="D83" s="1" t="s">
        <v>85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customHeight="1" x14ac:dyDescent="0.3">
      <c r="A84" s="1" t="s">
        <v>129</v>
      </c>
      <c r="B84" s="1" t="s">
        <v>132</v>
      </c>
      <c r="C84" s="1" t="s">
        <v>478</v>
      </c>
      <c r="D84" s="1" t="s">
        <v>87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customHeight="1" x14ac:dyDescent="0.3">
      <c r="A85" s="1" t="s">
        <v>129</v>
      </c>
      <c r="B85" s="1" t="s">
        <v>133</v>
      </c>
      <c r="C85" s="1" t="s">
        <v>477</v>
      </c>
      <c r="D85" s="1" t="s">
        <v>87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customHeight="1" x14ac:dyDescent="0.3">
      <c r="A86" s="1" t="s">
        <v>129</v>
      </c>
      <c r="B86" s="1" t="s">
        <v>134</v>
      </c>
      <c r="C86" s="1" t="s">
        <v>479</v>
      </c>
      <c r="D86" s="1" t="s">
        <v>85</v>
      </c>
      <c r="E86" s="1"/>
      <c r="F86" s="1">
        <v>0</v>
      </c>
      <c r="G86" s="1"/>
      <c r="H86" s="1">
        <v>0</v>
      </c>
      <c r="I86" s="1"/>
      <c r="J86" s="1"/>
      <c r="K86" s="1"/>
      <c r="L86" s="1"/>
      <c r="M86" s="1"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v>0</v>
      </c>
      <c r="AH86" s="1"/>
      <c r="AI86" s="1"/>
      <c r="AJ86" s="1"/>
      <c r="AK86" s="1"/>
      <c r="AL86" s="1"/>
      <c r="AM86" s="1"/>
      <c r="AN86" s="1"/>
      <c r="AO86" s="1"/>
      <c r="AP86" s="1">
        <v>0</v>
      </c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customHeight="1" x14ac:dyDescent="0.3">
      <c r="A87" s="1" t="s">
        <v>129</v>
      </c>
      <c r="B87" s="1" t="s">
        <v>134</v>
      </c>
      <c r="C87" s="1" t="s">
        <v>479</v>
      </c>
      <c r="D87" s="1" t="s">
        <v>87</v>
      </c>
      <c r="E87" s="1"/>
      <c r="F87" s="1">
        <v>0</v>
      </c>
      <c r="G87" s="1"/>
      <c r="H87" s="1">
        <v>0</v>
      </c>
      <c r="I87" s="1"/>
      <c r="J87" s="1"/>
      <c r="K87" s="1"/>
      <c r="L87" s="1"/>
      <c r="M87" s="1"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v>0</v>
      </c>
      <c r="AH87" s="1"/>
      <c r="AI87" s="1"/>
      <c r="AJ87" s="1"/>
      <c r="AK87" s="1"/>
      <c r="AL87" s="1"/>
      <c r="AM87" s="1"/>
      <c r="AN87" s="1"/>
      <c r="AO87" s="1"/>
      <c r="AP87" s="1">
        <v>0</v>
      </c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customHeight="1" x14ac:dyDescent="0.3">
      <c r="A88" s="1" t="s">
        <v>129</v>
      </c>
      <c r="B88" s="1" t="s">
        <v>135</v>
      </c>
      <c r="C88" s="1" t="s">
        <v>477</v>
      </c>
      <c r="D88" s="1" t="s">
        <v>87</v>
      </c>
      <c r="E88" s="1"/>
      <c r="F88" s="1">
        <v>0</v>
      </c>
      <c r="G88" s="1"/>
      <c r="H88" s="1">
        <v>0</v>
      </c>
      <c r="I88" s="1"/>
      <c r="J88" s="1"/>
      <c r="K88" s="1"/>
      <c r="L88" s="1"/>
      <c r="M88" s="1"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v>0</v>
      </c>
      <c r="AH88" s="1"/>
      <c r="AI88" s="1"/>
      <c r="AJ88" s="1"/>
      <c r="AK88" s="1"/>
      <c r="AL88" s="1"/>
      <c r="AM88" s="1"/>
      <c r="AN88" s="1"/>
      <c r="AO88" s="1"/>
      <c r="AP88" s="1">
        <v>0</v>
      </c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customHeight="1" x14ac:dyDescent="0.3">
      <c r="A89" s="1" t="s">
        <v>136</v>
      </c>
      <c r="B89" s="1" t="s">
        <v>137</v>
      </c>
      <c r="C89" s="1" t="s">
        <v>480</v>
      </c>
      <c r="D89" s="1" t="s">
        <v>87</v>
      </c>
      <c r="E89" s="1"/>
      <c r="F89" s="1">
        <v>0</v>
      </c>
      <c r="G89" s="1"/>
      <c r="H89" s="1">
        <v>0</v>
      </c>
      <c r="I89" s="1"/>
      <c r="J89" s="1"/>
      <c r="K89" s="1"/>
      <c r="L89" s="1"/>
      <c r="M89" s="1"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v>0</v>
      </c>
      <c r="AH89" s="1"/>
      <c r="AI89" s="1"/>
      <c r="AJ89" s="1"/>
      <c r="AK89" s="1"/>
      <c r="AL89" s="1"/>
      <c r="AM89" s="1"/>
      <c r="AN89" s="1"/>
      <c r="AO89" s="1"/>
      <c r="AP89" s="1">
        <v>0</v>
      </c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customHeight="1" x14ac:dyDescent="0.3">
      <c r="A90" s="1" t="s">
        <v>136</v>
      </c>
      <c r="B90" s="1" t="s">
        <v>138</v>
      </c>
      <c r="C90" s="1" t="s">
        <v>481</v>
      </c>
      <c r="D90" s="1" t="s">
        <v>87</v>
      </c>
      <c r="E90" s="1"/>
      <c r="F90" s="1">
        <v>0</v>
      </c>
      <c r="G90" s="1"/>
      <c r="H90" s="1">
        <v>0</v>
      </c>
      <c r="I90" s="1"/>
      <c r="J90" s="1"/>
      <c r="K90" s="1"/>
      <c r="L90" s="1"/>
      <c r="M90" s="1"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v>0</v>
      </c>
      <c r="AH90" s="1"/>
      <c r="AI90" s="1"/>
      <c r="AJ90" s="1"/>
      <c r="AK90" s="1"/>
      <c r="AL90" s="1"/>
      <c r="AM90" s="1"/>
      <c r="AN90" s="1"/>
      <c r="AO90" s="1"/>
      <c r="AP90" s="1">
        <v>0</v>
      </c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customHeight="1" x14ac:dyDescent="0.3">
      <c r="A91" s="1" t="s">
        <v>136</v>
      </c>
      <c r="B91" s="1" t="s">
        <v>139</v>
      </c>
      <c r="C91" s="1" t="s">
        <v>482</v>
      </c>
      <c r="D91" s="1" t="s">
        <v>85</v>
      </c>
      <c r="E91" s="1"/>
      <c r="F91" s="1">
        <v>0</v>
      </c>
      <c r="G91" s="1"/>
      <c r="H91" s="1">
        <v>0</v>
      </c>
      <c r="I91" s="1"/>
      <c r="J91" s="1"/>
      <c r="K91" s="1"/>
      <c r="L91" s="1"/>
      <c r="M91" s="1"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>
        <v>0</v>
      </c>
      <c r="AH91" s="1"/>
      <c r="AI91" s="1"/>
      <c r="AJ91" s="1"/>
      <c r="AK91" s="1"/>
      <c r="AL91" s="1"/>
      <c r="AM91" s="1"/>
      <c r="AN91" s="1"/>
      <c r="AO91" s="1"/>
      <c r="AP91" s="1">
        <v>0</v>
      </c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customHeight="1" x14ac:dyDescent="0.3">
      <c r="A92" s="1" t="s">
        <v>136</v>
      </c>
      <c r="B92" s="1" t="s">
        <v>139</v>
      </c>
      <c r="C92" s="1" t="s">
        <v>482</v>
      </c>
      <c r="D92" s="1" t="s">
        <v>87</v>
      </c>
      <c r="E92" s="1"/>
      <c r="F92" s="1">
        <v>0</v>
      </c>
      <c r="G92" s="1"/>
      <c r="H92" s="1">
        <v>0</v>
      </c>
      <c r="I92" s="1"/>
      <c r="J92" s="1"/>
      <c r="K92" s="1"/>
      <c r="L92" s="1"/>
      <c r="M92" s="1">
        <v>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v>0</v>
      </c>
      <c r="AH92" s="1"/>
      <c r="AI92" s="1"/>
      <c r="AJ92" s="1"/>
      <c r="AK92" s="1"/>
      <c r="AL92" s="1"/>
      <c r="AM92" s="1"/>
      <c r="AN92" s="1"/>
      <c r="AO92" s="1"/>
      <c r="AP92" s="1">
        <v>0</v>
      </c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customHeight="1" x14ac:dyDescent="0.3">
      <c r="A93" s="1" t="s">
        <v>136</v>
      </c>
      <c r="B93" s="1" t="s">
        <v>140</v>
      </c>
      <c r="C93" s="1" t="s">
        <v>483</v>
      </c>
      <c r="D93" s="1" t="s">
        <v>85</v>
      </c>
      <c r="E93" s="1"/>
      <c r="F93" s="1">
        <v>0</v>
      </c>
      <c r="G93" s="1"/>
      <c r="H93" s="1">
        <v>0</v>
      </c>
      <c r="I93" s="1"/>
      <c r="J93" s="1"/>
      <c r="K93" s="1"/>
      <c r="L93" s="1"/>
      <c r="M93" s="1">
        <v>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>
        <v>0</v>
      </c>
      <c r="AH93" s="1"/>
      <c r="AI93" s="1"/>
      <c r="AJ93" s="1"/>
      <c r="AK93" s="1"/>
      <c r="AL93" s="1"/>
      <c r="AM93" s="1"/>
      <c r="AN93" s="1"/>
      <c r="AO93" s="1"/>
      <c r="AP93" s="1">
        <v>0</v>
      </c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customHeight="1" x14ac:dyDescent="0.3">
      <c r="A94" s="1" t="s">
        <v>136</v>
      </c>
      <c r="B94" s="1" t="s">
        <v>140</v>
      </c>
      <c r="C94" s="1" t="s">
        <v>483</v>
      </c>
      <c r="D94" s="1" t="s">
        <v>87</v>
      </c>
      <c r="E94" s="1"/>
      <c r="F94" s="1">
        <v>0</v>
      </c>
      <c r="G94" s="1"/>
      <c r="H94" s="1">
        <v>0</v>
      </c>
      <c r="I94" s="1"/>
      <c r="J94" s="1"/>
      <c r="K94" s="1"/>
      <c r="L94" s="1"/>
      <c r="M94" s="1"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>
        <v>0</v>
      </c>
      <c r="AH94" s="1"/>
      <c r="AI94" s="1"/>
      <c r="AJ94" s="1"/>
      <c r="AK94" s="1"/>
      <c r="AL94" s="1"/>
      <c r="AM94" s="1"/>
      <c r="AN94" s="1"/>
      <c r="AO94" s="1"/>
      <c r="AP94" s="1">
        <v>0</v>
      </c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customHeight="1" x14ac:dyDescent="0.3">
      <c r="A95" s="1" t="s">
        <v>136</v>
      </c>
      <c r="B95" s="1" t="s">
        <v>141</v>
      </c>
      <c r="C95" s="1" t="s">
        <v>484</v>
      </c>
      <c r="D95" s="1" t="s">
        <v>85</v>
      </c>
      <c r="E95" s="1"/>
      <c r="F95" s="1">
        <v>0</v>
      </c>
      <c r="G95" s="1"/>
      <c r="H95" s="1">
        <v>0</v>
      </c>
      <c r="I95" s="1"/>
      <c r="J95" s="1"/>
      <c r="K95" s="1"/>
      <c r="L95" s="1"/>
      <c r="M95" s="1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v>0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customHeight="1" x14ac:dyDescent="0.3">
      <c r="A96" s="1" t="s">
        <v>136</v>
      </c>
      <c r="B96" s="1" t="s">
        <v>141</v>
      </c>
      <c r="C96" s="1" t="s">
        <v>484</v>
      </c>
      <c r="D96" s="1" t="s">
        <v>87</v>
      </c>
      <c r="E96" s="1"/>
      <c r="F96" s="1"/>
      <c r="G96" s="1"/>
      <c r="H96" s="1">
        <v>0</v>
      </c>
      <c r="I96" s="1"/>
      <c r="J96" s="1"/>
      <c r="K96" s="1"/>
      <c r="L96" s="1"/>
      <c r="M96" s="1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>
        <v>0</v>
      </c>
      <c r="AH96" s="1"/>
      <c r="AI96" s="1"/>
      <c r="AJ96" s="1"/>
      <c r="AK96" s="1"/>
      <c r="AL96" s="1"/>
      <c r="AM96" s="1"/>
      <c r="AN96" s="1"/>
      <c r="AO96" s="1"/>
      <c r="AP96" s="1">
        <v>0</v>
      </c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customHeight="1" x14ac:dyDescent="0.3">
      <c r="A97" s="1" t="s">
        <v>136</v>
      </c>
      <c r="B97" s="1" t="s">
        <v>142</v>
      </c>
      <c r="C97" s="1" t="s">
        <v>485</v>
      </c>
      <c r="D97" s="1" t="s">
        <v>85</v>
      </c>
      <c r="E97" s="1"/>
      <c r="F97" s="1">
        <v>0</v>
      </c>
      <c r="G97" s="1"/>
      <c r="H97" s="1">
        <v>0</v>
      </c>
      <c r="I97" s="1"/>
      <c r="J97" s="1"/>
      <c r="K97" s="1"/>
      <c r="L97" s="1"/>
      <c r="M97" s="1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>
        <v>0</v>
      </c>
      <c r="AH97" s="1"/>
      <c r="AI97" s="1"/>
      <c r="AJ97" s="1"/>
      <c r="AK97" s="1"/>
      <c r="AL97" s="1"/>
      <c r="AM97" s="1"/>
      <c r="AN97" s="1"/>
      <c r="AO97" s="1"/>
      <c r="AP97" s="1">
        <v>0</v>
      </c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customHeight="1" x14ac:dyDescent="0.3">
      <c r="A98" s="1" t="s">
        <v>136</v>
      </c>
      <c r="B98" s="1" t="s">
        <v>142</v>
      </c>
      <c r="C98" s="1" t="s">
        <v>485</v>
      </c>
      <c r="D98" s="1" t="s">
        <v>87</v>
      </c>
      <c r="E98" s="1"/>
      <c r="F98" s="1">
        <v>0</v>
      </c>
      <c r="G98" s="1"/>
      <c r="H98" s="1">
        <v>0</v>
      </c>
      <c r="I98" s="1"/>
      <c r="J98" s="1"/>
      <c r="K98" s="1"/>
      <c r="L98" s="1"/>
      <c r="M98" s="1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>
        <v>0</v>
      </c>
      <c r="AH98" s="1"/>
      <c r="AI98" s="1"/>
      <c r="AJ98" s="1"/>
      <c r="AK98" s="1"/>
      <c r="AL98" s="1"/>
      <c r="AM98" s="1"/>
      <c r="AN98" s="1"/>
      <c r="AO98" s="1"/>
      <c r="AP98" s="1">
        <v>0</v>
      </c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customHeight="1" x14ac:dyDescent="0.3">
      <c r="A99" s="1" t="s">
        <v>143</v>
      </c>
      <c r="B99" s="1" t="s">
        <v>144</v>
      </c>
      <c r="C99" s="1" t="s">
        <v>484</v>
      </c>
      <c r="D99" s="1" t="s">
        <v>87</v>
      </c>
      <c r="E99" s="1"/>
      <c r="F99" s="1">
        <v>0</v>
      </c>
      <c r="G99" s="1"/>
      <c r="H99" s="1">
        <v>0</v>
      </c>
      <c r="I99" s="1"/>
      <c r="J99" s="1"/>
      <c r="K99" s="1"/>
      <c r="L99" s="1"/>
      <c r="M99" s="1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>
        <v>0</v>
      </c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customHeight="1" x14ac:dyDescent="0.3">
      <c r="A100" s="1" t="s">
        <v>143</v>
      </c>
      <c r="B100" s="1" t="s">
        <v>145</v>
      </c>
      <c r="C100" s="1" t="s">
        <v>486</v>
      </c>
      <c r="D100" s="1" t="s">
        <v>87</v>
      </c>
      <c r="E100" s="1"/>
      <c r="F100" s="1">
        <v>0</v>
      </c>
      <c r="G100" s="1"/>
      <c r="H100" s="1">
        <v>0</v>
      </c>
      <c r="I100" s="1"/>
      <c r="J100" s="1"/>
      <c r="K100" s="1"/>
      <c r="L100" s="1"/>
      <c r="M100" s="1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>
        <v>0</v>
      </c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customHeight="1" x14ac:dyDescent="0.3">
      <c r="A101" s="1" t="s">
        <v>146</v>
      </c>
      <c r="B101" s="1" t="s">
        <v>147</v>
      </c>
      <c r="C101" s="1" t="s">
        <v>487</v>
      </c>
      <c r="D101" s="1" t="s">
        <v>87</v>
      </c>
      <c r="E101" s="1"/>
      <c r="F101" s="1"/>
      <c r="G101" s="1"/>
      <c r="H101" s="1">
        <v>0</v>
      </c>
      <c r="I101" s="1"/>
      <c r="J101" s="1"/>
      <c r="K101" s="1"/>
      <c r="L101" s="1"/>
      <c r="M101" s="1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>
        <v>0</v>
      </c>
      <c r="AH101" s="1"/>
      <c r="AI101" s="1"/>
      <c r="AJ101" s="1"/>
      <c r="AK101" s="1"/>
      <c r="AL101" s="1"/>
      <c r="AM101" s="1"/>
      <c r="AN101" s="1"/>
      <c r="AO101" s="1"/>
      <c r="AP101" s="1">
        <v>0</v>
      </c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 customHeight="1" x14ac:dyDescent="0.3">
      <c r="A102" s="1" t="s">
        <v>146</v>
      </c>
      <c r="B102" s="1" t="s">
        <v>148</v>
      </c>
      <c r="C102" s="1" t="s">
        <v>488</v>
      </c>
      <c r="D102" s="1" t="s">
        <v>85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>
        <v>0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 customHeight="1" x14ac:dyDescent="0.3">
      <c r="A103" s="1" t="s">
        <v>146</v>
      </c>
      <c r="B103" s="1" t="s">
        <v>148</v>
      </c>
      <c r="C103" s="1" t="s">
        <v>488</v>
      </c>
      <c r="D103" s="1" t="s">
        <v>87</v>
      </c>
      <c r="E103" s="1"/>
      <c r="F103" s="1"/>
      <c r="G103" s="1"/>
      <c r="H103" s="1">
        <v>0</v>
      </c>
      <c r="I103" s="1"/>
      <c r="J103" s="1"/>
      <c r="K103" s="1"/>
      <c r="L103" s="1"/>
      <c r="M103" s="1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>
        <v>0</v>
      </c>
      <c r="AH103" s="1"/>
      <c r="AI103" s="1"/>
      <c r="AJ103" s="1"/>
      <c r="AK103" s="1"/>
      <c r="AL103" s="1"/>
      <c r="AM103" s="1"/>
      <c r="AN103" s="1"/>
      <c r="AO103" s="1"/>
      <c r="AP103" s="1">
        <v>0</v>
      </c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 customHeight="1" x14ac:dyDescent="0.3">
      <c r="A104" s="1" t="s">
        <v>165</v>
      </c>
      <c r="B104" s="1" t="s">
        <v>489</v>
      </c>
      <c r="C104" s="1" t="s">
        <v>490</v>
      </c>
      <c r="D104" s="1" t="s">
        <v>87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 customHeight="1" x14ac:dyDescent="0.3">
      <c r="A105" s="1" t="s">
        <v>165</v>
      </c>
      <c r="B105" s="1" t="s">
        <v>491</v>
      </c>
      <c r="C105" s="1" t="s">
        <v>492</v>
      </c>
      <c r="D105" s="1" t="s">
        <v>85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 customHeight="1" x14ac:dyDescent="0.3">
      <c r="A106" s="1" t="s">
        <v>165</v>
      </c>
      <c r="B106" s="1" t="s">
        <v>491</v>
      </c>
      <c r="C106" s="1" t="s">
        <v>492</v>
      </c>
      <c r="D106" s="1" t="s">
        <v>87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 customHeight="1" x14ac:dyDescent="0.3">
      <c r="A107" s="1" t="s">
        <v>165</v>
      </c>
      <c r="B107" s="1" t="s">
        <v>493</v>
      </c>
      <c r="C107" s="1" t="s">
        <v>494</v>
      </c>
      <c r="D107" s="1" t="s">
        <v>85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 customHeight="1" x14ac:dyDescent="0.3">
      <c r="A108" s="1" t="s">
        <v>165</v>
      </c>
      <c r="B108" s="1" t="s">
        <v>493</v>
      </c>
      <c r="C108" s="1" t="s">
        <v>494</v>
      </c>
      <c r="D108" s="1" t="s">
        <v>87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 customHeight="1" x14ac:dyDescent="0.3">
      <c r="A109" s="1" t="s">
        <v>165</v>
      </c>
      <c r="B109" s="1" t="s">
        <v>495</v>
      </c>
      <c r="C109" s="1" t="s">
        <v>496</v>
      </c>
      <c r="D109" s="1" t="s">
        <v>85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 customHeight="1" x14ac:dyDescent="0.3">
      <c r="A110" s="1" t="s">
        <v>165</v>
      </c>
      <c r="B110" s="1" t="s">
        <v>495</v>
      </c>
      <c r="C110" s="1" t="s">
        <v>496</v>
      </c>
      <c r="D110" s="1" t="s">
        <v>87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 customHeight="1" x14ac:dyDescent="0.3">
      <c r="A111" s="1" t="s">
        <v>165</v>
      </c>
      <c r="B111" s="1" t="s">
        <v>497</v>
      </c>
      <c r="C111" s="1" t="s">
        <v>498</v>
      </c>
      <c r="D111" s="1" t="s">
        <v>85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 customHeight="1" x14ac:dyDescent="0.3">
      <c r="A112" s="1" t="s">
        <v>165</v>
      </c>
      <c r="B112" s="1" t="s">
        <v>497</v>
      </c>
      <c r="C112" s="1" t="s">
        <v>498</v>
      </c>
      <c r="D112" s="1" t="s">
        <v>87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 customHeight="1" x14ac:dyDescent="0.3">
      <c r="A113" s="1" t="s">
        <v>165</v>
      </c>
      <c r="B113" s="1" t="s">
        <v>171</v>
      </c>
      <c r="C113" s="1" t="s">
        <v>499</v>
      </c>
      <c r="D113" s="1" t="s">
        <v>85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 customHeight="1" x14ac:dyDescent="0.3">
      <c r="A114" s="1" t="s">
        <v>165</v>
      </c>
      <c r="B114" s="1" t="s">
        <v>171</v>
      </c>
      <c r="C114" s="1" t="s">
        <v>499</v>
      </c>
      <c r="D114" s="1" t="s">
        <v>87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 customHeight="1" x14ac:dyDescent="0.3">
      <c r="A115" s="1" t="s">
        <v>288</v>
      </c>
      <c r="B115" s="1" t="s">
        <v>500</v>
      </c>
      <c r="C115" s="1" t="s">
        <v>501</v>
      </c>
      <c r="D115" s="1" t="s">
        <v>85</v>
      </c>
      <c r="E115" s="1"/>
      <c r="F115" s="1">
        <v>0</v>
      </c>
      <c r="G115" s="1"/>
      <c r="H115" s="1">
        <v>0</v>
      </c>
      <c r="I115" s="1"/>
      <c r="J115" s="1"/>
      <c r="K115" s="1"/>
      <c r="L115" s="1"/>
      <c r="M115" s="1"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>
        <v>0</v>
      </c>
      <c r="AH115" s="1"/>
      <c r="AI115" s="1"/>
      <c r="AJ115" s="1"/>
      <c r="AK115" s="1"/>
      <c r="AL115" s="1"/>
      <c r="AM115" s="1"/>
      <c r="AN115" s="1"/>
      <c r="AO115" s="1"/>
      <c r="AP115" s="1">
        <v>0</v>
      </c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 customHeight="1" x14ac:dyDescent="0.3">
      <c r="A116" s="1" t="s">
        <v>288</v>
      </c>
      <c r="B116" s="1" t="s">
        <v>500</v>
      </c>
      <c r="C116" s="1" t="s">
        <v>501</v>
      </c>
      <c r="D116" s="1" t="s">
        <v>87</v>
      </c>
      <c r="E116" s="1"/>
      <c r="F116" s="1">
        <v>0</v>
      </c>
      <c r="G116" s="1"/>
      <c r="H116" s="1">
        <v>0</v>
      </c>
      <c r="I116" s="1"/>
      <c r="J116" s="1"/>
      <c r="K116" s="1"/>
      <c r="L116" s="1"/>
      <c r="M116" s="1"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>
        <v>0</v>
      </c>
      <c r="AH116" s="1"/>
      <c r="AI116" s="1"/>
      <c r="AJ116" s="1"/>
      <c r="AK116" s="1"/>
      <c r="AL116" s="1"/>
      <c r="AM116" s="1"/>
      <c r="AN116" s="1"/>
      <c r="AO116" s="1"/>
      <c r="AP116" s="1">
        <v>0</v>
      </c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 customHeight="1" x14ac:dyDescent="0.3">
      <c r="A117" s="1" t="s">
        <v>288</v>
      </c>
      <c r="B117" s="1" t="s">
        <v>292</v>
      </c>
      <c r="C117" s="1" t="s">
        <v>502</v>
      </c>
      <c r="D117" s="1" t="s">
        <v>85</v>
      </c>
      <c r="E117" s="1"/>
      <c r="F117" s="1">
        <v>0</v>
      </c>
      <c r="G117" s="1"/>
      <c r="H117" s="1">
        <v>0</v>
      </c>
      <c r="I117" s="1"/>
      <c r="J117" s="1"/>
      <c r="K117" s="1"/>
      <c r="L117" s="1"/>
      <c r="M117" s="1"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>
        <v>0</v>
      </c>
      <c r="AH117" s="1"/>
      <c r="AI117" s="1"/>
      <c r="AJ117" s="1"/>
      <c r="AK117" s="1"/>
      <c r="AL117" s="1"/>
      <c r="AM117" s="1"/>
      <c r="AN117" s="1"/>
      <c r="AO117" s="1"/>
      <c r="AP117" s="1">
        <v>0</v>
      </c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 customHeight="1" x14ac:dyDescent="0.3">
      <c r="A118" s="1" t="s">
        <v>288</v>
      </c>
      <c r="B118" s="1" t="s">
        <v>292</v>
      </c>
      <c r="C118" s="1" t="s">
        <v>502</v>
      </c>
      <c r="D118" s="1" t="s">
        <v>87</v>
      </c>
      <c r="E118" s="1"/>
      <c r="F118" s="1">
        <v>0</v>
      </c>
      <c r="G118" s="1"/>
      <c r="H118" s="1">
        <v>0</v>
      </c>
      <c r="I118" s="1"/>
      <c r="J118" s="1"/>
      <c r="K118" s="1"/>
      <c r="L118" s="1"/>
      <c r="M118" s="1"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>
        <v>0</v>
      </c>
      <c r="AH118" s="1"/>
      <c r="AI118" s="1"/>
      <c r="AJ118" s="1"/>
      <c r="AK118" s="1"/>
      <c r="AL118" s="1"/>
      <c r="AM118" s="1"/>
      <c r="AN118" s="1"/>
      <c r="AO118" s="1"/>
      <c r="AP118" s="1">
        <v>0</v>
      </c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 customHeight="1" x14ac:dyDescent="0.3">
      <c r="A119" s="1" t="s">
        <v>161</v>
      </c>
      <c r="B119" s="1" t="s">
        <v>162</v>
      </c>
      <c r="C119" s="1" t="s">
        <v>503</v>
      </c>
      <c r="D119" s="1" t="s">
        <v>85</v>
      </c>
      <c r="E119" s="1"/>
      <c r="F119" s="1">
        <v>0</v>
      </c>
      <c r="G119" s="1"/>
      <c r="H119" s="1">
        <v>0</v>
      </c>
      <c r="I119" s="1"/>
      <c r="J119" s="1"/>
      <c r="K119" s="1"/>
      <c r="L119" s="1"/>
      <c r="M119" s="1">
        <v>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>
        <v>0</v>
      </c>
      <c r="AH119" s="1"/>
      <c r="AI119" s="1"/>
      <c r="AJ119" s="1"/>
      <c r="AK119" s="1"/>
      <c r="AL119" s="1"/>
      <c r="AM119" s="1"/>
      <c r="AN119" s="1"/>
      <c r="AO119" s="1"/>
      <c r="AP119" s="1">
        <v>0</v>
      </c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 customHeight="1" x14ac:dyDescent="0.3">
      <c r="A120" s="1" t="s">
        <v>161</v>
      </c>
      <c r="B120" s="1" t="s">
        <v>162</v>
      </c>
      <c r="C120" s="1" t="s">
        <v>503</v>
      </c>
      <c r="D120" s="1" t="s">
        <v>87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 customHeight="1" x14ac:dyDescent="0.3">
      <c r="A121" s="1" t="s">
        <v>161</v>
      </c>
      <c r="B121" s="1" t="s">
        <v>163</v>
      </c>
      <c r="C121" s="1" t="s">
        <v>504</v>
      </c>
      <c r="D121" s="1" t="s">
        <v>87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 customHeight="1" x14ac:dyDescent="0.3">
      <c r="A122" s="1" t="s">
        <v>161</v>
      </c>
      <c r="B122" s="1" t="s">
        <v>505</v>
      </c>
      <c r="C122" s="1" t="s">
        <v>506</v>
      </c>
      <c r="D122" s="1" t="s">
        <v>87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 customHeight="1" x14ac:dyDescent="0.3">
      <c r="A123" s="1" t="s">
        <v>172</v>
      </c>
      <c r="B123" s="1" t="s">
        <v>507</v>
      </c>
      <c r="C123" s="1" t="s">
        <v>508</v>
      </c>
      <c r="D123" s="1" t="s">
        <v>87</v>
      </c>
      <c r="E123" s="1"/>
      <c r="F123" s="1">
        <v>0</v>
      </c>
      <c r="G123" s="1"/>
      <c r="H123" s="1">
        <v>0</v>
      </c>
      <c r="I123" s="1"/>
      <c r="J123" s="1"/>
      <c r="K123" s="1"/>
      <c r="L123" s="1"/>
      <c r="M123" s="1">
        <v>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>
        <v>0</v>
      </c>
      <c r="AH123" s="1"/>
      <c r="AI123" s="1"/>
      <c r="AJ123" s="1"/>
      <c r="AK123" s="1"/>
      <c r="AL123" s="1"/>
      <c r="AM123" s="1"/>
      <c r="AN123" s="1"/>
      <c r="AO123" s="1"/>
      <c r="AP123" s="1">
        <v>0</v>
      </c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 customHeight="1" x14ac:dyDescent="0.3">
      <c r="A124" s="1" t="s">
        <v>172</v>
      </c>
      <c r="B124" s="1" t="s">
        <v>507</v>
      </c>
      <c r="C124" s="1" t="s">
        <v>508</v>
      </c>
      <c r="D124" s="1" t="s">
        <v>87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 customHeight="1" x14ac:dyDescent="0.3">
      <c r="A125" s="1" t="s">
        <v>172</v>
      </c>
      <c r="B125" s="1" t="s">
        <v>509</v>
      </c>
      <c r="C125" s="1" t="s">
        <v>510</v>
      </c>
      <c r="D125" s="1" t="s">
        <v>87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 customHeight="1" x14ac:dyDescent="0.3">
      <c r="A126" s="1" t="s">
        <v>172</v>
      </c>
      <c r="B126" s="1" t="s">
        <v>511</v>
      </c>
      <c r="C126" s="1" t="s">
        <v>512</v>
      </c>
      <c r="D126" s="1" t="s">
        <v>85</v>
      </c>
      <c r="E126" s="1"/>
      <c r="F126" s="1">
        <v>0</v>
      </c>
      <c r="G126" s="1"/>
      <c r="H126" s="1">
        <v>0</v>
      </c>
      <c r="I126" s="1"/>
      <c r="J126" s="1"/>
      <c r="K126" s="1"/>
      <c r="L126" s="1"/>
      <c r="M126" s="1"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>
        <v>0</v>
      </c>
      <c r="AH126" s="1"/>
      <c r="AI126" s="1"/>
      <c r="AJ126" s="1"/>
      <c r="AK126" s="1"/>
      <c r="AL126" s="1"/>
      <c r="AM126" s="1"/>
      <c r="AN126" s="1"/>
      <c r="AO126" s="1"/>
      <c r="AP126" s="1">
        <v>0</v>
      </c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 customHeight="1" x14ac:dyDescent="0.3">
      <c r="A127" s="1" t="s">
        <v>172</v>
      </c>
      <c r="B127" s="1" t="s">
        <v>511</v>
      </c>
      <c r="C127" s="1" t="s">
        <v>512</v>
      </c>
      <c r="D127" s="1" t="s">
        <v>87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 customHeight="1" x14ac:dyDescent="0.3">
      <c r="A128" s="1" t="s">
        <v>172</v>
      </c>
      <c r="B128" s="1" t="s">
        <v>176</v>
      </c>
      <c r="C128" s="1" t="s">
        <v>513</v>
      </c>
      <c r="D128" s="1" t="s">
        <v>86</v>
      </c>
      <c r="E128" s="1"/>
      <c r="F128" s="1">
        <v>0</v>
      </c>
      <c r="G128" s="1"/>
      <c r="H128" s="1">
        <v>0</v>
      </c>
      <c r="I128" s="1"/>
      <c r="J128" s="1"/>
      <c r="K128" s="1"/>
      <c r="L128" s="1"/>
      <c r="M128" s="1"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>
        <v>0</v>
      </c>
      <c r="AH128" s="1"/>
      <c r="AI128" s="1"/>
      <c r="AJ128" s="1"/>
      <c r="AK128" s="1"/>
      <c r="AL128" s="1"/>
      <c r="AM128" s="1"/>
      <c r="AN128" s="1"/>
      <c r="AO128" s="1"/>
      <c r="AP128" s="1">
        <v>0</v>
      </c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 customHeight="1" x14ac:dyDescent="0.3">
      <c r="A129" s="1" t="s">
        <v>172</v>
      </c>
      <c r="B129" s="1" t="s">
        <v>176</v>
      </c>
      <c r="C129" s="1" t="s">
        <v>513</v>
      </c>
      <c r="D129" s="1" t="s">
        <v>87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 customHeight="1" x14ac:dyDescent="0.3">
      <c r="A130" s="1" t="s">
        <v>172</v>
      </c>
      <c r="B130" s="1" t="s">
        <v>514</v>
      </c>
      <c r="C130" s="1" t="s">
        <v>515</v>
      </c>
      <c r="D130" s="1" t="s">
        <v>85</v>
      </c>
      <c r="E130" s="1"/>
      <c r="F130" s="1">
        <v>0</v>
      </c>
      <c r="G130" s="1"/>
      <c r="H130" s="1">
        <v>0</v>
      </c>
      <c r="I130" s="1"/>
      <c r="J130" s="1"/>
      <c r="K130" s="1"/>
      <c r="L130" s="1"/>
      <c r="M130" s="1"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>
        <v>0</v>
      </c>
      <c r="AH130" s="1"/>
      <c r="AI130" s="1"/>
      <c r="AJ130" s="1"/>
      <c r="AK130" s="1"/>
      <c r="AL130" s="1"/>
      <c r="AM130" s="1"/>
      <c r="AN130" s="1"/>
      <c r="AO130" s="1"/>
      <c r="AP130" s="1">
        <v>0</v>
      </c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 customHeight="1" x14ac:dyDescent="0.3">
      <c r="A131" s="1" t="s">
        <v>172</v>
      </c>
      <c r="B131" s="1" t="s">
        <v>514</v>
      </c>
      <c r="C131" s="1" t="s">
        <v>515</v>
      </c>
      <c r="D131" s="1" t="s">
        <v>87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 customHeight="1" x14ac:dyDescent="0.3">
      <c r="A132" s="1" t="s">
        <v>172</v>
      </c>
      <c r="B132" s="1" t="s">
        <v>516</v>
      </c>
      <c r="C132" s="1" t="s">
        <v>517</v>
      </c>
      <c r="D132" s="1" t="s">
        <v>87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 customHeight="1" x14ac:dyDescent="0.3">
      <c r="A133" s="1" t="s">
        <v>172</v>
      </c>
      <c r="B133" s="1" t="s">
        <v>518</v>
      </c>
      <c r="C133" s="1" t="s">
        <v>519</v>
      </c>
      <c r="D133" s="1" t="s">
        <v>87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 customHeight="1" x14ac:dyDescent="0.3">
      <c r="A134" s="1" t="s">
        <v>172</v>
      </c>
      <c r="B134" s="1" t="s">
        <v>520</v>
      </c>
      <c r="C134" s="1" t="s">
        <v>521</v>
      </c>
      <c r="D134" s="1" t="s">
        <v>87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 customHeight="1" x14ac:dyDescent="0.3">
      <c r="A135" s="1" t="s">
        <v>172</v>
      </c>
      <c r="B135" s="1" t="s">
        <v>522</v>
      </c>
      <c r="C135" s="1" t="s">
        <v>523</v>
      </c>
      <c r="D135" s="1" t="s">
        <v>85</v>
      </c>
      <c r="E135" s="1"/>
      <c r="F135" s="1">
        <v>0</v>
      </c>
      <c r="G135" s="1"/>
      <c r="H135" s="1">
        <v>0</v>
      </c>
      <c r="I135" s="1"/>
      <c r="J135" s="1"/>
      <c r="K135" s="1"/>
      <c r="L135" s="1"/>
      <c r="M135" s="1">
        <v>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>
        <v>0</v>
      </c>
      <c r="AH135" s="1"/>
      <c r="AI135" s="1"/>
      <c r="AJ135" s="1"/>
      <c r="AK135" s="1"/>
      <c r="AL135" s="1"/>
      <c r="AM135" s="1"/>
      <c r="AN135" s="1"/>
      <c r="AO135" s="1"/>
      <c r="AP135" s="1">
        <v>0</v>
      </c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 customHeight="1" x14ac:dyDescent="0.3">
      <c r="A136" s="1" t="s">
        <v>172</v>
      </c>
      <c r="B136" s="1" t="s">
        <v>522</v>
      </c>
      <c r="C136" s="1" t="s">
        <v>523</v>
      </c>
      <c r="D136" s="1" t="s">
        <v>87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 customHeight="1" x14ac:dyDescent="0.3">
      <c r="A137" s="1" t="s">
        <v>172</v>
      </c>
      <c r="B137" s="1" t="s">
        <v>182</v>
      </c>
      <c r="C137" s="1" t="s">
        <v>524</v>
      </c>
      <c r="D137" s="1" t="s">
        <v>87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 customHeight="1" x14ac:dyDescent="0.3">
      <c r="A138" s="1" t="s">
        <v>183</v>
      </c>
      <c r="B138" s="1" t="s">
        <v>525</v>
      </c>
      <c r="C138" s="1" t="s">
        <v>526</v>
      </c>
      <c r="D138" s="1" t="s">
        <v>87</v>
      </c>
      <c r="E138" s="1"/>
      <c r="F138" s="1">
        <v>0</v>
      </c>
      <c r="G138" s="1"/>
      <c r="H138" s="1">
        <v>0</v>
      </c>
      <c r="I138" s="1"/>
      <c r="J138" s="1"/>
      <c r="K138" s="1"/>
      <c r="L138" s="1"/>
      <c r="M138" s="1">
        <v>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>
        <v>0</v>
      </c>
      <c r="AH138" s="1"/>
      <c r="AI138" s="1"/>
      <c r="AJ138" s="1"/>
      <c r="AK138" s="1"/>
      <c r="AL138" s="1"/>
      <c r="AM138" s="1"/>
      <c r="AN138" s="1"/>
      <c r="AO138" s="1"/>
      <c r="AP138" s="1">
        <v>0</v>
      </c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 customHeight="1" x14ac:dyDescent="0.3">
      <c r="A139" s="1" t="s">
        <v>183</v>
      </c>
      <c r="B139" s="1" t="s">
        <v>527</v>
      </c>
      <c r="C139" s="1" t="s">
        <v>528</v>
      </c>
      <c r="D139" s="1" t="s">
        <v>87</v>
      </c>
      <c r="E139" s="1"/>
      <c r="F139" s="1">
        <v>0</v>
      </c>
      <c r="G139" s="1"/>
      <c r="H139" s="1">
        <v>0</v>
      </c>
      <c r="I139" s="1"/>
      <c r="J139" s="1"/>
      <c r="K139" s="1"/>
      <c r="L139" s="1"/>
      <c r="M139" s="1"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>
        <v>0</v>
      </c>
      <c r="AH139" s="1"/>
      <c r="AI139" s="1"/>
      <c r="AJ139" s="1"/>
      <c r="AK139" s="1"/>
      <c r="AL139" s="1"/>
      <c r="AM139" s="1"/>
      <c r="AN139" s="1"/>
      <c r="AO139" s="1"/>
      <c r="AP139" s="1">
        <v>0</v>
      </c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 customHeight="1" x14ac:dyDescent="0.3">
      <c r="A140" s="1" t="s">
        <v>183</v>
      </c>
      <c r="B140" s="1" t="s">
        <v>529</v>
      </c>
      <c r="C140" s="1" t="s">
        <v>530</v>
      </c>
      <c r="D140" s="1" t="s">
        <v>85</v>
      </c>
      <c r="E140" s="1"/>
      <c r="F140" s="1">
        <v>0</v>
      </c>
      <c r="G140" s="1"/>
      <c r="H140" s="1">
        <v>0</v>
      </c>
      <c r="I140" s="1"/>
      <c r="J140" s="1"/>
      <c r="K140" s="1"/>
      <c r="L140" s="1"/>
      <c r="M140" s="1">
        <v>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>
        <v>0</v>
      </c>
      <c r="AH140" s="1"/>
      <c r="AI140" s="1"/>
      <c r="AJ140" s="1"/>
      <c r="AK140" s="1"/>
      <c r="AL140" s="1"/>
      <c r="AM140" s="1"/>
      <c r="AN140" s="1"/>
      <c r="AO140" s="1"/>
      <c r="AP140" s="1">
        <v>0</v>
      </c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 customHeight="1" x14ac:dyDescent="0.3">
      <c r="A141" s="1" t="s">
        <v>183</v>
      </c>
      <c r="B141" s="1" t="s">
        <v>529</v>
      </c>
      <c r="C141" s="1" t="s">
        <v>530</v>
      </c>
      <c r="D141" s="1" t="s">
        <v>87</v>
      </c>
      <c r="E141" s="1"/>
      <c r="F141" s="1">
        <v>0</v>
      </c>
      <c r="G141" s="1"/>
      <c r="H141" s="1">
        <v>0</v>
      </c>
      <c r="I141" s="1"/>
      <c r="J141" s="1"/>
      <c r="K141" s="1"/>
      <c r="L141" s="1"/>
      <c r="M141" s="1"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>
        <v>0</v>
      </c>
      <c r="AH141" s="1"/>
      <c r="AI141" s="1"/>
      <c r="AJ141" s="1"/>
      <c r="AK141" s="1"/>
      <c r="AL141" s="1"/>
      <c r="AM141" s="1"/>
      <c r="AN141" s="1"/>
      <c r="AO141" s="1"/>
      <c r="AP141" s="1">
        <v>0</v>
      </c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 customHeight="1" x14ac:dyDescent="0.3">
      <c r="A142" s="1" t="s">
        <v>183</v>
      </c>
      <c r="B142" s="1" t="s">
        <v>531</v>
      </c>
      <c r="C142" s="1" t="s">
        <v>532</v>
      </c>
      <c r="D142" s="1" t="s">
        <v>87</v>
      </c>
      <c r="E142" s="1"/>
      <c r="F142" s="1">
        <v>0</v>
      </c>
      <c r="G142" s="1"/>
      <c r="H142" s="1">
        <v>0</v>
      </c>
      <c r="I142" s="1"/>
      <c r="J142" s="1"/>
      <c r="K142" s="1"/>
      <c r="L142" s="1"/>
      <c r="M142" s="1">
        <v>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>
        <v>0</v>
      </c>
      <c r="AH142" s="1"/>
      <c r="AI142" s="1"/>
      <c r="AJ142" s="1"/>
      <c r="AK142" s="1"/>
      <c r="AL142" s="1"/>
      <c r="AM142" s="1"/>
      <c r="AN142" s="1"/>
      <c r="AO142" s="1"/>
      <c r="AP142" s="1">
        <v>0</v>
      </c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 customHeight="1" x14ac:dyDescent="0.3">
      <c r="A143" s="1" t="s">
        <v>183</v>
      </c>
      <c r="B143" s="1" t="s">
        <v>533</v>
      </c>
      <c r="C143" s="1" t="s">
        <v>534</v>
      </c>
      <c r="D143" s="1" t="s">
        <v>85</v>
      </c>
      <c r="E143" s="1"/>
      <c r="F143" s="1">
        <v>0</v>
      </c>
      <c r="G143" s="1"/>
      <c r="H143" s="1">
        <v>0</v>
      </c>
      <c r="I143" s="1"/>
      <c r="J143" s="1"/>
      <c r="K143" s="1"/>
      <c r="L143" s="1"/>
      <c r="M143" s="1">
        <v>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>
        <v>0</v>
      </c>
      <c r="AH143" s="1"/>
      <c r="AI143" s="1"/>
      <c r="AJ143" s="1"/>
      <c r="AK143" s="1"/>
      <c r="AL143" s="1"/>
      <c r="AM143" s="1"/>
      <c r="AN143" s="1"/>
      <c r="AO143" s="1"/>
      <c r="AP143" s="1">
        <v>0</v>
      </c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 customHeight="1" x14ac:dyDescent="0.3">
      <c r="A144" s="1" t="s">
        <v>183</v>
      </c>
      <c r="B144" s="1" t="s">
        <v>533</v>
      </c>
      <c r="C144" s="1" t="s">
        <v>534</v>
      </c>
      <c r="D144" s="1" t="s">
        <v>87</v>
      </c>
      <c r="E144" s="1"/>
      <c r="F144" s="1">
        <v>0</v>
      </c>
      <c r="G144" s="1"/>
      <c r="H144" s="1">
        <v>0</v>
      </c>
      <c r="I144" s="1"/>
      <c r="J144" s="1"/>
      <c r="K144" s="1"/>
      <c r="L144" s="1"/>
      <c r="M144" s="1"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>
        <v>0</v>
      </c>
      <c r="AH144" s="1"/>
      <c r="AI144" s="1"/>
      <c r="AJ144" s="1"/>
      <c r="AK144" s="1"/>
      <c r="AL144" s="1"/>
      <c r="AM144" s="1"/>
      <c r="AN144" s="1"/>
      <c r="AO144" s="1"/>
      <c r="AP144" s="1">
        <v>0</v>
      </c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 customHeight="1" x14ac:dyDescent="0.3">
      <c r="A145" s="1" t="s">
        <v>183</v>
      </c>
      <c r="B145" s="1" t="s">
        <v>535</v>
      </c>
      <c r="C145" s="1" t="s">
        <v>536</v>
      </c>
      <c r="D145" s="1" t="s">
        <v>85</v>
      </c>
      <c r="E145" s="1"/>
      <c r="F145" s="1">
        <v>0</v>
      </c>
      <c r="G145" s="1"/>
      <c r="H145" s="1">
        <v>0</v>
      </c>
      <c r="I145" s="1"/>
      <c r="J145" s="1"/>
      <c r="K145" s="1"/>
      <c r="L145" s="1"/>
      <c r="M145" s="1">
        <v>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v>0</v>
      </c>
      <c r="AH145" s="1"/>
      <c r="AI145" s="1"/>
      <c r="AJ145" s="1"/>
      <c r="AK145" s="1"/>
      <c r="AL145" s="1"/>
      <c r="AM145" s="1"/>
      <c r="AN145" s="1"/>
      <c r="AO145" s="1"/>
      <c r="AP145" s="1">
        <v>0</v>
      </c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 customHeight="1" x14ac:dyDescent="0.3">
      <c r="A146" s="1" t="s">
        <v>183</v>
      </c>
      <c r="B146" s="1" t="s">
        <v>535</v>
      </c>
      <c r="C146" s="1" t="s">
        <v>536</v>
      </c>
      <c r="D146" s="1" t="s">
        <v>87</v>
      </c>
      <c r="E146" s="1"/>
      <c r="F146" s="1">
        <v>0</v>
      </c>
      <c r="G146" s="1"/>
      <c r="H146" s="1">
        <v>0</v>
      </c>
      <c r="I146" s="1"/>
      <c r="J146" s="1"/>
      <c r="K146" s="1"/>
      <c r="L146" s="1"/>
      <c r="M146" s="1">
        <v>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>
        <v>0</v>
      </c>
      <c r="AH146" s="1"/>
      <c r="AI146" s="1"/>
      <c r="AJ146" s="1"/>
      <c r="AK146" s="1"/>
      <c r="AL146" s="1"/>
      <c r="AM146" s="1"/>
      <c r="AN146" s="1"/>
      <c r="AO146" s="1"/>
      <c r="AP146" s="1">
        <v>0</v>
      </c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 customHeight="1" x14ac:dyDescent="0.3">
      <c r="A147" s="1" t="s">
        <v>183</v>
      </c>
      <c r="B147" s="1" t="s">
        <v>537</v>
      </c>
      <c r="C147" s="1" t="s">
        <v>538</v>
      </c>
      <c r="D147" s="1" t="s">
        <v>85</v>
      </c>
      <c r="E147" s="1"/>
      <c r="F147" s="1">
        <v>0</v>
      </c>
      <c r="G147" s="1"/>
      <c r="H147" s="1">
        <v>0</v>
      </c>
      <c r="I147" s="1"/>
      <c r="J147" s="1"/>
      <c r="K147" s="1"/>
      <c r="L147" s="1"/>
      <c r="M147" s="1"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>
        <v>0</v>
      </c>
      <c r="AH147" s="1"/>
      <c r="AI147" s="1"/>
      <c r="AJ147" s="1"/>
      <c r="AK147" s="1"/>
      <c r="AL147" s="1"/>
      <c r="AM147" s="1"/>
      <c r="AN147" s="1"/>
      <c r="AO147" s="1"/>
      <c r="AP147" s="1">
        <v>0</v>
      </c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 customHeight="1" x14ac:dyDescent="0.3">
      <c r="A148" s="1" t="s">
        <v>183</v>
      </c>
      <c r="B148" s="1" t="s">
        <v>537</v>
      </c>
      <c r="C148" s="1" t="s">
        <v>538</v>
      </c>
      <c r="D148" s="1" t="s">
        <v>87</v>
      </c>
      <c r="E148" s="1"/>
      <c r="F148" s="1">
        <v>0</v>
      </c>
      <c r="G148" s="1"/>
      <c r="H148" s="1">
        <v>0</v>
      </c>
      <c r="I148" s="1"/>
      <c r="J148" s="1"/>
      <c r="K148" s="1"/>
      <c r="L148" s="1"/>
      <c r="M148" s="1"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>
        <v>0</v>
      </c>
      <c r="AH148" s="1"/>
      <c r="AI148" s="1"/>
      <c r="AJ148" s="1"/>
      <c r="AK148" s="1"/>
      <c r="AL148" s="1"/>
      <c r="AM148" s="1"/>
      <c r="AN148" s="1"/>
      <c r="AO148" s="1"/>
      <c r="AP148" s="1">
        <v>0</v>
      </c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 customHeight="1" x14ac:dyDescent="0.3">
      <c r="A149" s="1" t="s">
        <v>183</v>
      </c>
      <c r="B149" s="1" t="s">
        <v>539</v>
      </c>
      <c r="C149" s="1" t="s">
        <v>540</v>
      </c>
      <c r="D149" s="1" t="s">
        <v>85</v>
      </c>
      <c r="E149" s="1"/>
      <c r="F149" s="1">
        <v>0</v>
      </c>
      <c r="G149" s="1"/>
      <c r="H149" s="1">
        <v>0</v>
      </c>
      <c r="I149" s="1"/>
      <c r="J149" s="1"/>
      <c r="K149" s="1"/>
      <c r="L149" s="1"/>
      <c r="M149" s="1"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>
        <v>0</v>
      </c>
      <c r="AH149" s="1"/>
      <c r="AI149" s="1"/>
      <c r="AJ149" s="1"/>
      <c r="AK149" s="1"/>
      <c r="AL149" s="1"/>
      <c r="AM149" s="1"/>
      <c r="AN149" s="1"/>
      <c r="AO149" s="1"/>
      <c r="AP149" s="1">
        <v>0</v>
      </c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 customHeight="1" x14ac:dyDescent="0.3">
      <c r="A150" s="1" t="s">
        <v>183</v>
      </c>
      <c r="B150" s="1" t="s">
        <v>539</v>
      </c>
      <c r="C150" s="1" t="s">
        <v>540</v>
      </c>
      <c r="D150" s="1" t="s">
        <v>87</v>
      </c>
      <c r="E150" s="1"/>
      <c r="F150" s="1">
        <v>0</v>
      </c>
      <c r="G150" s="1"/>
      <c r="H150" s="1">
        <v>0</v>
      </c>
      <c r="I150" s="1"/>
      <c r="J150" s="1"/>
      <c r="K150" s="1"/>
      <c r="L150" s="1"/>
      <c r="M150" s="1">
        <v>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>
        <v>0</v>
      </c>
      <c r="AH150" s="1"/>
      <c r="AI150" s="1"/>
      <c r="AJ150" s="1"/>
      <c r="AK150" s="1"/>
      <c r="AL150" s="1"/>
      <c r="AM150" s="1"/>
      <c r="AN150" s="1"/>
      <c r="AO150" s="1"/>
      <c r="AP150" s="1">
        <v>0</v>
      </c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 customHeight="1" x14ac:dyDescent="0.3">
      <c r="A151" s="1" t="s">
        <v>183</v>
      </c>
      <c r="B151" s="1" t="s">
        <v>191</v>
      </c>
      <c r="C151" s="1" t="s">
        <v>541</v>
      </c>
      <c r="D151" s="1" t="s">
        <v>85</v>
      </c>
      <c r="E151" s="1"/>
      <c r="F151" s="1">
        <v>0</v>
      </c>
      <c r="G151" s="1"/>
      <c r="H151" s="1">
        <v>0</v>
      </c>
      <c r="I151" s="1"/>
      <c r="J151" s="1"/>
      <c r="K151" s="1"/>
      <c r="L151" s="1"/>
      <c r="M151" s="1">
        <v>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>
        <v>0</v>
      </c>
      <c r="AH151" s="1"/>
      <c r="AI151" s="1"/>
      <c r="AJ151" s="1"/>
      <c r="AK151" s="1"/>
      <c r="AL151" s="1"/>
      <c r="AM151" s="1"/>
      <c r="AN151" s="1"/>
      <c r="AO151" s="1"/>
      <c r="AP151" s="1">
        <v>0</v>
      </c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 customHeight="1" x14ac:dyDescent="0.3">
      <c r="A152" s="1" t="s">
        <v>183</v>
      </c>
      <c r="B152" s="1" t="s">
        <v>191</v>
      </c>
      <c r="C152" s="1" t="s">
        <v>541</v>
      </c>
      <c r="D152" s="1" t="s">
        <v>87</v>
      </c>
      <c r="E152" s="1"/>
      <c r="F152" s="1">
        <v>0</v>
      </c>
      <c r="G152" s="1"/>
      <c r="H152" s="1">
        <v>0</v>
      </c>
      <c r="I152" s="1"/>
      <c r="J152" s="1"/>
      <c r="K152" s="1"/>
      <c r="L152" s="1"/>
      <c r="M152" s="1">
        <v>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v>0</v>
      </c>
      <c r="AH152" s="1"/>
      <c r="AI152" s="1"/>
      <c r="AJ152" s="1"/>
      <c r="AK152" s="1"/>
      <c r="AL152" s="1"/>
      <c r="AM152" s="1"/>
      <c r="AN152" s="1"/>
      <c r="AO152" s="1"/>
      <c r="AP152" s="1">
        <v>0</v>
      </c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 customHeight="1" x14ac:dyDescent="0.3">
      <c r="A153" s="1" t="s">
        <v>183</v>
      </c>
      <c r="B153" s="1" t="s">
        <v>542</v>
      </c>
      <c r="C153" s="1" t="s">
        <v>543</v>
      </c>
      <c r="D153" s="1" t="s">
        <v>85</v>
      </c>
      <c r="E153" s="1"/>
      <c r="F153" s="1">
        <v>0</v>
      </c>
      <c r="G153" s="1"/>
      <c r="H153" s="1">
        <v>0</v>
      </c>
      <c r="I153" s="1"/>
      <c r="J153" s="1"/>
      <c r="K153" s="1"/>
      <c r="L153" s="1"/>
      <c r="M153" s="1">
        <v>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>
        <v>0</v>
      </c>
      <c r="AH153" s="1"/>
      <c r="AI153" s="1"/>
      <c r="AJ153" s="1"/>
      <c r="AK153" s="1"/>
      <c r="AL153" s="1"/>
      <c r="AM153" s="1"/>
      <c r="AN153" s="1"/>
      <c r="AO153" s="1"/>
      <c r="AP153" s="1">
        <v>0</v>
      </c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 customHeight="1" x14ac:dyDescent="0.3">
      <c r="A154" s="1" t="s">
        <v>183</v>
      </c>
      <c r="B154" s="1" t="s">
        <v>542</v>
      </c>
      <c r="C154" s="1" t="s">
        <v>543</v>
      </c>
      <c r="D154" s="1" t="s">
        <v>87</v>
      </c>
      <c r="E154" s="1"/>
      <c r="F154" s="1">
        <v>0</v>
      </c>
      <c r="G154" s="1"/>
      <c r="H154" s="1">
        <v>0</v>
      </c>
      <c r="I154" s="1"/>
      <c r="J154" s="1"/>
      <c r="K154" s="1"/>
      <c r="L154" s="1"/>
      <c r="M154" s="1">
        <v>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>
        <v>0</v>
      </c>
      <c r="AH154" s="1"/>
      <c r="AI154" s="1"/>
      <c r="AJ154" s="1"/>
      <c r="AK154" s="1"/>
      <c r="AL154" s="1"/>
      <c r="AM154" s="1"/>
      <c r="AN154" s="1"/>
      <c r="AO154" s="1"/>
      <c r="AP154" s="1">
        <v>0</v>
      </c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 customHeight="1" x14ac:dyDescent="0.3">
      <c r="A155" s="1" t="s">
        <v>183</v>
      </c>
      <c r="B155" s="1" t="s">
        <v>518</v>
      </c>
      <c r="C155" s="1" t="s">
        <v>544</v>
      </c>
      <c r="D155" s="1" t="s">
        <v>85</v>
      </c>
      <c r="E155" s="1"/>
      <c r="F155" s="1">
        <v>0</v>
      </c>
      <c r="G155" s="1"/>
      <c r="H155" s="1">
        <v>0</v>
      </c>
      <c r="I155" s="1"/>
      <c r="J155" s="1"/>
      <c r="K155" s="1"/>
      <c r="L155" s="1"/>
      <c r="M155" s="1">
        <v>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>
        <v>0</v>
      </c>
      <c r="AH155" s="1"/>
      <c r="AI155" s="1"/>
      <c r="AJ155" s="1"/>
      <c r="AK155" s="1"/>
      <c r="AL155" s="1"/>
      <c r="AM155" s="1"/>
      <c r="AN155" s="1"/>
      <c r="AO155" s="1"/>
      <c r="AP155" s="1">
        <v>0</v>
      </c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 customHeight="1" x14ac:dyDescent="0.3">
      <c r="A156" s="1" t="s">
        <v>183</v>
      </c>
      <c r="B156" s="1" t="s">
        <v>518</v>
      </c>
      <c r="C156" s="1" t="s">
        <v>544</v>
      </c>
      <c r="D156" s="1" t="s">
        <v>87</v>
      </c>
      <c r="E156" s="1"/>
      <c r="F156" s="1">
        <v>0</v>
      </c>
      <c r="G156" s="1"/>
      <c r="H156" s="1">
        <v>0</v>
      </c>
      <c r="I156" s="1"/>
      <c r="J156" s="1"/>
      <c r="K156" s="1"/>
      <c r="L156" s="1"/>
      <c r="M156" s="1">
        <v>0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>
        <v>0</v>
      </c>
      <c r="AH156" s="1"/>
      <c r="AI156" s="1"/>
      <c r="AJ156" s="1"/>
      <c r="AK156" s="1"/>
      <c r="AL156" s="1"/>
      <c r="AM156" s="1"/>
      <c r="AN156" s="1"/>
      <c r="AO156" s="1"/>
      <c r="AP156" s="1">
        <v>0</v>
      </c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 customHeight="1" x14ac:dyDescent="0.3">
      <c r="A157" s="1" t="s">
        <v>183</v>
      </c>
      <c r="B157" s="1" t="s">
        <v>545</v>
      </c>
      <c r="C157" s="1" t="s">
        <v>546</v>
      </c>
      <c r="D157" s="1" t="s">
        <v>85</v>
      </c>
      <c r="E157" s="1"/>
      <c r="F157" s="1">
        <v>0</v>
      </c>
      <c r="G157" s="1"/>
      <c r="H157" s="1">
        <v>0</v>
      </c>
      <c r="I157" s="1"/>
      <c r="J157" s="1"/>
      <c r="K157" s="1"/>
      <c r="L157" s="1"/>
      <c r="M157" s="1">
        <v>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>
        <v>0</v>
      </c>
      <c r="AH157" s="1"/>
      <c r="AI157" s="1"/>
      <c r="AJ157" s="1"/>
      <c r="AK157" s="1"/>
      <c r="AL157" s="1"/>
      <c r="AM157" s="1"/>
      <c r="AN157" s="1"/>
      <c r="AO157" s="1"/>
      <c r="AP157" s="1">
        <v>0</v>
      </c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 customHeight="1" x14ac:dyDescent="0.3">
      <c r="A158" s="1" t="s">
        <v>183</v>
      </c>
      <c r="B158" s="1" t="s">
        <v>545</v>
      </c>
      <c r="C158" s="1" t="s">
        <v>546</v>
      </c>
      <c r="D158" s="1" t="s">
        <v>87</v>
      </c>
      <c r="E158" s="1"/>
      <c r="F158" s="1">
        <v>0</v>
      </c>
      <c r="G158" s="1"/>
      <c r="H158" s="1">
        <v>0</v>
      </c>
      <c r="I158" s="1"/>
      <c r="J158" s="1"/>
      <c r="K158" s="1"/>
      <c r="L158" s="1"/>
      <c r="M158" s="1">
        <v>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>
        <v>0</v>
      </c>
      <c r="AH158" s="1"/>
      <c r="AI158" s="1"/>
      <c r="AJ158" s="1"/>
      <c r="AK158" s="1"/>
      <c r="AL158" s="1"/>
      <c r="AM158" s="1"/>
      <c r="AN158" s="1"/>
      <c r="AO158" s="1"/>
      <c r="AP158" s="1">
        <v>0</v>
      </c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 customHeight="1" x14ac:dyDescent="0.3">
      <c r="A159" s="1" t="s">
        <v>183</v>
      </c>
      <c r="B159" s="1" t="s">
        <v>547</v>
      </c>
      <c r="C159" s="1" t="s">
        <v>548</v>
      </c>
      <c r="D159" s="1" t="s">
        <v>85</v>
      </c>
      <c r="E159" s="1"/>
      <c r="F159" s="1">
        <v>0</v>
      </c>
      <c r="G159" s="1"/>
      <c r="H159" s="1">
        <v>0</v>
      </c>
      <c r="I159" s="1"/>
      <c r="J159" s="1"/>
      <c r="K159" s="1"/>
      <c r="L159" s="1"/>
      <c r="M159" s="1">
        <v>0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>
        <v>0</v>
      </c>
      <c r="AH159" s="1"/>
      <c r="AI159" s="1"/>
      <c r="AJ159" s="1"/>
      <c r="AK159" s="1"/>
      <c r="AL159" s="1"/>
      <c r="AM159" s="1"/>
      <c r="AN159" s="1"/>
      <c r="AO159" s="1"/>
      <c r="AP159" s="1">
        <v>0</v>
      </c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 customHeight="1" x14ac:dyDescent="0.3">
      <c r="A160" s="1" t="s">
        <v>183</v>
      </c>
      <c r="B160" s="1" t="s">
        <v>547</v>
      </c>
      <c r="C160" s="1" t="s">
        <v>548</v>
      </c>
      <c r="D160" s="1" t="s">
        <v>87</v>
      </c>
      <c r="E160" s="1"/>
      <c r="F160" s="1">
        <v>0</v>
      </c>
      <c r="G160" s="1"/>
      <c r="H160" s="1">
        <v>0</v>
      </c>
      <c r="I160" s="1"/>
      <c r="J160" s="1"/>
      <c r="K160" s="1"/>
      <c r="L160" s="1"/>
      <c r="M160" s="1">
        <v>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>
        <v>0</v>
      </c>
      <c r="AH160" s="1"/>
      <c r="AI160" s="1"/>
      <c r="AJ160" s="1"/>
      <c r="AK160" s="1"/>
      <c r="AL160" s="1"/>
      <c r="AM160" s="1"/>
      <c r="AN160" s="1"/>
      <c r="AO160" s="1"/>
      <c r="AP160" s="1">
        <v>0</v>
      </c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 customHeight="1" x14ac:dyDescent="0.3">
      <c r="A161" s="1" t="s">
        <v>183</v>
      </c>
      <c r="B161" s="1" t="s">
        <v>549</v>
      </c>
      <c r="C161" s="1" t="s">
        <v>550</v>
      </c>
      <c r="D161" s="1" t="s">
        <v>85</v>
      </c>
      <c r="E161" s="1"/>
      <c r="F161" s="1">
        <v>0</v>
      </c>
      <c r="G161" s="1"/>
      <c r="H161" s="1">
        <v>0</v>
      </c>
      <c r="I161" s="1"/>
      <c r="J161" s="1"/>
      <c r="K161" s="1"/>
      <c r="L161" s="1"/>
      <c r="M161" s="1">
        <v>0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v>0</v>
      </c>
      <c r="AH161" s="1"/>
      <c r="AI161" s="1"/>
      <c r="AJ161" s="1"/>
      <c r="AK161" s="1"/>
      <c r="AL161" s="1"/>
      <c r="AM161" s="1"/>
      <c r="AN161" s="1"/>
      <c r="AO161" s="1"/>
      <c r="AP161" s="1">
        <v>0</v>
      </c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 customHeight="1" x14ac:dyDescent="0.3">
      <c r="A162" s="1" t="s">
        <v>183</v>
      </c>
      <c r="B162" s="1" t="s">
        <v>549</v>
      </c>
      <c r="C162" s="1" t="s">
        <v>550</v>
      </c>
      <c r="D162" s="1" t="s">
        <v>87</v>
      </c>
      <c r="E162" s="1"/>
      <c r="F162" s="1">
        <v>0</v>
      </c>
      <c r="G162" s="1"/>
      <c r="H162" s="1">
        <v>0</v>
      </c>
      <c r="I162" s="1"/>
      <c r="J162" s="1"/>
      <c r="K162" s="1"/>
      <c r="L162" s="1"/>
      <c r="M162" s="1">
        <v>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>
        <v>0</v>
      </c>
      <c r="AH162" s="1"/>
      <c r="AI162" s="1"/>
      <c r="AJ162" s="1"/>
      <c r="AK162" s="1"/>
      <c r="AL162" s="1"/>
      <c r="AM162" s="1"/>
      <c r="AN162" s="1"/>
      <c r="AO162" s="1"/>
      <c r="AP162" s="1">
        <v>0</v>
      </c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 customHeight="1" x14ac:dyDescent="0.3">
      <c r="A163" s="1" t="s">
        <v>183</v>
      </c>
      <c r="B163" s="1" t="s">
        <v>551</v>
      </c>
      <c r="C163" s="1" t="s">
        <v>552</v>
      </c>
      <c r="D163" s="1" t="s">
        <v>85</v>
      </c>
      <c r="E163" s="1"/>
      <c r="F163" s="1">
        <v>0</v>
      </c>
      <c r="G163" s="1"/>
      <c r="H163" s="1">
        <v>0</v>
      </c>
      <c r="I163" s="1"/>
      <c r="J163" s="1"/>
      <c r="K163" s="1"/>
      <c r="L163" s="1"/>
      <c r="M163" s="1">
        <v>0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>
        <v>0</v>
      </c>
      <c r="AH163" s="1"/>
      <c r="AI163" s="1"/>
      <c r="AJ163" s="1"/>
      <c r="AK163" s="1"/>
      <c r="AL163" s="1"/>
      <c r="AM163" s="1"/>
      <c r="AN163" s="1"/>
      <c r="AO163" s="1"/>
      <c r="AP163" s="1">
        <v>0</v>
      </c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 customHeight="1" x14ac:dyDescent="0.3">
      <c r="A164" s="1" t="s">
        <v>183</v>
      </c>
      <c r="B164" s="1" t="s">
        <v>551</v>
      </c>
      <c r="C164" s="1" t="s">
        <v>552</v>
      </c>
      <c r="D164" s="1" t="s">
        <v>87</v>
      </c>
      <c r="E164" s="1"/>
      <c r="F164" s="1">
        <v>0</v>
      </c>
      <c r="G164" s="1"/>
      <c r="H164" s="1">
        <v>0</v>
      </c>
      <c r="I164" s="1"/>
      <c r="J164" s="1"/>
      <c r="K164" s="1"/>
      <c r="L164" s="1"/>
      <c r="M164" s="1">
        <v>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>
        <v>0</v>
      </c>
      <c r="AH164" s="1"/>
      <c r="AI164" s="1"/>
      <c r="AJ164" s="1"/>
      <c r="AK164" s="1"/>
      <c r="AL164" s="1"/>
      <c r="AM164" s="1"/>
      <c r="AN164" s="1"/>
      <c r="AO164" s="1"/>
      <c r="AP164" s="1">
        <v>0</v>
      </c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 customHeight="1" x14ac:dyDescent="0.3">
      <c r="A165" s="1" t="s">
        <v>198</v>
      </c>
      <c r="B165" s="1" t="s">
        <v>553</v>
      </c>
      <c r="C165" s="1" t="s">
        <v>554</v>
      </c>
      <c r="D165" s="1" t="s">
        <v>87</v>
      </c>
      <c r="E165" s="1"/>
      <c r="F165" s="1">
        <v>0</v>
      </c>
      <c r="G165" s="1"/>
      <c r="H165" s="1">
        <v>0</v>
      </c>
      <c r="I165" s="1"/>
      <c r="J165" s="1"/>
      <c r="K165" s="1"/>
      <c r="L165" s="1"/>
      <c r="M165" s="1">
        <v>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>
        <v>0</v>
      </c>
      <c r="AH165" s="1"/>
      <c r="AI165" s="1"/>
      <c r="AJ165" s="1"/>
      <c r="AK165" s="1"/>
      <c r="AL165" s="1"/>
      <c r="AM165" s="1"/>
      <c r="AN165" s="1"/>
      <c r="AO165" s="1"/>
      <c r="AP165" s="1">
        <v>0</v>
      </c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 customHeight="1" x14ac:dyDescent="0.3">
      <c r="A166" s="1" t="s">
        <v>198</v>
      </c>
      <c r="B166" s="1" t="s">
        <v>199</v>
      </c>
      <c r="C166" s="1" t="s">
        <v>555</v>
      </c>
      <c r="D166" s="1" t="s">
        <v>87</v>
      </c>
      <c r="E166" s="1"/>
      <c r="F166" s="1">
        <v>0</v>
      </c>
      <c r="G166" s="1"/>
      <c r="H166" s="1">
        <v>0</v>
      </c>
      <c r="I166" s="1"/>
      <c r="J166" s="1"/>
      <c r="K166" s="1"/>
      <c r="L166" s="1"/>
      <c r="M166" s="1">
        <v>0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>
        <v>0</v>
      </c>
      <c r="AH166" s="1"/>
      <c r="AI166" s="1"/>
      <c r="AJ166" s="1"/>
      <c r="AK166" s="1"/>
      <c r="AL166" s="1"/>
      <c r="AM166" s="1"/>
      <c r="AN166" s="1"/>
      <c r="AO166" s="1"/>
      <c r="AP166" s="1">
        <v>0</v>
      </c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 customHeight="1" x14ac:dyDescent="0.3">
      <c r="A167" s="1" t="s">
        <v>198</v>
      </c>
      <c r="B167" s="1" t="s">
        <v>201</v>
      </c>
      <c r="C167" s="1" t="s">
        <v>556</v>
      </c>
      <c r="D167" s="1" t="s">
        <v>85</v>
      </c>
      <c r="E167" s="1"/>
      <c r="F167" s="1">
        <v>0</v>
      </c>
      <c r="G167" s="1"/>
      <c r="H167" s="1">
        <v>0</v>
      </c>
      <c r="I167" s="1"/>
      <c r="J167" s="1"/>
      <c r="K167" s="1"/>
      <c r="L167" s="1"/>
      <c r="M167" s="1">
        <v>0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>
        <v>0</v>
      </c>
      <c r="AH167" s="1"/>
      <c r="AI167" s="1"/>
      <c r="AJ167" s="1"/>
      <c r="AK167" s="1"/>
      <c r="AL167" s="1"/>
      <c r="AM167" s="1"/>
      <c r="AN167" s="1"/>
      <c r="AO167" s="1"/>
      <c r="AP167" s="1">
        <v>0</v>
      </c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 customHeight="1" x14ac:dyDescent="0.3">
      <c r="A168" s="1" t="s">
        <v>198</v>
      </c>
      <c r="B168" s="1" t="s">
        <v>201</v>
      </c>
      <c r="C168" s="1" t="s">
        <v>556</v>
      </c>
      <c r="D168" s="1" t="s">
        <v>87</v>
      </c>
      <c r="E168" s="1"/>
      <c r="F168" s="1">
        <v>0</v>
      </c>
      <c r="G168" s="1"/>
      <c r="H168" s="1">
        <v>0</v>
      </c>
      <c r="I168" s="1"/>
      <c r="J168" s="1"/>
      <c r="K168" s="1"/>
      <c r="L168" s="1"/>
      <c r="M168" s="1">
        <v>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>
        <v>0</v>
      </c>
      <c r="AH168" s="1"/>
      <c r="AI168" s="1"/>
      <c r="AJ168" s="1"/>
      <c r="AK168" s="1"/>
      <c r="AL168" s="1"/>
      <c r="AM168" s="1"/>
      <c r="AN168" s="1"/>
      <c r="AO168" s="1"/>
      <c r="AP168" s="1">
        <v>0</v>
      </c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 customHeight="1" x14ac:dyDescent="0.3">
      <c r="A169" s="1" t="s">
        <v>198</v>
      </c>
      <c r="B169" s="1" t="s">
        <v>200</v>
      </c>
      <c r="C169" s="1" t="s">
        <v>557</v>
      </c>
      <c r="D169" s="1" t="s">
        <v>85</v>
      </c>
      <c r="E169" s="1"/>
      <c r="F169" s="1">
        <v>0</v>
      </c>
      <c r="G169" s="1"/>
      <c r="H169" s="1">
        <v>0</v>
      </c>
      <c r="I169" s="1"/>
      <c r="J169" s="1"/>
      <c r="K169" s="1"/>
      <c r="L169" s="1"/>
      <c r="M169" s="1">
        <v>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>
        <v>0</v>
      </c>
      <c r="AH169" s="1"/>
      <c r="AI169" s="1"/>
      <c r="AJ169" s="1"/>
      <c r="AK169" s="1"/>
      <c r="AL169" s="1"/>
      <c r="AM169" s="1"/>
      <c r="AN169" s="1"/>
      <c r="AO169" s="1"/>
      <c r="AP169" s="1">
        <v>0</v>
      </c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 customHeight="1" x14ac:dyDescent="0.3">
      <c r="A170" s="1" t="s">
        <v>198</v>
      </c>
      <c r="B170" s="1" t="s">
        <v>200</v>
      </c>
      <c r="C170" s="1" t="s">
        <v>557</v>
      </c>
      <c r="D170" s="1" t="s">
        <v>87</v>
      </c>
      <c r="E170" s="1"/>
      <c r="F170" s="1">
        <v>0</v>
      </c>
      <c r="G170" s="1"/>
      <c r="H170" s="1">
        <v>0</v>
      </c>
      <c r="I170" s="1"/>
      <c r="J170" s="1"/>
      <c r="K170" s="1"/>
      <c r="L170" s="1"/>
      <c r="M170" s="1">
        <v>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>
        <v>0</v>
      </c>
      <c r="AH170" s="1"/>
      <c r="AI170" s="1"/>
      <c r="AJ170" s="1"/>
      <c r="AK170" s="1"/>
      <c r="AL170" s="1"/>
      <c r="AM170" s="1"/>
      <c r="AN170" s="1"/>
      <c r="AO170" s="1"/>
      <c r="AP170" s="1">
        <v>0</v>
      </c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 customHeight="1" x14ac:dyDescent="0.3">
      <c r="A171" s="1" t="s">
        <v>198</v>
      </c>
      <c r="B171" s="1" t="s">
        <v>558</v>
      </c>
      <c r="C171" s="1" t="s">
        <v>559</v>
      </c>
      <c r="D171" s="1" t="s">
        <v>85</v>
      </c>
      <c r="E171" s="1"/>
      <c r="F171" s="1">
        <v>0</v>
      </c>
      <c r="G171" s="1"/>
      <c r="H171" s="1">
        <v>0</v>
      </c>
      <c r="I171" s="1"/>
      <c r="J171" s="1"/>
      <c r="K171" s="1"/>
      <c r="L171" s="1"/>
      <c r="M171" s="1">
        <v>0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>
        <v>0</v>
      </c>
      <c r="AH171" s="1"/>
      <c r="AI171" s="1"/>
      <c r="AJ171" s="1"/>
      <c r="AK171" s="1"/>
      <c r="AL171" s="1"/>
      <c r="AM171" s="1"/>
      <c r="AN171" s="1"/>
      <c r="AO171" s="1"/>
      <c r="AP171" s="1">
        <v>0</v>
      </c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 customHeight="1" x14ac:dyDescent="0.3">
      <c r="A172" s="1" t="s">
        <v>198</v>
      </c>
      <c r="B172" s="1" t="s">
        <v>558</v>
      </c>
      <c r="C172" s="1" t="s">
        <v>559</v>
      </c>
      <c r="D172" s="1" t="s">
        <v>87</v>
      </c>
      <c r="E172" s="1"/>
      <c r="F172" s="1"/>
      <c r="G172" s="1"/>
      <c r="H172" s="1">
        <v>0</v>
      </c>
      <c r="I172" s="1"/>
      <c r="J172" s="1"/>
      <c r="K172" s="1"/>
      <c r="L172" s="1"/>
      <c r="M172" s="1">
        <v>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>
        <v>0</v>
      </c>
      <c r="AH172" s="1"/>
      <c r="AI172" s="1"/>
      <c r="AJ172" s="1"/>
      <c r="AK172" s="1"/>
      <c r="AL172" s="1"/>
      <c r="AM172" s="1"/>
      <c r="AN172" s="1"/>
      <c r="AO172" s="1"/>
      <c r="AP172" s="1">
        <v>0</v>
      </c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 customHeight="1" x14ac:dyDescent="0.3">
      <c r="A173" s="1" t="s">
        <v>198</v>
      </c>
      <c r="B173" s="1" t="s">
        <v>202</v>
      </c>
      <c r="C173" s="1" t="s">
        <v>560</v>
      </c>
      <c r="D173" s="1" t="s">
        <v>85</v>
      </c>
      <c r="E173" s="1"/>
      <c r="F173" s="1">
        <v>0</v>
      </c>
      <c r="G173" s="1"/>
      <c r="H173" s="1">
        <v>0</v>
      </c>
      <c r="I173" s="1"/>
      <c r="J173" s="1"/>
      <c r="K173" s="1"/>
      <c r="L173" s="1"/>
      <c r="M173" s="1">
        <v>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>
        <v>0</v>
      </c>
      <c r="AH173" s="1"/>
      <c r="AI173" s="1"/>
      <c r="AJ173" s="1"/>
      <c r="AK173" s="1"/>
      <c r="AL173" s="1"/>
      <c r="AM173" s="1"/>
      <c r="AN173" s="1"/>
      <c r="AO173" s="1"/>
      <c r="AP173" s="1">
        <v>0</v>
      </c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 customHeight="1" x14ac:dyDescent="0.3">
      <c r="A174" s="1" t="s">
        <v>198</v>
      </c>
      <c r="B174" s="1" t="s">
        <v>202</v>
      </c>
      <c r="C174" s="1" t="s">
        <v>560</v>
      </c>
      <c r="D174" s="1" t="s">
        <v>87</v>
      </c>
      <c r="E174" s="1"/>
      <c r="F174" s="1">
        <v>0</v>
      </c>
      <c r="G174" s="1"/>
      <c r="H174" s="1">
        <v>0</v>
      </c>
      <c r="I174" s="1"/>
      <c r="J174" s="1"/>
      <c r="K174" s="1"/>
      <c r="L174" s="1"/>
      <c r="M174" s="1">
        <v>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>
        <v>0</v>
      </c>
      <c r="AH174" s="1"/>
      <c r="AI174" s="1"/>
      <c r="AJ174" s="1"/>
      <c r="AK174" s="1"/>
      <c r="AL174" s="1"/>
      <c r="AM174" s="1"/>
      <c r="AN174" s="1"/>
      <c r="AO174" s="1"/>
      <c r="AP174" s="1">
        <v>0</v>
      </c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 customHeight="1" x14ac:dyDescent="0.3">
      <c r="A175" s="1" t="s">
        <v>198</v>
      </c>
      <c r="B175" s="1" t="s">
        <v>204</v>
      </c>
      <c r="C175" s="1" t="s">
        <v>561</v>
      </c>
      <c r="D175" s="1" t="s">
        <v>85</v>
      </c>
      <c r="E175" s="1"/>
      <c r="F175" s="1">
        <v>0</v>
      </c>
      <c r="G175" s="1"/>
      <c r="H175" s="1">
        <v>0</v>
      </c>
      <c r="I175" s="1"/>
      <c r="J175" s="1"/>
      <c r="K175" s="1"/>
      <c r="L175" s="1"/>
      <c r="M175" s="1">
        <v>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>
        <v>0</v>
      </c>
      <c r="AH175" s="1"/>
      <c r="AI175" s="1"/>
      <c r="AJ175" s="1"/>
      <c r="AK175" s="1"/>
      <c r="AL175" s="1"/>
      <c r="AM175" s="1"/>
      <c r="AN175" s="1"/>
      <c r="AO175" s="1"/>
      <c r="AP175" s="1">
        <v>0</v>
      </c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 customHeight="1" x14ac:dyDescent="0.3">
      <c r="A176" s="1" t="s">
        <v>198</v>
      </c>
      <c r="B176" s="1" t="s">
        <v>204</v>
      </c>
      <c r="C176" s="1" t="s">
        <v>561</v>
      </c>
      <c r="D176" s="1" t="s">
        <v>87</v>
      </c>
      <c r="E176" s="1"/>
      <c r="F176" s="1"/>
      <c r="G176" s="1"/>
      <c r="H176" s="1"/>
      <c r="I176" s="1"/>
      <c r="J176" s="1"/>
      <c r="K176" s="1"/>
      <c r="L176" s="1"/>
      <c r="M176" s="1">
        <v>0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>
        <v>0</v>
      </c>
      <c r="AH176" s="1"/>
      <c r="AI176" s="1"/>
      <c r="AJ176" s="1"/>
      <c r="AK176" s="1"/>
      <c r="AL176" s="1"/>
      <c r="AM176" s="1"/>
      <c r="AN176" s="1"/>
      <c r="AO176" s="1"/>
      <c r="AP176" s="1">
        <v>0</v>
      </c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 customHeight="1" x14ac:dyDescent="0.3">
      <c r="A177" s="1" t="s">
        <v>198</v>
      </c>
      <c r="B177" s="1" t="s">
        <v>203</v>
      </c>
      <c r="C177" s="1" t="s">
        <v>562</v>
      </c>
      <c r="D177" s="1" t="s">
        <v>85</v>
      </c>
      <c r="E177" s="1"/>
      <c r="F177" s="1">
        <v>0</v>
      </c>
      <c r="G177" s="1"/>
      <c r="H177" s="1">
        <v>0</v>
      </c>
      <c r="I177" s="1"/>
      <c r="J177" s="1"/>
      <c r="K177" s="1"/>
      <c r="L177" s="1"/>
      <c r="M177" s="1"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>
        <v>0</v>
      </c>
      <c r="AH177" s="1"/>
      <c r="AI177" s="1"/>
      <c r="AJ177" s="1"/>
      <c r="AK177" s="1"/>
      <c r="AL177" s="1"/>
      <c r="AM177" s="1"/>
      <c r="AN177" s="1"/>
      <c r="AO177" s="1"/>
      <c r="AP177" s="1">
        <v>0</v>
      </c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 customHeight="1" x14ac:dyDescent="0.3">
      <c r="A178" s="1" t="s">
        <v>198</v>
      </c>
      <c r="B178" s="1" t="s">
        <v>203</v>
      </c>
      <c r="C178" s="1" t="s">
        <v>562</v>
      </c>
      <c r="D178" s="1" t="s">
        <v>87</v>
      </c>
      <c r="E178" s="1"/>
      <c r="F178" s="1">
        <v>0</v>
      </c>
      <c r="G178" s="1"/>
      <c r="H178" s="1">
        <v>0</v>
      </c>
      <c r="I178" s="1"/>
      <c r="J178" s="1"/>
      <c r="K178" s="1"/>
      <c r="L178" s="1"/>
      <c r="M178" s="1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>
        <v>0</v>
      </c>
      <c r="AH178" s="1"/>
      <c r="AI178" s="1"/>
      <c r="AJ178" s="1"/>
      <c r="AK178" s="1"/>
      <c r="AL178" s="1"/>
      <c r="AM178" s="1"/>
      <c r="AN178" s="1"/>
      <c r="AO178" s="1"/>
      <c r="AP178" s="1">
        <v>0</v>
      </c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 customHeight="1" x14ac:dyDescent="0.3">
      <c r="A179" s="1" t="s">
        <v>205</v>
      </c>
      <c r="B179" s="1" t="s">
        <v>206</v>
      </c>
      <c r="C179" s="1" t="s">
        <v>563</v>
      </c>
      <c r="D179" s="1" t="s">
        <v>87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 customHeight="1" x14ac:dyDescent="0.3">
      <c r="A180" s="1" t="s">
        <v>205</v>
      </c>
      <c r="B180" s="1" t="s">
        <v>207</v>
      </c>
      <c r="C180" s="1" t="s">
        <v>564</v>
      </c>
      <c r="D180" s="1" t="s">
        <v>85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 customHeight="1" x14ac:dyDescent="0.3">
      <c r="A181" s="1" t="s">
        <v>205</v>
      </c>
      <c r="B181" s="1" t="s">
        <v>207</v>
      </c>
      <c r="C181" s="1" t="s">
        <v>564</v>
      </c>
      <c r="D181" s="1" t="s">
        <v>87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 customHeight="1" x14ac:dyDescent="0.3">
      <c r="A182" s="1" t="s">
        <v>205</v>
      </c>
      <c r="B182" s="1" t="s">
        <v>208</v>
      </c>
      <c r="C182" s="1" t="s">
        <v>565</v>
      </c>
      <c r="D182" s="1" t="s">
        <v>85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 customHeight="1" x14ac:dyDescent="0.3">
      <c r="A183" s="1" t="s">
        <v>205</v>
      </c>
      <c r="B183" s="1" t="s">
        <v>208</v>
      </c>
      <c r="C183" s="1" t="s">
        <v>565</v>
      </c>
      <c r="D183" s="1" t="s">
        <v>87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 customHeight="1" x14ac:dyDescent="0.3">
      <c r="A184" s="1" t="s">
        <v>205</v>
      </c>
      <c r="B184" s="1" t="s">
        <v>206</v>
      </c>
      <c r="C184" s="1" t="s">
        <v>563</v>
      </c>
      <c r="D184" s="1" t="s">
        <v>85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 customHeight="1" x14ac:dyDescent="0.3">
      <c r="A185" s="1" t="s">
        <v>205</v>
      </c>
      <c r="B185" s="1" t="s">
        <v>209</v>
      </c>
      <c r="C185" s="1" t="s">
        <v>566</v>
      </c>
      <c r="D185" s="1" t="s">
        <v>85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 customHeight="1" x14ac:dyDescent="0.3">
      <c r="A186" s="1" t="s">
        <v>205</v>
      </c>
      <c r="B186" s="1" t="s">
        <v>209</v>
      </c>
      <c r="C186" s="1" t="s">
        <v>566</v>
      </c>
      <c r="D186" s="1" t="s">
        <v>87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 customHeight="1" x14ac:dyDescent="0.3">
      <c r="A187" s="1" t="s">
        <v>205</v>
      </c>
      <c r="B187" s="1" t="s">
        <v>210</v>
      </c>
      <c r="C187" s="1" t="s">
        <v>567</v>
      </c>
      <c r="D187" s="1" t="s">
        <v>85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 customHeight="1" x14ac:dyDescent="0.3">
      <c r="A188" s="1" t="s">
        <v>205</v>
      </c>
      <c r="B188" s="1" t="s">
        <v>210</v>
      </c>
      <c r="C188" s="1" t="s">
        <v>567</v>
      </c>
      <c r="D188" s="1" t="s">
        <v>87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 customHeight="1" x14ac:dyDescent="0.3">
      <c r="A189" s="1" t="s">
        <v>205</v>
      </c>
      <c r="B189" s="1" t="s">
        <v>211</v>
      </c>
      <c r="C189" s="1" t="s">
        <v>568</v>
      </c>
      <c r="D189" s="1" t="s">
        <v>85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 customHeight="1" x14ac:dyDescent="0.3">
      <c r="A190" s="1" t="s">
        <v>205</v>
      </c>
      <c r="B190" s="1" t="s">
        <v>211</v>
      </c>
      <c r="C190" s="1" t="s">
        <v>568</v>
      </c>
      <c r="D190" s="1" t="s">
        <v>87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 customHeight="1" x14ac:dyDescent="0.3">
      <c r="A191" s="1" t="s">
        <v>205</v>
      </c>
      <c r="B191" s="1" t="s">
        <v>212</v>
      </c>
      <c r="C191" s="1" t="s">
        <v>569</v>
      </c>
      <c r="D191" s="1" t="s">
        <v>85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 customHeight="1" x14ac:dyDescent="0.3">
      <c r="A192" s="1" t="s">
        <v>205</v>
      </c>
      <c r="B192" s="1" t="s">
        <v>212</v>
      </c>
      <c r="C192" s="1" t="s">
        <v>569</v>
      </c>
      <c r="D192" s="1" t="s">
        <v>87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 customHeight="1" x14ac:dyDescent="0.3">
      <c r="A193" s="1" t="s">
        <v>205</v>
      </c>
      <c r="B193" s="1" t="s">
        <v>213</v>
      </c>
      <c r="C193" s="1" t="s">
        <v>570</v>
      </c>
      <c r="D193" s="1" t="s">
        <v>85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 customHeight="1" x14ac:dyDescent="0.3">
      <c r="A194" s="1" t="s">
        <v>205</v>
      </c>
      <c r="B194" s="1" t="s">
        <v>213</v>
      </c>
      <c r="C194" s="1" t="s">
        <v>570</v>
      </c>
      <c r="D194" s="1" t="s">
        <v>87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 customHeight="1" x14ac:dyDescent="0.3">
      <c r="A195" s="1" t="s">
        <v>205</v>
      </c>
      <c r="B195" s="1" t="s">
        <v>214</v>
      </c>
      <c r="C195" s="1" t="s">
        <v>571</v>
      </c>
      <c r="D195" s="1" t="s">
        <v>85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 customHeight="1" x14ac:dyDescent="0.3">
      <c r="A196" s="1" t="s">
        <v>205</v>
      </c>
      <c r="B196" s="1" t="s">
        <v>214</v>
      </c>
      <c r="C196" s="1" t="s">
        <v>571</v>
      </c>
      <c r="D196" s="1" t="s">
        <v>87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 customHeight="1" x14ac:dyDescent="0.3">
      <c r="A197" s="1" t="s">
        <v>205</v>
      </c>
      <c r="B197" s="1" t="s">
        <v>206</v>
      </c>
      <c r="C197" s="1" t="s">
        <v>563</v>
      </c>
      <c r="D197" s="1" t="s">
        <v>87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 customHeight="1" x14ac:dyDescent="0.3">
      <c r="A198" s="1" t="s">
        <v>205</v>
      </c>
      <c r="B198" s="1" t="s">
        <v>215</v>
      </c>
      <c r="C198" s="1" t="s">
        <v>572</v>
      </c>
      <c r="D198" s="1" t="s">
        <v>85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 customHeight="1" x14ac:dyDescent="0.3">
      <c r="A199" s="1" t="s">
        <v>205</v>
      </c>
      <c r="B199" s="1" t="s">
        <v>215</v>
      </c>
      <c r="C199" s="1" t="s">
        <v>572</v>
      </c>
      <c r="D199" s="1" t="s">
        <v>87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 customHeight="1" x14ac:dyDescent="0.3">
      <c r="A200" s="1" t="s">
        <v>205</v>
      </c>
      <c r="B200" s="1" t="s">
        <v>216</v>
      </c>
      <c r="C200" s="1" t="s">
        <v>573</v>
      </c>
      <c r="D200" s="1" t="s">
        <v>85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 customHeight="1" x14ac:dyDescent="0.3">
      <c r="A201" s="1" t="s">
        <v>205</v>
      </c>
      <c r="B201" s="1" t="s">
        <v>216</v>
      </c>
      <c r="C201" s="1" t="s">
        <v>573</v>
      </c>
      <c r="D201" s="1" t="s">
        <v>87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 customHeight="1" x14ac:dyDescent="0.3">
      <c r="A202" s="1" t="s">
        <v>217</v>
      </c>
      <c r="B202" s="1" t="s">
        <v>218</v>
      </c>
      <c r="C202" s="1" t="s">
        <v>574</v>
      </c>
      <c r="D202" s="1" t="s">
        <v>87</v>
      </c>
      <c r="E202" s="1"/>
      <c r="F202" s="1">
        <v>0</v>
      </c>
      <c r="G202" s="1"/>
      <c r="H202" s="1">
        <v>0</v>
      </c>
      <c r="I202" s="1"/>
      <c r="J202" s="1"/>
      <c r="K202" s="1"/>
      <c r="L202" s="1"/>
      <c r="M202" s="1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>
        <v>0</v>
      </c>
      <c r="AH202" s="1"/>
      <c r="AI202" s="1"/>
      <c r="AJ202" s="1"/>
      <c r="AK202" s="1"/>
      <c r="AL202" s="1"/>
      <c r="AM202" s="1"/>
      <c r="AN202" s="1"/>
      <c r="AO202" s="1"/>
      <c r="AP202" s="1">
        <v>0</v>
      </c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 customHeight="1" x14ac:dyDescent="0.3">
      <c r="A203" s="1" t="s">
        <v>217</v>
      </c>
      <c r="B203" s="1" t="s">
        <v>219</v>
      </c>
      <c r="C203" s="1" t="s">
        <v>575</v>
      </c>
      <c r="D203" s="1" t="s">
        <v>85</v>
      </c>
      <c r="E203" s="1"/>
      <c r="F203" s="1">
        <v>0</v>
      </c>
      <c r="G203" s="1"/>
      <c r="H203" s="1">
        <v>0</v>
      </c>
      <c r="I203" s="1"/>
      <c r="J203" s="1"/>
      <c r="K203" s="1"/>
      <c r="L203" s="1"/>
      <c r="M203" s="1">
        <v>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>
        <v>0</v>
      </c>
      <c r="AH203" s="1"/>
      <c r="AI203" s="1"/>
      <c r="AJ203" s="1"/>
      <c r="AK203" s="1"/>
      <c r="AL203" s="1"/>
      <c r="AM203" s="1"/>
      <c r="AN203" s="1"/>
      <c r="AO203" s="1"/>
      <c r="AP203" s="1">
        <v>0</v>
      </c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 customHeight="1" x14ac:dyDescent="0.3">
      <c r="A204" s="1" t="s">
        <v>217</v>
      </c>
      <c r="B204" s="1" t="s">
        <v>219</v>
      </c>
      <c r="C204" s="1" t="s">
        <v>575</v>
      </c>
      <c r="D204" s="1" t="s">
        <v>87</v>
      </c>
      <c r="E204" s="1"/>
      <c r="F204" s="1">
        <v>0</v>
      </c>
      <c r="G204" s="1"/>
      <c r="H204" s="1">
        <v>0</v>
      </c>
      <c r="I204" s="1"/>
      <c r="J204" s="1"/>
      <c r="K204" s="1"/>
      <c r="L204" s="1"/>
      <c r="M204" s="1">
        <v>0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>
        <v>0</v>
      </c>
      <c r="AH204" s="1"/>
      <c r="AI204" s="1"/>
      <c r="AJ204" s="1"/>
      <c r="AK204" s="1"/>
      <c r="AL204" s="1"/>
      <c r="AM204" s="1"/>
      <c r="AN204" s="1"/>
      <c r="AO204" s="1"/>
      <c r="AP204" s="1">
        <v>0</v>
      </c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 customHeight="1" x14ac:dyDescent="0.3">
      <c r="A205" s="1" t="s">
        <v>217</v>
      </c>
      <c r="B205" s="1" t="s">
        <v>220</v>
      </c>
      <c r="C205" s="1" t="s">
        <v>576</v>
      </c>
      <c r="D205" s="1" t="s">
        <v>85</v>
      </c>
      <c r="E205" s="1"/>
      <c r="F205" s="1">
        <v>0</v>
      </c>
      <c r="G205" s="1"/>
      <c r="H205" s="1">
        <v>0</v>
      </c>
      <c r="I205" s="1"/>
      <c r="J205" s="1"/>
      <c r="K205" s="1"/>
      <c r="L205" s="1"/>
      <c r="M205" s="1">
        <v>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>
        <v>0</v>
      </c>
      <c r="AH205" s="1"/>
      <c r="AI205" s="1"/>
      <c r="AJ205" s="1"/>
      <c r="AK205" s="1"/>
      <c r="AL205" s="1"/>
      <c r="AM205" s="1"/>
      <c r="AN205" s="1"/>
      <c r="AO205" s="1"/>
      <c r="AP205" s="1">
        <v>0</v>
      </c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 customHeight="1" x14ac:dyDescent="0.3">
      <c r="A206" s="1" t="s">
        <v>217</v>
      </c>
      <c r="B206" s="1" t="s">
        <v>220</v>
      </c>
      <c r="C206" s="1" t="s">
        <v>576</v>
      </c>
      <c r="D206" s="1" t="s">
        <v>87</v>
      </c>
      <c r="E206" s="1"/>
      <c r="F206" s="1">
        <v>0</v>
      </c>
      <c r="G206" s="1"/>
      <c r="H206" s="1">
        <v>0</v>
      </c>
      <c r="I206" s="1"/>
      <c r="J206" s="1"/>
      <c r="K206" s="1"/>
      <c r="L206" s="1"/>
      <c r="M206" s="1">
        <v>0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>
        <v>0</v>
      </c>
      <c r="AH206" s="1"/>
      <c r="AI206" s="1"/>
      <c r="AJ206" s="1"/>
      <c r="AK206" s="1"/>
      <c r="AL206" s="1"/>
      <c r="AM206" s="1"/>
      <c r="AN206" s="1"/>
      <c r="AO206" s="1"/>
      <c r="AP206" s="1">
        <v>0</v>
      </c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 customHeight="1" x14ac:dyDescent="0.3">
      <c r="A207" s="1" t="s">
        <v>217</v>
      </c>
      <c r="B207" s="1" t="s">
        <v>577</v>
      </c>
      <c r="C207" s="1" t="s">
        <v>578</v>
      </c>
      <c r="D207" s="1" t="s">
        <v>85</v>
      </c>
      <c r="E207" s="1"/>
      <c r="F207" s="1">
        <v>0</v>
      </c>
      <c r="G207" s="1"/>
      <c r="H207" s="1">
        <v>0</v>
      </c>
      <c r="I207" s="1"/>
      <c r="J207" s="1"/>
      <c r="K207" s="1"/>
      <c r="L207" s="1"/>
      <c r="M207" s="1">
        <v>0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>
        <v>0</v>
      </c>
      <c r="AH207" s="1"/>
      <c r="AI207" s="1"/>
      <c r="AJ207" s="1"/>
      <c r="AK207" s="1"/>
      <c r="AL207" s="1"/>
      <c r="AM207" s="1"/>
      <c r="AN207" s="1"/>
      <c r="AO207" s="1"/>
      <c r="AP207" s="1">
        <v>0</v>
      </c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 customHeight="1" x14ac:dyDescent="0.3">
      <c r="A208" s="1" t="s">
        <v>217</v>
      </c>
      <c r="B208" s="1" t="s">
        <v>577</v>
      </c>
      <c r="C208" s="1" t="s">
        <v>578</v>
      </c>
      <c r="D208" s="1" t="s">
        <v>87</v>
      </c>
      <c r="E208" s="1"/>
      <c r="F208" s="1">
        <v>0</v>
      </c>
      <c r="G208" s="1"/>
      <c r="H208" s="1">
        <v>0</v>
      </c>
      <c r="I208" s="1"/>
      <c r="J208" s="1"/>
      <c r="K208" s="1"/>
      <c r="L208" s="1"/>
      <c r="M208" s="1">
        <v>0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>
        <v>0</v>
      </c>
      <c r="AH208" s="1"/>
      <c r="AI208" s="1"/>
      <c r="AJ208" s="1"/>
      <c r="AK208" s="1"/>
      <c r="AL208" s="1"/>
      <c r="AM208" s="1"/>
      <c r="AN208" s="1"/>
      <c r="AO208" s="1"/>
      <c r="AP208" s="1">
        <v>0</v>
      </c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 customHeight="1" x14ac:dyDescent="0.3">
      <c r="A209" s="1" t="s">
        <v>217</v>
      </c>
      <c r="B209" s="1" t="s">
        <v>222</v>
      </c>
      <c r="C209" s="1" t="s">
        <v>579</v>
      </c>
      <c r="D209" s="1" t="s">
        <v>85</v>
      </c>
      <c r="E209" s="1"/>
      <c r="F209" s="1">
        <v>0</v>
      </c>
      <c r="G209" s="1"/>
      <c r="H209" s="1">
        <v>0</v>
      </c>
      <c r="I209" s="1"/>
      <c r="J209" s="1"/>
      <c r="K209" s="1"/>
      <c r="L209" s="1"/>
      <c r="M209" s="1">
        <v>0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>
        <v>0</v>
      </c>
      <c r="AH209" s="1"/>
      <c r="AI209" s="1"/>
      <c r="AJ209" s="1"/>
      <c r="AK209" s="1"/>
      <c r="AL209" s="1"/>
      <c r="AM209" s="1"/>
      <c r="AN209" s="1"/>
      <c r="AO209" s="1"/>
      <c r="AP209" s="1">
        <v>0</v>
      </c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 customHeight="1" x14ac:dyDescent="0.3">
      <c r="A210" s="1" t="s">
        <v>217</v>
      </c>
      <c r="B210" s="1" t="s">
        <v>222</v>
      </c>
      <c r="C210" s="1" t="s">
        <v>579</v>
      </c>
      <c r="D210" s="1" t="s">
        <v>87</v>
      </c>
      <c r="E210" s="1"/>
      <c r="F210" s="1">
        <v>0</v>
      </c>
      <c r="G210" s="1"/>
      <c r="H210" s="1">
        <v>0</v>
      </c>
      <c r="I210" s="1"/>
      <c r="J210" s="1"/>
      <c r="K210" s="1"/>
      <c r="L210" s="1"/>
      <c r="M210" s="1">
        <v>0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>
        <v>0</v>
      </c>
      <c r="AH210" s="1"/>
      <c r="AI210" s="1"/>
      <c r="AJ210" s="1"/>
      <c r="AK210" s="1"/>
      <c r="AL210" s="1"/>
      <c r="AM210" s="1"/>
      <c r="AN210" s="1"/>
      <c r="AO210" s="1"/>
      <c r="AP210" s="1">
        <v>0</v>
      </c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 customHeight="1" x14ac:dyDescent="0.3">
      <c r="A211" s="1" t="s">
        <v>223</v>
      </c>
      <c r="B211" s="1" t="s">
        <v>580</v>
      </c>
      <c r="C211" s="1" t="s">
        <v>581</v>
      </c>
      <c r="D211" s="1" t="s">
        <v>87</v>
      </c>
      <c r="E211" s="1"/>
      <c r="F211" s="1">
        <v>0</v>
      </c>
      <c r="G211" s="1"/>
      <c r="H211" s="1">
        <v>0</v>
      </c>
      <c r="I211" s="1"/>
      <c r="J211" s="1"/>
      <c r="K211" s="1"/>
      <c r="L211" s="1"/>
      <c r="M211" s="1">
        <v>0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>
        <v>0</v>
      </c>
      <c r="AH211" s="1"/>
      <c r="AI211" s="1"/>
      <c r="AJ211" s="1"/>
      <c r="AK211" s="1"/>
      <c r="AL211" s="1"/>
      <c r="AM211" s="1"/>
      <c r="AN211" s="1"/>
      <c r="AO211" s="1"/>
      <c r="AP211" s="1">
        <v>0</v>
      </c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 customHeight="1" x14ac:dyDescent="0.3">
      <c r="A212" s="1" t="s">
        <v>223</v>
      </c>
      <c r="B212" s="1" t="s">
        <v>582</v>
      </c>
      <c r="C212" s="1" t="s">
        <v>583</v>
      </c>
      <c r="D212" s="1" t="s">
        <v>85</v>
      </c>
      <c r="E212" s="1"/>
      <c r="F212" s="1">
        <v>0</v>
      </c>
      <c r="G212" s="1"/>
      <c r="H212" s="1">
        <v>0</v>
      </c>
      <c r="I212" s="1"/>
      <c r="J212" s="1"/>
      <c r="K212" s="1"/>
      <c r="L212" s="1"/>
      <c r="M212" s="1">
        <v>0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>
        <v>0</v>
      </c>
      <c r="AH212" s="1"/>
      <c r="AI212" s="1"/>
      <c r="AJ212" s="1"/>
      <c r="AK212" s="1"/>
      <c r="AL212" s="1"/>
      <c r="AM212" s="1"/>
      <c r="AN212" s="1"/>
      <c r="AO212" s="1"/>
      <c r="AP212" s="1">
        <v>0</v>
      </c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 customHeight="1" x14ac:dyDescent="0.3">
      <c r="A213" s="1" t="s">
        <v>223</v>
      </c>
      <c r="B213" s="1" t="s">
        <v>582</v>
      </c>
      <c r="C213" s="1" t="s">
        <v>583</v>
      </c>
      <c r="D213" s="1" t="s">
        <v>87</v>
      </c>
      <c r="E213" s="1"/>
      <c r="F213" s="1">
        <v>0</v>
      </c>
      <c r="G213" s="1"/>
      <c r="H213" s="1">
        <v>0</v>
      </c>
      <c r="I213" s="1"/>
      <c r="J213" s="1"/>
      <c r="K213" s="1"/>
      <c r="L213" s="1"/>
      <c r="M213" s="1">
        <v>0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>
        <v>0</v>
      </c>
      <c r="AH213" s="1"/>
      <c r="AI213" s="1"/>
      <c r="AJ213" s="1"/>
      <c r="AK213" s="1"/>
      <c r="AL213" s="1"/>
      <c r="AM213" s="1"/>
      <c r="AN213" s="1"/>
      <c r="AO213" s="1"/>
      <c r="AP213" s="1">
        <v>0</v>
      </c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 customHeight="1" x14ac:dyDescent="0.3">
      <c r="A214" s="1" t="s">
        <v>223</v>
      </c>
      <c r="B214" s="1" t="s">
        <v>226</v>
      </c>
      <c r="C214" s="1" t="s">
        <v>584</v>
      </c>
      <c r="D214" s="1" t="s">
        <v>85</v>
      </c>
      <c r="E214" s="1"/>
      <c r="F214" s="1">
        <v>0</v>
      </c>
      <c r="G214" s="1"/>
      <c r="H214" s="1">
        <v>0</v>
      </c>
      <c r="I214" s="1"/>
      <c r="J214" s="1"/>
      <c r="K214" s="1"/>
      <c r="L214" s="1"/>
      <c r="M214" s="1">
        <v>0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>
        <v>0</v>
      </c>
      <c r="AH214" s="1"/>
      <c r="AI214" s="1"/>
      <c r="AJ214" s="1"/>
      <c r="AK214" s="1"/>
      <c r="AL214" s="1"/>
      <c r="AM214" s="1"/>
      <c r="AN214" s="1"/>
      <c r="AO214" s="1"/>
      <c r="AP214" s="1">
        <v>0</v>
      </c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 customHeight="1" x14ac:dyDescent="0.3">
      <c r="A215" s="1" t="s">
        <v>223</v>
      </c>
      <c r="B215" s="1" t="s">
        <v>226</v>
      </c>
      <c r="C215" s="1" t="s">
        <v>584</v>
      </c>
      <c r="D215" s="1" t="s">
        <v>87</v>
      </c>
      <c r="E215" s="1"/>
      <c r="F215" s="1">
        <v>0</v>
      </c>
      <c r="G215" s="1"/>
      <c r="H215" s="1">
        <v>0</v>
      </c>
      <c r="I215" s="1"/>
      <c r="J215" s="1"/>
      <c r="K215" s="1"/>
      <c r="L215" s="1"/>
      <c r="M215" s="1">
        <v>0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>
        <v>0</v>
      </c>
      <c r="AH215" s="1"/>
      <c r="AI215" s="1"/>
      <c r="AJ215" s="1"/>
      <c r="AK215" s="1"/>
      <c r="AL215" s="1"/>
      <c r="AM215" s="1"/>
      <c r="AN215" s="1"/>
      <c r="AO215" s="1"/>
      <c r="AP215" s="1">
        <v>0</v>
      </c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 customHeight="1" x14ac:dyDescent="0.3">
      <c r="A216" s="1" t="s">
        <v>223</v>
      </c>
      <c r="B216" s="1" t="s">
        <v>227</v>
      </c>
      <c r="C216" s="1" t="s">
        <v>585</v>
      </c>
      <c r="D216" s="1" t="s">
        <v>85</v>
      </c>
      <c r="E216" s="1"/>
      <c r="F216" s="1">
        <v>0</v>
      </c>
      <c r="G216" s="1"/>
      <c r="H216" s="1">
        <v>0</v>
      </c>
      <c r="I216" s="1"/>
      <c r="J216" s="1"/>
      <c r="K216" s="1"/>
      <c r="L216" s="1"/>
      <c r="M216" s="1">
        <v>0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>
        <v>0</v>
      </c>
      <c r="AH216" s="1"/>
      <c r="AI216" s="1"/>
      <c r="AJ216" s="1"/>
      <c r="AK216" s="1"/>
      <c r="AL216" s="1"/>
      <c r="AM216" s="1"/>
      <c r="AN216" s="1"/>
      <c r="AO216" s="1"/>
      <c r="AP216" s="1">
        <v>0</v>
      </c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 customHeight="1" x14ac:dyDescent="0.3">
      <c r="A217" s="1" t="s">
        <v>223</v>
      </c>
      <c r="B217" s="1" t="s">
        <v>227</v>
      </c>
      <c r="C217" s="1" t="s">
        <v>585</v>
      </c>
      <c r="D217" s="1" t="s">
        <v>87</v>
      </c>
      <c r="E217" s="1"/>
      <c r="F217" s="1">
        <v>0</v>
      </c>
      <c r="G217" s="1"/>
      <c r="H217" s="1">
        <v>0</v>
      </c>
      <c r="I217" s="1"/>
      <c r="J217" s="1"/>
      <c r="K217" s="1"/>
      <c r="L217" s="1"/>
      <c r="M217" s="1">
        <v>0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>
        <v>0</v>
      </c>
      <c r="AH217" s="1"/>
      <c r="AI217" s="1"/>
      <c r="AJ217" s="1"/>
      <c r="AK217" s="1"/>
      <c r="AL217" s="1"/>
      <c r="AM217" s="1"/>
      <c r="AN217" s="1"/>
      <c r="AO217" s="1"/>
      <c r="AP217" s="1">
        <v>0</v>
      </c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 customHeight="1" x14ac:dyDescent="0.3">
      <c r="A218" s="1" t="s">
        <v>223</v>
      </c>
      <c r="B218" s="1" t="s">
        <v>228</v>
      </c>
      <c r="C218" s="1" t="s">
        <v>586</v>
      </c>
      <c r="D218" s="1" t="s">
        <v>85</v>
      </c>
      <c r="E218" s="1"/>
      <c r="F218" s="1">
        <v>0</v>
      </c>
      <c r="G218" s="1"/>
      <c r="H218" s="1">
        <v>0</v>
      </c>
      <c r="I218" s="1"/>
      <c r="J218" s="1"/>
      <c r="K218" s="1"/>
      <c r="L218" s="1"/>
      <c r="M218" s="1">
        <v>0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>
        <v>0</v>
      </c>
      <c r="AH218" s="1"/>
      <c r="AI218" s="1"/>
      <c r="AJ218" s="1"/>
      <c r="AK218" s="1"/>
      <c r="AL218" s="1"/>
      <c r="AM218" s="1"/>
      <c r="AN218" s="1"/>
      <c r="AO218" s="1"/>
      <c r="AP218" s="1">
        <v>0</v>
      </c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 customHeight="1" x14ac:dyDescent="0.3">
      <c r="A219" s="1" t="s">
        <v>223</v>
      </c>
      <c r="B219" s="1" t="s">
        <v>228</v>
      </c>
      <c r="C219" s="1" t="s">
        <v>586</v>
      </c>
      <c r="D219" s="1" t="s">
        <v>87</v>
      </c>
      <c r="E219" s="1"/>
      <c r="F219" s="1">
        <v>0</v>
      </c>
      <c r="G219" s="1"/>
      <c r="H219" s="1">
        <v>0</v>
      </c>
      <c r="I219" s="1"/>
      <c r="J219" s="1"/>
      <c r="K219" s="1"/>
      <c r="L219" s="1"/>
      <c r="M219" s="1">
        <v>0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>
        <v>0</v>
      </c>
      <c r="AH219" s="1"/>
      <c r="AI219" s="1"/>
      <c r="AJ219" s="1"/>
      <c r="AK219" s="1"/>
      <c r="AL219" s="1"/>
      <c r="AM219" s="1"/>
      <c r="AN219" s="1"/>
      <c r="AO219" s="1"/>
      <c r="AP219" s="1">
        <v>0</v>
      </c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 customHeight="1" x14ac:dyDescent="0.3">
      <c r="A220" s="1" t="s">
        <v>223</v>
      </c>
      <c r="B220" s="1" t="s">
        <v>229</v>
      </c>
      <c r="C220" s="1" t="s">
        <v>587</v>
      </c>
      <c r="D220" s="1" t="s">
        <v>85</v>
      </c>
      <c r="E220" s="1"/>
      <c r="F220" s="1">
        <v>0</v>
      </c>
      <c r="G220" s="1"/>
      <c r="H220" s="1">
        <v>0</v>
      </c>
      <c r="I220" s="1"/>
      <c r="J220" s="1"/>
      <c r="K220" s="1"/>
      <c r="L220" s="1"/>
      <c r="M220" s="1">
        <v>0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>
        <v>0</v>
      </c>
      <c r="AH220" s="1"/>
      <c r="AI220" s="1"/>
      <c r="AJ220" s="1"/>
      <c r="AK220" s="1"/>
      <c r="AL220" s="1"/>
      <c r="AM220" s="1"/>
      <c r="AN220" s="1"/>
      <c r="AO220" s="1"/>
      <c r="AP220" s="1">
        <v>0</v>
      </c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 customHeight="1" x14ac:dyDescent="0.3">
      <c r="A221" s="1" t="s">
        <v>223</v>
      </c>
      <c r="B221" s="1" t="s">
        <v>229</v>
      </c>
      <c r="C221" s="1" t="s">
        <v>587</v>
      </c>
      <c r="D221" s="1" t="s">
        <v>87</v>
      </c>
      <c r="E221" s="1"/>
      <c r="F221" s="1">
        <v>0</v>
      </c>
      <c r="G221" s="1"/>
      <c r="H221" s="1">
        <v>0</v>
      </c>
      <c r="I221" s="1"/>
      <c r="J221" s="1"/>
      <c r="K221" s="1"/>
      <c r="L221" s="1"/>
      <c r="M221" s="1">
        <v>0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>
        <v>0</v>
      </c>
      <c r="AH221" s="1"/>
      <c r="AI221" s="1"/>
      <c r="AJ221" s="1"/>
      <c r="AK221" s="1"/>
      <c r="AL221" s="1"/>
      <c r="AM221" s="1"/>
      <c r="AN221" s="1"/>
      <c r="AO221" s="1"/>
      <c r="AP221" s="1">
        <v>0</v>
      </c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 customHeight="1" x14ac:dyDescent="0.3">
      <c r="A222" s="1" t="s">
        <v>223</v>
      </c>
      <c r="B222" s="1" t="s">
        <v>230</v>
      </c>
      <c r="C222" s="1" t="s">
        <v>588</v>
      </c>
      <c r="D222" s="1" t="s">
        <v>85</v>
      </c>
      <c r="E222" s="1"/>
      <c r="F222" s="1">
        <v>0</v>
      </c>
      <c r="G222" s="1"/>
      <c r="H222" s="1">
        <v>0</v>
      </c>
      <c r="I222" s="1"/>
      <c r="J222" s="1"/>
      <c r="K222" s="1"/>
      <c r="L222" s="1"/>
      <c r="M222" s="1">
        <v>0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>
        <v>0</v>
      </c>
      <c r="AH222" s="1"/>
      <c r="AI222" s="1"/>
      <c r="AJ222" s="1"/>
      <c r="AK222" s="1"/>
      <c r="AL222" s="1"/>
      <c r="AM222" s="1"/>
      <c r="AN222" s="1"/>
      <c r="AO222" s="1"/>
      <c r="AP222" s="1">
        <v>0</v>
      </c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 customHeight="1" x14ac:dyDescent="0.3">
      <c r="A223" s="1" t="s">
        <v>223</v>
      </c>
      <c r="B223" s="1" t="s">
        <v>230</v>
      </c>
      <c r="C223" s="1" t="s">
        <v>588</v>
      </c>
      <c r="D223" s="1" t="s">
        <v>87</v>
      </c>
      <c r="E223" s="1"/>
      <c r="F223" s="1">
        <v>0</v>
      </c>
      <c r="G223" s="1"/>
      <c r="H223" s="1">
        <v>0</v>
      </c>
      <c r="I223" s="1"/>
      <c r="J223" s="1"/>
      <c r="K223" s="1"/>
      <c r="L223" s="1"/>
      <c r="M223" s="1">
        <v>0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>
        <v>0</v>
      </c>
      <c r="AH223" s="1"/>
      <c r="AI223" s="1"/>
      <c r="AJ223" s="1"/>
      <c r="AK223" s="1"/>
      <c r="AL223" s="1"/>
      <c r="AM223" s="1"/>
      <c r="AN223" s="1"/>
      <c r="AO223" s="1"/>
      <c r="AP223" s="1">
        <v>0</v>
      </c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 customHeight="1" x14ac:dyDescent="0.3">
      <c r="A224" s="1" t="s">
        <v>223</v>
      </c>
      <c r="B224" s="1" t="s">
        <v>231</v>
      </c>
      <c r="C224" s="1" t="s">
        <v>589</v>
      </c>
      <c r="D224" s="1" t="s">
        <v>85</v>
      </c>
      <c r="E224" s="1"/>
      <c r="F224" s="1">
        <v>0</v>
      </c>
      <c r="G224" s="1"/>
      <c r="H224" s="1">
        <v>0</v>
      </c>
      <c r="I224" s="1"/>
      <c r="J224" s="1"/>
      <c r="K224" s="1"/>
      <c r="L224" s="1"/>
      <c r="M224" s="1">
        <v>0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>
        <v>0</v>
      </c>
      <c r="AH224" s="1"/>
      <c r="AI224" s="1"/>
      <c r="AJ224" s="1"/>
      <c r="AK224" s="1"/>
      <c r="AL224" s="1"/>
      <c r="AM224" s="1"/>
      <c r="AN224" s="1"/>
      <c r="AO224" s="1"/>
      <c r="AP224" s="1">
        <v>0</v>
      </c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 customHeight="1" x14ac:dyDescent="0.3">
      <c r="A225" s="1" t="s">
        <v>223</v>
      </c>
      <c r="B225" s="1" t="s">
        <v>231</v>
      </c>
      <c r="C225" s="1" t="s">
        <v>589</v>
      </c>
      <c r="D225" s="1" t="s">
        <v>87</v>
      </c>
      <c r="E225" s="1"/>
      <c r="F225" s="1">
        <v>0</v>
      </c>
      <c r="G225" s="1"/>
      <c r="H225" s="1">
        <v>0</v>
      </c>
      <c r="I225" s="1"/>
      <c r="J225" s="1"/>
      <c r="K225" s="1"/>
      <c r="L225" s="1"/>
      <c r="M225" s="1">
        <v>0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>
        <v>0</v>
      </c>
      <c r="AH225" s="1"/>
      <c r="AI225" s="1"/>
      <c r="AJ225" s="1"/>
      <c r="AK225" s="1"/>
      <c r="AL225" s="1"/>
      <c r="AM225" s="1"/>
      <c r="AN225" s="1"/>
      <c r="AO225" s="1"/>
      <c r="AP225" s="1">
        <v>0</v>
      </c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 customHeight="1" x14ac:dyDescent="0.3">
      <c r="A226" s="1" t="s">
        <v>223</v>
      </c>
      <c r="B226" s="1" t="s">
        <v>232</v>
      </c>
      <c r="C226" s="1" t="s">
        <v>590</v>
      </c>
      <c r="D226" s="1" t="s">
        <v>85</v>
      </c>
      <c r="E226" s="1"/>
      <c r="F226" s="1">
        <v>0</v>
      </c>
      <c r="G226" s="1"/>
      <c r="H226" s="1">
        <v>0</v>
      </c>
      <c r="I226" s="1"/>
      <c r="J226" s="1"/>
      <c r="K226" s="1"/>
      <c r="L226" s="1"/>
      <c r="M226" s="1">
        <v>0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>
        <v>0</v>
      </c>
      <c r="AH226" s="1"/>
      <c r="AI226" s="1"/>
      <c r="AJ226" s="1"/>
      <c r="AK226" s="1"/>
      <c r="AL226" s="1"/>
      <c r="AM226" s="1"/>
      <c r="AN226" s="1"/>
      <c r="AO226" s="1"/>
      <c r="AP226" s="1">
        <v>0</v>
      </c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 customHeight="1" x14ac:dyDescent="0.3">
      <c r="A227" s="1" t="s">
        <v>223</v>
      </c>
      <c r="B227" s="1" t="s">
        <v>232</v>
      </c>
      <c r="C227" s="1" t="s">
        <v>590</v>
      </c>
      <c r="D227" s="1" t="s">
        <v>87</v>
      </c>
      <c r="E227" s="1"/>
      <c r="F227" s="1">
        <v>0</v>
      </c>
      <c r="G227" s="1"/>
      <c r="H227" s="1">
        <v>0</v>
      </c>
      <c r="I227" s="1"/>
      <c r="J227" s="1"/>
      <c r="K227" s="1"/>
      <c r="L227" s="1"/>
      <c r="M227" s="1">
        <v>0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>
        <v>0</v>
      </c>
      <c r="AH227" s="1"/>
      <c r="AI227" s="1"/>
      <c r="AJ227" s="1"/>
      <c r="AK227" s="1"/>
      <c r="AL227" s="1"/>
      <c r="AM227" s="1"/>
      <c r="AN227" s="1"/>
      <c r="AO227" s="1"/>
      <c r="AP227" s="1">
        <v>0</v>
      </c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 customHeight="1" x14ac:dyDescent="0.3">
      <c r="A228" s="1" t="s">
        <v>223</v>
      </c>
      <c r="B228" s="1" t="s">
        <v>233</v>
      </c>
      <c r="C228" s="1" t="s">
        <v>591</v>
      </c>
      <c r="D228" s="1" t="s">
        <v>85</v>
      </c>
      <c r="E228" s="1"/>
      <c r="F228" s="1">
        <v>0</v>
      </c>
      <c r="G228" s="1"/>
      <c r="H228" s="1">
        <v>0</v>
      </c>
      <c r="I228" s="1"/>
      <c r="J228" s="1"/>
      <c r="K228" s="1"/>
      <c r="L228" s="1"/>
      <c r="M228" s="1">
        <v>0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>
        <v>0</v>
      </c>
      <c r="AH228" s="1"/>
      <c r="AI228" s="1"/>
      <c r="AJ228" s="1"/>
      <c r="AK228" s="1"/>
      <c r="AL228" s="1"/>
      <c r="AM228" s="1"/>
      <c r="AN228" s="1"/>
      <c r="AO228" s="1"/>
      <c r="AP228" s="1">
        <v>0</v>
      </c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 x14ac:dyDescent="0.3">
      <c r="A229" s="1" t="s">
        <v>223</v>
      </c>
      <c r="B229" s="1" t="s">
        <v>233</v>
      </c>
      <c r="C229" s="1" t="s">
        <v>591</v>
      </c>
      <c r="D229" s="1" t="s">
        <v>87</v>
      </c>
      <c r="E229" s="1"/>
      <c r="F229" s="1">
        <v>0</v>
      </c>
      <c r="G229" s="1"/>
      <c r="H229" s="1">
        <v>0</v>
      </c>
      <c r="I229" s="1"/>
      <c r="J229" s="1"/>
      <c r="K229" s="1"/>
      <c r="L229" s="1"/>
      <c r="M229" s="1">
        <v>0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>
        <v>0</v>
      </c>
      <c r="AH229" s="1"/>
      <c r="AI229" s="1"/>
      <c r="AJ229" s="1"/>
      <c r="AK229" s="1"/>
      <c r="AL229" s="1"/>
      <c r="AM229" s="1"/>
      <c r="AN229" s="1"/>
      <c r="AO229" s="1"/>
      <c r="AP229" s="1">
        <v>0</v>
      </c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 customHeight="1" x14ac:dyDescent="0.3">
      <c r="A230" s="1" t="s">
        <v>234</v>
      </c>
      <c r="B230" s="1" t="s">
        <v>235</v>
      </c>
      <c r="C230" s="1" t="s">
        <v>592</v>
      </c>
      <c r="D230" s="1" t="s">
        <v>87</v>
      </c>
      <c r="E230" s="1"/>
      <c r="F230" s="1">
        <v>0</v>
      </c>
      <c r="G230" s="1"/>
      <c r="H230" s="1">
        <v>0</v>
      </c>
      <c r="I230" s="1"/>
      <c r="J230" s="1"/>
      <c r="K230" s="1"/>
      <c r="L230" s="1"/>
      <c r="M230" s="1">
        <v>0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>
        <v>0</v>
      </c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 customHeight="1" x14ac:dyDescent="0.3">
      <c r="A231" s="1" t="s">
        <v>236</v>
      </c>
      <c r="B231" s="1" t="s">
        <v>237</v>
      </c>
      <c r="C231" s="1" t="s">
        <v>593</v>
      </c>
      <c r="D231" s="1" t="s">
        <v>87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>
        <v>0</v>
      </c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 customHeight="1" x14ac:dyDescent="0.3">
      <c r="A232" s="1" t="s">
        <v>236</v>
      </c>
      <c r="B232" s="1" t="s">
        <v>238</v>
      </c>
      <c r="C232" s="1" t="s">
        <v>594</v>
      </c>
      <c r="D232" s="1" t="s">
        <v>87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 customHeight="1" x14ac:dyDescent="0.3">
      <c r="A233" s="1" t="s">
        <v>236</v>
      </c>
      <c r="B233" s="1" t="s">
        <v>239</v>
      </c>
      <c r="C233" s="1" t="s">
        <v>595</v>
      </c>
      <c r="D233" s="1" t="s">
        <v>87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 customHeight="1" x14ac:dyDescent="0.3">
      <c r="A234" s="1" t="s">
        <v>236</v>
      </c>
      <c r="B234" s="1" t="s">
        <v>240</v>
      </c>
      <c r="C234" s="1" t="s">
        <v>596</v>
      </c>
      <c r="D234" s="1" t="s">
        <v>87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 customHeight="1" x14ac:dyDescent="0.3">
      <c r="A235" s="1" t="s">
        <v>236</v>
      </c>
      <c r="B235" s="1" t="s">
        <v>241</v>
      </c>
      <c r="C235" s="1" t="s">
        <v>597</v>
      </c>
      <c r="D235" s="1" t="s">
        <v>87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 customHeight="1" x14ac:dyDescent="0.3">
      <c r="A236" s="1" t="s">
        <v>244</v>
      </c>
      <c r="B236" s="1" t="s">
        <v>245</v>
      </c>
      <c r="C236" s="1" t="s">
        <v>598</v>
      </c>
      <c r="D236" s="1" t="s">
        <v>87</v>
      </c>
      <c r="E236" s="1"/>
      <c r="F236" s="1">
        <v>0</v>
      </c>
      <c r="G236" s="1"/>
      <c r="H236" s="1">
        <v>0</v>
      </c>
      <c r="I236" s="1"/>
      <c r="J236" s="1"/>
      <c r="K236" s="1"/>
      <c r="L236" s="1"/>
      <c r="M236" s="1">
        <v>0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>
        <v>0</v>
      </c>
      <c r="AH236" s="1"/>
      <c r="AI236" s="1"/>
      <c r="AJ236" s="1"/>
      <c r="AK236" s="1"/>
      <c r="AL236" s="1"/>
      <c r="AM236" s="1"/>
      <c r="AN236" s="1"/>
      <c r="AO236" s="1"/>
      <c r="AP236" s="1">
        <v>0</v>
      </c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 customHeight="1" x14ac:dyDescent="0.3">
      <c r="A237" s="1" t="s">
        <v>244</v>
      </c>
      <c r="B237" s="1" t="s">
        <v>246</v>
      </c>
      <c r="C237" s="1" t="s">
        <v>599</v>
      </c>
      <c r="D237" s="1" t="s">
        <v>85</v>
      </c>
      <c r="E237" s="1"/>
      <c r="F237" s="1">
        <v>0</v>
      </c>
      <c r="G237" s="1"/>
      <c r="H237" s="1">
        <v>0</v>
      </c>
      <c r="I237" s="1"/>
      <c r="J237" s="1"/>
      <c r="K237" s="1"/>
      <c r="L237" s="1"/>
      <c r="M237" s="1">
        <v>0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>
        <v>0</v>
      </c>
      <c r="AH237" s="1"/>
      <c r="AI237" s="1"/>
      <c r="AJ237" s="1"/>
      <c r="AK237" s="1"/>
      <c r="AL237" s="1"/>
      <c r="AM237" s="1"/>
      <c r="AN237" s="1"/>
      <c r="AO237" s="1"/>
      <c r="AP237" s="1">
        <v>0</v>
      </c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 customHeight="1" x14ac:dyDescent="0.3">
      <c r="A238" s="1" t="s">
        <v>244</v>
      </c>
      <c r="B238" s="1" t="s">
        <v>246</v>
      </c>
      <c r="C238" s="1" t="s">
        <v>599</v>
      </c>
      <c r="D238" s="1" t="s">
        <v>87</v>
      </c>
      <c r="E238" s="1"/>
      <c r="F238" s="1">
        <v>0</v>
      </c>
      <c r="G238" s="1"/>
      <c r="H238" s="1">
        <v>0</v>
      </c>
      <c r="I238" s="1"/>
      <c r="J238" s="1"/>
      <c r="K238" s="1"/>
      <c r="L238" s="1"/>
      <c r="M238" s="1">
        <v>0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>
        <v>0</v>
      </c>
      <c r="AH238" s="1"/>
      <c r="AI238" s="1"/>
      <c r="AJ238" s="1"/>
      <c r="AK238" s="1"/>
      <c r="AL238" s="1"/>
      <c r="AM238" s="1"/>
      <c r="AN238" s="1"/>
      <c r="AO238" s="1"/>
      <c r="AP238" s="1">
        <v>0</v>
      </c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 customHeight="1" x14ac:dyDescent="0.3">
      <c r="A239" s="1" t="s">
        <v>244</v>
      </c>
      <c r="B239" s="1" t="s">
        <v>247</v>
      </c>
      <c r="C239" s="1" t="s">
        <v>600</v>
      </c>
      <c r="D239" s="1" t="s">
        <v>85</v>
      </c>
      <c r="E239" s="1"/>
      <c r="F239" s="1">
        <v>0</v>
      </c>
      <c r="G239" s="1"/>
      <c r="H239" s="1">
        <v>0</v>
      </c>
      <c r="I239" s="1"/>
      <c r="J239" s="1"/>
      <c r="K239" s="1"/>
      <c r="L239" s="1"/>
      <c r="M239" s="1">
        <v>0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>
        <v>0</v>
      </c>
      <c r="AH239" s="1"/>
      <c r="AI239" s="1"/>
      <c r="AJ239" s="1"/>
      <c r="AK239" s="1"/>
      <c r="AL239" s="1"/>
      <c r="AM239" s="1"/>
      <c r="AN239" s="1"/>
      <c r="AO239" s="1"/>
      <c r="AP239" s="1">
        <v>0</v>
      </c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 customHeight="1" x14ac:dyDescent="0.3">
      <c r="A240" s="1" t="s">
        <v>244</v>
      </c>
      <c r="B240" s="1" t="s">
        <v>247</v>
      </c>
      <c r="C240" s="1" t="s">
        <v>600</v>
      </c>
      <c r="D240" s="1" t="s">
        <v>87</v>
      </c>
      <c r="E240" s="1"/>
      <c r="F240" s="1">
        <v>0</v>
      </c>
      <c r="G240" s="1"/>
      <c r="H240" s="1">
        <v>0</v>
      </c>
      <c r="I240" s="1"/>
      <c r="J240" s="1"/>
      <c r="K240" s="1"/>
      <c r="L240" s="1"/>
      <c r="M240" s="1">
        <v>0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>
        <v>0</v>
      </c>
      <c r="AH240" s="1"/>
      <c r="AI240" s="1"/>
      <c r="AJ240" s="1"/>
      <c r="AK240" s="1"/>
      <c r="AL240" s="1"/>
      <c r="AM240" s="1"/>
      <c r="AN240" s="1"/>
      <c r="AO240" s="1"/>
      <c r="AP240" s="1">
        <v>0</v>
      </c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 customHeight="1" x14ac:dyDescent="0.3">
      <c r="A241" s="1" t="s">
        <v>244</v>
      </c>
      <c r="B241" s="1" t="s">
        <v>601</v>
      </c>
      <c r="C241" s="1" t="s">
        <v>602</v>
      </c>
      <c r="D241" s="1" t="s">
        <v>85</v>
      </c>
      <c r="E241" s="1"/>
      <c r="F241" s="1">
        <v>0</v>
      </c>
      <c r="G241" s="1"/>
      <c r="H241" s="1">
        <v>0</v>
      </c>
      <c r="I241" s="1"/>
      <c r="J241" s="1"/>
      <c r="K241" s="1"/>
      <c r="L241" s="1"/>
      <c r="M241" s="1">
        <v>0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>
        <v>0</v>
      </c>
      <c r="AH241" s="1"/>
      <c r="AI241" s="1"/>
      <c r="AJ241" s="1"/>
      <c r="AK241" s="1"/>
      <c r="AL241" s="1"/>
      <c r="AM241" s="1"/>
      <c r="AN241" s="1"/>
      <c r="AO241" s="1"/>
      <c r="AP241" s="1">
        <v>0</v>
      </c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 customHeight="1" x14ac:dyDescent="0.3">
      <c r="A242" s="1" t="s">
        <v>244</v>
      </c>
      <c r="B242" s="1" t="s">
        <v>601</v>
      </c>
      <c r="C242" s="1" t="s">
        <v>602</v>
      </c>
      <c r="D242" s="1" t="s">
        <v>87</v>
      </c>
      <c r="E242" s="1"/>
      <c r="F242" s="1">
        <v>0</v>
      </c>
      <c r="G242" s="1"/>
      <c r="H242" s="1">
        <v>0</v>
      </c>
      <c r="I242" s="1"/>
      <c r="J242" s="1"/>
      <c r="K242" s="1"/>
      <c r="L242" s="1"/>
      <c r="M242" s="1">
        <v>0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>
        <v>0</v>
      </c>
      <c r="AH242" s="1"/>
      <c r="AI242" s="1"/>
      <c r="AJ242" s="1"/>
      <c r="AK242" s="1"/>
      <c r="AL242" s="1"/>
      <c r="AM242" s="1"/>
      <c r="AN242" s="1"/>
      <c r="AO242" s="1"/>
      <c r="AP242" s="1">
        <v>0</v>
      </c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 customHeight="1" x14ac:dyDescent="0.3">
      <c r="A243" s="1" t="s">
        <v>244</v>
      </c>
      <c r="B243" s="1" t="s">
        <v>603</v>
      </c>
      <c r="C243" s="1" t="s">
        <v>604</v>
      </c>
      <c r="D243" s="1" t="s">
        <v>85</v>
      </c>
      <c r="E243" s="1"/>
      <c r="F243" s="1">
        <v>0</v>
      </c>
      <c r="G243" s="1"/>
      <c r="H243" s="1">
        <v>0</v>
      </c>
      <c r="I243" s="1"/>
      <c r="J243" s="1"/>
      <c r="K243" s="1"/>
      <c r="L243" s="1"/>
      <c r="M243" s="1">
        <v>0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>
        <v>0</v>
      </c>
      <c r="AH243" s="1"/>
      <c r="AI243" s="1"/>
      <c r="AJ243" s="1"/>
      <c r="AK243" s="1"/>
      <c r="AL243" s="1"/>
      <c r="AM243" s="1"/>
      <c r="AN243" s="1"/>
      <c r="AO243" s="1"/>
      <c r="AP243" s="1">
        <v>0</v>
      </c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 customHeight="1" x14ac:dyDescent="0.3">
      <c r="A244" s="1" t="s">
        <v>244</v>
      </c>
      <c r="B244" s="1" t="s">
        <v>603</v>
      </c>
      <c r="C244" s="1" t="s">
        <v>604</v>
      </c>
      <c r="D244" s="1" t="s">
        <v>87</v>
      </c>
      <c r="E244" s="1"/>
      <c r="F244" s="1">
        <v>0</v>
      </c>
      <c r="G244" s="1"/>
      <c r="H244" s="1">
        <v>0</v>
      </c>
      <c r="I244" s="1"/>
      <c r="J244" s="1"/>
      <c r="K244" s="1"/>
      <c r="L244" s="1"/>
      <c r="M244" s="1">
        <v>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>
        <v>0</v>
      </c>
      <c r="AH244" s="1"/>
      <c r="AI244" s="1"/>
      <c r="AJ244" s="1"/>
      <c r="AK244" s="1"/>
      <c r="AL244" s="1"/>
      <c r="AM244" s="1"/>
      <c r="AN244" s="1"/>
      <c r="AO244" s="1"/>
      <c r="AP244" s="1">
        <v>0</v>
      </c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 customHeight="1" x14ac:dyDescent="0.3">
      <c r="A245" s="1" t="s">
        <v>244</v>
      </c>
      <c r="B245" s="1" t="s">
        <v>605</v>
      </c>
      <c r="C245" s="1" t="s">
        <v>606</v>
      </c>
      <c r="D245" s="1" t="s">
        <v>85</v>
      </c>
      <c r="E245" s="1"/>
      <c r="F245" s="1">
        <v>0</v>
      </c>
      <c r="G245" s="1"/>
      <c r="H245" s="1">
        <v>0</v>
      </c>
      <c r="I245" s="1"/>
      <c r="J245" s="1"/>
      <c r="K245" s="1"/>
      <c r="L245" s="1"/>
      <c r="M245" s="1">
        <v>0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>
        <v>0</v>
      </c>
      <c r="AH245" s="1"/>
      <c r="AI245" s="1"/>
      <c r="AJ245" s="1"/>
      <c r="AK245" s="1"/>
      <c r="AL245" s="1"/>
      <c r="AM245" s="1"/>
      <c r="AN245" s="1"/>
      <c r="AO245" s="1"/>
      <c r="AP245" s="1">
        <v>0</v>
      </c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 customHeight="1" x14ac:dyDescent="0.3">
      <c r="A246" s="1" t="s">
        <v>244</v>
      </c>
      <c r="B246" s="1" t="s">
        <v>605</v>
      </c>
      <c r="C246" s="1" t="s">
        <v>606</v>
      </c>
      <c r="D246" s="1" t="s">
        <v>87</v>
      </c>
      <c r="E246" s="1"/>
      <c r="F246" s="1">
        <v>0</v>
      </c>
      <c r="G246" s="1"/>
      <c r="H246" s="1">
        <v>0</v>
      </c>
      <c r="I246" s="1"/>
      <c r="J246" s="1"/>
      <c r="K246" s="1"/>
      <c r="L246" s="1"/>
      <c r="M246" s="1"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>
        <v>0</v>
      </c>
      <c r="AH246" s="1"/>
      <c r="AI246" s="1"/>
      <c r="AJ246" s="1"/>
      <c r="AK246" s="1"/>
      <c r="AL246" s="1"/>
      <c r="AM246" s="1"/>
      <c r="AN246" s="1"/>
      <c r="AO246" s="1"/>
      <c r="AP246" s="1">
        <v>0</v>
      </c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 customHeight="1" x14ac:dyDescent="0.3">
      <c r="A247" s="1" t="s">
        <v>244</v>
      </c>
      <c r="B247" s="1" t="s">
        <v>251</v>
      </c>
      <c r="C247" s="1" t="s">
        <v>607</v>
      </c>
      <c r="D247" s="1" t="s">
        <v>85</v>
      </c>
      <c r="E247" s="1"/>
      <c r="F247" s="1">
        <v>0</v>
      </c>
      <c r="G247" s="1"/>
      <c r="H247" s="1">
        <v>0</v>
      </c>
      <c r="I247" s="1"/>
      <c r="J247" s="1"/>
      <c r="K247" s="1"/>
      <c r="L247" s="1"/>
      <c r="M247" s="1">
        <v>0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>
        <v>0</v>
      </c>
      <c r="AH247" s="1"/>
      <c r="AI247" s="1"/>
      <c r="AJ247" s="1"/>
      <c r="AK247" s="1"/>
      <c r="AL247" s="1"/>
      <c r="AM247" s="1"/>
      <c r="AN247" s="1"/>
      <c r="AO247" s="1"/>
      <c r="AP247" s="1">
        <v>0</v>
      </c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 customHeight="1" x14ac:dyDescent="0.3">
      <c r="A248" s="1" t="s">
        <v>244</v>
      </c>
      <c r="B248" s="1" t="s">
        <v>251</v>
      </c>
      <c r="C248" s="1" t="s">
        <v>607</v>
      </c>
      <c r="D248" s="1" t="s">
        <v>87</v>
      </c>
      <c r="E248" s="1"/>
      <c r="F248" s="1">
        <v>0</v>
      </c>
      <c r="G248" s="1"/>
      <c r="H248" s="1">
        <v>0</v>
      </c>
      <c r="I248" s="1"/>
      <c r="J248" s="1"/>
      <c r="K248" s="1"/>
      <c r="L248" s="1"/>
      <c r="M248" s="1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>
        <v>0</v>
      </c>
      <c r="AH248" s="1"/>
      <c r="AI248" s="1"/>
      <c r="AJ248" s="1"/>
      <c r="AK248" s="1"/>
      <c r="AL248" s="1"/>
      <c r="AM248" s="1"/>
      <c r="AN248" s="1"/>
      <c r="AO248" s="1"/>
      <c r="AP248" s="1">
        <v>0</v>
      </c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 customHeight="1" x14ac:dyDescent="0.3">
      <c r="A249" s="1" t="s">
        <v>244</v>
      </c>
      <c r="B249" s="1" t="s">
        <v>252</v>
      </c>
      <c r="C249" s="1" t="s">
        <v>608</v>
      </c>
      <c r="D249" s="1" t="s">
        <v>85</v>
      </c>
      <c r="E249" s="1"/>
      <c r="F249" s="1">
        <v>0</v>
      </c>
      <c r="G249" s="1"/>
      <c r="H249" s="1">
        <v>0</v>
      </c>
      <c r="I249" s="1"/>
      <c r="J249" s="1"/>
      <c r="K249" s="1"/>
      <c r="L249" s="1"/>
      <c r="M249" s="1">
        <v>0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>
        <v>0</v>
      </c>
      <c r="AH249" s="1"/>
      <c r="AI249" s="1"/>
      <c r="AJ249" s="1"/>
      <c r="AK249" s="1"/>
      <c r="AL249" s="1"/>
      <c r="AM249" s="1"/>
      <c r="AN249" s="1"/>
      <c r="AO249" s="1"/>
      <c r="AP249" s="1">
        <v>0</v>
      </c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 customHeight="1" x14ac:dyDescent="0.3">
      <c r="A250" s="1" t="s">
        <v>244</v>
      </c>
      <c r="B250" s="1" t="s">
        <v>252</v>
      </c>
      <c r="C250" s="1" t="s">
        <v>608</v>
      </c>
      <c r="D250" s="1" t="s">
        <v>87</v>
      </c>
      <c r="E250" s="1"/>
      <c r="F250" s="1">
        <v>0</v>
      </c>
      <c r="G250" s="1"/>
      <c r="H250" s="1">
        <v>0</v>
      </c>
      <c r="I250" s="1"/>
      <c r="J250" s="1"/>
      <c r="K250" s="1"/>
      <c r="L250" s="1"/>
      <c r="M250" s="1">
        <v>0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>
        <v>0</v>
      </c>
      <c r="AH250" s="1"/>
      <c r="AI250" s="1"/>
      <c r="AJ250" s="1"/>
      <c r="AK250" s="1"/>
      <c r="AL250" s="1"/>
      <c r="AM250" s="1"/>
      <c r="AN250" s="1"/>
      <c r="AO250" s="1"/>
      <c r="AP250" s="1">
        <v>0</v>
      </c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 customHeight="1" x14ac:dyDescent="0.3">
      <c r="A251" s="1" t="s">
        <v>244</v>
      </c>
      <c r="B251" s="1" t="s">
        <v>609</v>
      </c>
      <c r="C251" s="1" t="s">
        <v>610</v>
      </c>
      <c r="D251" s="1" t="s">
        <v>85</v>
      </c>
      <c r="E251" s="1"/>
      <c r="F251" s="1">
        <v>0</v>
      </c>
      <c r="G251" s="1"/>
      <c r="H251" s="1">
        <v>0</v>
      </c>
      <c r="I251" s="1"/>
      <c r="J251" s="1"/>
      <c r="K251" s="1"/>
      <c r="L251" s="1"/>
      <c r="M251" s="1">
        <v>0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>
        <v>0</v>
      </c>
      <c r="AH251" s="1"/>
      <c r="AI251" s="1"/>
      <c r="AJ251" s="1"/>
      <c r="AK251" s="1"/>
      <c r="AL251" s="1"/>
      <c r="AM251" s="1"/>
      <c r="AN251" s="1"/>
      <c r="AO251" s="1"/>
      <c r="AP251" s="1">
        <v>0</v>
      </c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 customHeight="1" x14ac:dyDescent="0.3">
      <c r="A252" s="1" t="s">
        <v>244</v>
      </c>
      <c r="B252" s="1" t="s">
        <v>609</v>
      </c>
      <c r="C252" s="1" t="s">
        <v>610</v>
      </c>
      <c r="D252" s="1" t="s">
        <v>87</v>
      </c>
      <c r="E252" s="1"/>
      <c r="F252" s="1">
        <v>0</v>
      </c>
      <c r="G252" s="1"/>
      <c r="H252" s="1">
        <v>0</v>
      </c>
      <c r="I252" s="1"/>
      <c r="J252" s="1"/>
      <c r="K252" s="1"/>
      <c r="L252" s="1"/>
      <c r="M252" s="1">
        <v>0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>
        <v>0</v>
      </c>
      <c r="AH252" s="1"/>
      <c r="AI252" s="1"/>
      <c r="AJ252" s="1"/>
      <c r="AK252" s="1"/>
      <c r="AL252" s="1"/>
      <c r="AM252" s="1"/>
      <c r="AN252" s="1"/>
      <c r="AO252" s="1"/>
      <c r="AP252" s="1">
        <v>0</v>
      </c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 customHeight="1" x14ac:dyDescent="0.3">
      <c r="A253" s="1" t="s">
        <v>244</v>
      </c>
      <c r="B253" s="1" t="s">
        <v>611</v>
      </c>
      <c r="C253" s="1" t="s">
        <v>612</v>
      </c>
      <c r="D253" s="1" t="s">
        <v>85</v>
      </c>
      <c r="E253" s="1"/>
      <c r="F253" s="1">
        <v>0</v>
      </c>
      <c r="G253" s="1"/>
      <c r="H253" s="1">
        <v>0</v>
      </c>
      <c r="I253" s="1"/>
      <c r="J253" s="1"/>
      <c r="K253" s="1"/>
      <c r="L253" s="1"/>
      <c r="M253" s="1">
        <v>0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>
        <v>0</v>
      </c>
      <c r="AH253" s="1"/>
      <c r="AI253" s="1"/>
      <c r="AJ253" s="1"/>
      <c r="AK253" s="1"/>
      <c r="AL253" s="1"/>
      <c r="AM253" s="1"/>
      <c r="AN253" s="1"/>
      <c r="AO253" s="1"/>
      <c r="AP253" s="1">
        <v>0</v>
      </c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 customHeight="1" x14ac:dyDescent="0.3">
      <c r="A254" s="1" t="s">
        <v>244</v>
      </c>
      <c r="B254" s="1" t="s">
        <v>611</v>
      </c>
      <c r="C254" s="1" t="s">
        <v>612</v>
      </c>
      <c r="D254" s="1" t="s">
        <v>87</v>
      </c>
      <c r="E254" s="1"/>
      <c r="F254" s="1">
        <v>0</v>
      </c>
      <c r="G254" s="1"/>
      <c r="H254" s="1">
        <v>0</v>
      </c>
      <c r="I254" s="1"/>
      <c r="J254" s="1"/>
      <c r="K254" s="1"/>
      <c r="L254" s="1"/>
      <c r="M254" s="1">
        <v>0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>
        <v>0</v>
      </c>
      <c r="AH254" s="1"/>
      <c r="AI254" s="1"/>
      <c r="AJ254" s="1"/>
      <c r="AK254" s="1"/>
      <c r="AL254" s="1"/>
      <c r="AM254" s="1"/>
      <c r="AN254" s="1"/>
      <c r="AO254" s="1"/>
      <c r="AP254" s="1">
        <v>0</v>
      </c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 customHeight="1" x14ac:dyDescent="0.3">
      <c r="A255" s="1" t="s">
        <v>244</v>
      </c>
      <c r="B255" s="1" t="s">
        <v>255</v>
      </c>
      <c r="C255" s="1" t="s">
        <v>613</v>
      </c>
      <c r="D255" s="1" t="s">
        <v>85</v>
      </c>
      <c r="E255" s="1"/>
      <c r="F255" s="1">
        <v>0</v>
      </c>
      <c r="G255" s="1"/>
      <c r="H255" s="1">
        <v>0</v>
      </c>
      <c r="I255" s="1"/>
      <c r="J255" s="1"/>
      <c r="K255" s="1"/>
      <c r="L255" s="1"/>
      <c r="M255" s="1">
        <v>0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>
        <v>0</v>
      </c>
      <c r="AH255" s="1"/>
      <c r="AI255" s="1"/>
      <c r="AJ255" s="1"/>
      <c r="AK255" s="1"/>
      <c r="AL255" s="1"/>
      <c r="AM255" s="1"/>
      <c r="AN255" s="1"/>
      <c r="AO255" s="1"/>
      <c r="AP255" s="1">
        <v>0</v>
      </c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 customHeight="1" x14ac:dyDescent="0.3">
      <c r="A256" s="1" t="s">
        <v>244</v>
      </c>
      <c r="B256" s="1" t="s">
        <v>255</v>
      </c>
      <c r="C256" s="1" t="s">
        <v>613</v>
      </c>
      <c r="D256" s="1" t="s">
        <v>87</v>
      </c>
      <c r="E256" s="1"/>
      <c r="F256" s="1">
        <v>0</v>
      </c>
      <c r="G256" s="1"/>
      <c r="H256" s="1">
        <v>0</v>
      </c>
      <c r="I256" s="1"/>
      <c r="J256" s="1"/>
      <c r="K256" s="1"/>
      <c r="L256" s="1"/>
      <c r="M256" s="1">
        <v>0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>
        <v>0</v>
      </c>
      <c r="AH256" s="1"/>
      <c r="AI256" s="1"/>
      <c r="AJ256" s="1"/>
      <c r="AK256" s="1"/>
      <c r="AL256" s="1"/>
      <c r="AM256" s="1"/>
      <c r="AN256" s="1"/>
      <c r="AO256" s="1"/>
      <c r="AP256" s="1">
        <v>0</v>
      </c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.75" customHeight="1" x14ac:dyDescent="0.3">
      <c r="A257" s="1" t="s">
        <v>244</v>
      </c>
      <c r="B257" s="1" t="s">
        <v>256</v>
      </c>
      <c r="C257" s="1" t="s">
        <v>614</v>
      </c>
      <c r="D257" s="1" t="s">
        <v>85</v>
      </c>
      <c r="E257" s="1"/>
      <c r="F257" s="1">
        <v>0</v>
      </c>
      <c r="G257" s="1"/>
      <c r="H257" s="1">
        <v>0</v>
      </c>
      <c r="I257" s="1"/>
      <c r="J257" s="1"/>
      <c r="K257" s="1"/>
      <c r="L257" s="1"/>
      <c r="M257" s="1">
        <v>0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>
        <v>0</v>
      </c>
      <c r="AH257" s="1"/>
      <c r="AI257" s="1"/>
      <c r="AJ257" s="1"/>
      <c r="AK257" s="1"/>
      <c r="AL257" s="1"/>
      <c r="AM257" s="1"/>
      <c r="AN257" s="1"/>
      <c r="AO257" s="1"/>
      <c r="AP257" s="1">
        <v>0</v>
      </c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.75" customHeight="1" x14ac:dyDescent="0.3">
      <c r="A258" s="1" t="s">
        <v>244</v>
      </c>
      <c r="B258" s="1" t="s">
        <v>256</v>
      </c>
      <c r="C258" s="1" t="s">
        <v>614</v>
      </c>
      <c r="D258" s="1" t="s">
        <v>87</v>
      </c>
      <c r="E258" s="1"/>
      <c r="F258" s="1">
        <v>0</v>
      </c>
      <c r="G258" s="1"/>
      <c r="H258" s="1">
        <v>0</v>
      </c>
      <c r="I258" s="1"/>
      <c r="J258" s="1"/>
      <c r="K258" s="1"/>
      <c r="L258" s="1"/>
      <c r="M258" s="1">
        <v>0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>
        <v>0</v>
      </c>
      <c r="AH258" s="1"/>
      <c r="AI258" s="1"/>
      <c r="AJ258" s="1"/>
      <c r="AK258" s="1"/>
      <c r="AL258" s="1"/>
      <c r="AM258" s="1"/>
      <c r="AN258" s="1"/>
      <c r="AO258" s="1"/>
      <c r="AP258" s="1">
        <v>0</v>
      </c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.75" customHeight="1" x14ac:dyDescent="0.3">
      <c r="A259" s="1" t="s">
        <v>244</v>
      </c>
      <c r="B259" s="1" t="s">
        <v>257</v>
      </c>
      <c r="C259" s="1" t="s">
        <v>615</v>
      </c>
      <c r="D259" s="1" t="s">
        <v>85</v>
      </c>
      <c r="E259" s="1"/>
      <c r="F259" s="1">
        <v>0</v>
      </c>
      <c r="G259" s="1"/>
      <c r="H259" s="1">
        <v>0</v>
      </c>
      <c r="I259" s="1"/>
      <c r="J259" s="1"/>
      <c r="K259" s="1"/>
      <c r="L259" s="1"/>
      <c r="M259" s="1">
        <v>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>
        <v>0</v>
      </c>
      <c r="AH259" s="1"/>
      <c r="AI259" s="1"/>
      <c r="AJ259" s="1"/>
      <c r="AK259" s="1"/>
      <c r="AL259" s="1"/>
      <c r="AM259" s="1"/>
      <c r="AN259" s="1"/>
      <c r="AO259" s="1"/>
      <c r="AP259" s="1">
        <v>0</v>
      </c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.75" customHeight="1" x14ac:dyDescent="0.3">
      <c r="A260" s="1" t="s">
        <v>244</v>
      </c>
      <c r="B260" s="1" t="s">
        <v>257</v>
      </c>
      <c r="C260" s="1" t="s">
        <v>615</v>
      </c>
      <c r="D260" s="1" t="s">
        <v>87</v>
      </c>
      <c r="E260" s="1"/>
      <c r="F260" s="1">
        <v>0</v>
      </c>
      <c r="G260" s="1"/>
      <c r="H260" s="1">
        <v>0</v>
      </c>
      <c r="I260" s="1"/>
      <c r="J260" s="1"/>
      <c r="K260" s="1"/>
      <c r="L260" s="1"/>
      <c r="M260" s="1">
        <v>0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>
        <v>0</v>
      </c>
      <c r="AH260" s="1"/>
      <c r="AI260" s="1"/>
      <c r="AJ260" s="1"/>
      <c r="AK260" s="1"/>
      <c r="AL260" s="1"/>
      <c r="AM260" s="1"/>
      <c r="AN260" s="1"/>
      <c r="AO260" s="1"/>
      <c r="AP260" s="1">
        <v>0</v>
      </c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.75" customHeight="1" x14ac:dyDescent="0.3">
      <c r="A261" s="1" t="s">
        <v>258</v>
      </c>
      <c r="B261" s="1" t="s">
        <v>259</v>
      </c>
      <c r="C261" s="1" t="s">
        <v>612</v>
      </c>
      <c r="D261" s="1" t="s">
        <v>87</v>
      </c>
      <c r="E261" s="1"/>
      <c r="F261" s="1">
        <v>0</v>
      </c>
      <c r="G261" s="1"/>
      <c r="H261" s="1">
        <v>0</v>
      </c>
      <c r="I261" s="1"/>
      <c r="J261" s="1"/>
      <c r="K261" s="1"/>
      <c r="L261" s="1"/>
      <c r="M261" s="1">
        <v>0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>
        <v>0</v>
      </c>
      <c r="AH261" s="1"/>
      <c r="AI261" s="1"/>
      <c r="AJ261" s="1"/>
      <c r="AK261" s="1"/>
      <c r="AL261" s="1"/>
      <c r="AM261" s="1"/>
      <c r="AN261" s="1"/>
      <c r="AO261" s="1"/>
      <c r="AP261" s="1">
        <v>0</v>
      </c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.75" customHeight="1" x14ac:dyDescent="0.3">
      <c r="A262" s="1" t="s">
        <v>258</v>
      </c>
      <c r="B262" s="1" t="s">
        <v>260</v>
      </c>
      <c r="C262" s="1" t="s">
        <v>615</v>
      </c>
      <c r="D262" s="1" t="s">
        <v>85</v>
      </c>
      <c r="E262" s="1"/>
      <c r="F262" s="1">
        <v>0</v>
      </c>
      <c r="G262" s="1"/>
      <c r="H262" s="1">
        <v>0</v>
      </c>
      <c r="I262" s="1"/>
      <c r="J262" s="1"/>
      <c r="K262" s="1"/>
      <c r="L262" s="1"/>
      <c r="M262" s="1">
        <v>0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>
        <v>0</v>
      </c>
      <c r="AH262" s="1"/>
      <c r="AI262" s="1"/>
      <c r="AJ262" s="1"/>
      <c r="AK262" s="1"/>
      <c r="AL262" s="1"/>
      <c r="AM262" s="1"/>
      <c r="AN262" s="1"/>
      <c r="AO262" s="1"/>
      <c r="AP262" s="1">
        <v>0</v>
      </c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.75" customHeight="1" x14ac:dyDescent="0.3">
      <c r="A263" s="1" t="s">
        <v>258</v>
      </c>
      <c r="B263" s="1" t="s">
        <v>260</v>
      </c>
      <c r="C263" s="1" t="s">
        <v>615</v>
      </c>
      <c r="D263" s="1" t="s">
        <v>87</v>
      </c>
      <c r="E263" s="1"/>
      <c r="F263" s="1">
        <v>0</v>
      </c>
      <c r="G263" s="1"/>
      <c r="H263" s="1">
        <v>0</v>
      </c>
      <c r="I263" s="1"/>
      <c r="J263" s="1"/>
      <c r="K263" s="1"/>
      <c r="L263" s="1"/>
      <c r="M263" s="1">
        <v>0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>
        <v>0</v>
      </c>
      <c r="AH263" s="1"/>
      <c r="AI263" s="1"/>
      <c r="AJ263" s="1"/>
      <c r="AK263" s="1"/>
      <c r="AL263" s="1"/>
      <c r="AM263" s="1"/>
      <c r="AN263" s="1"/>
      <c r="AO263" s="1"/>
      <c r="AP263" s="1">
        <v>0</v>
      </c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.75" customHeight="1" x14ac:dyDescent="0.3">
      <c r="A264" s="1" t="s">
        <v>258</v>
      </c>
      <c r="B264" s="1" t="s">
        <v>261</v>
      </c>
      <c r="C264" s="1" t="s">
        <v>616</v>
      </c>
      <c r="D264" s="1" t="s">
        <v>87</v>
      </c>
      <c r="E264" s="1"/>
      <c r="F264" s="1">
        <v>0</v>
      </c>
      <c r="G264" s="1"/>
      <c r="H264" s="1">
        <v>0</v>
      </c>
      <c r="I264" s="1"/>
      <c r="J264" s="1"/>
      <c r="K264" s="1"/>
      <c r="L264" s="1"/>
      <c r="M264" s="1">
        <v>0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>
        <v>0</v>
      </c>
      <c r="AH264" s="1"/>
      <c r="AI264" s="1"/>
      <c r="AJ264" s="1"/>
      <c r="AK264" s="1"/>
      <c r="AL264" s="1"/>
      <c r="AM264" s="1"/>
      <c r="AN264" s="1"/>
      <c r="AO264" s="1"/>
      <c r="AP264" s="1">
        <v>0</v>
      </c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.75" customHeight="1" x14ac:dyDescent="0.3">
      <c r="A265" s="1" t="s">
        <v>258</v>
      </c>
      <c r="B265" s="1" t="s">
        <v>262</v>
      </c>
      <c r="C265" s="1" t="s">
        <v>617</v>
      </c>
      <c r="D265" s="1" t="s">
        <v>85</v>
      </c>
      <c r="E265" s="1"/>
      <c r="F265" s="1">
        <v>0</v>
      </c>
      <c r="G265" s="1"/>
      <c r="H265" s="1">
        <v>0</v>
      </c>
      <c r="I265" s="1"/>
      <c r="J265" s="1"/>
      <c r="K265" s="1"/>
      <c r="L265" s="1"/>
      <c r="M265" s="1">
        <v>0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>
        <v>0</v>
      </c>
      <c r="AH265" s="1"/>
      <c r="AI265" s="1"/>
      <c r="AJ265" s="1"/>
      <c r="AK265" s="1"/>
      <c r="AL265" s="1"/>
      <c r="AM265" s="1"/>
      <c r="AN265" s="1"/>
      <c r="AO265" s="1"/>
      <c r="AP265" s="1">
        <v>0</v>
      </c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.75" customHeight="1" x14ac:dyDescent="0.3">
      <c r="A266" s="1" t="s">
        <v>258</v>
      </c>
      <c r="B266" s="1" t="s">
        <v>262</v>
      </c>
      <c r="C266" s="1" t="s">
        <v>617</v>
      </c>
      <c r="D266" s="1" t="s">
        <v>87</v>
      </c>
      <c r="E266" s="1"/>
      <c r="F266" s="1">
        <v>0</v>
      </c>
      <c r="G266" s="1"/>
      <c r="H266" s="1">
        <v>0</v>
      </c>
      <c r="I266" s="1"/>
      <c r="J266" s="1"/>
      <c r="K266" s="1"/>
      <c r="L266" s="1"/>
      <c r="M266" s="1">
        <v>0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>
        <v>0</v>
      </c>
      <c r="AH266" s="1"/>
      <c r="AI266" s="1"/>
      <c r="AJ266" s="1"/>
      <c r="AK266" s="1"/>
      <c r="AL266" s="1"/>
      <c r="AM266" s="1"/>
      <c r="AN266" s="1"/>
      <c r="AO266" s="1"/>
      <c r="AP266" s="1">
        <v>0</v>
      </c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.75" customHeight="1" x14ac:dyDescent="0.3">
      <c r="A267" s="1" t="s">
        <v>258</v>
      </c>
      <c r="B267" s="1" t="s">
        <v>263</v>
      </c>
      <c r="C267" s="1" t="s">
        <v>618</v>
      </c>
      <c r="D267" s="1" t="s">
        <v>87</v>
      </c>
      <c r="E267" s="1"/>
      <c r="F267" s="1">
        <v>0</v>
      </c>
      <c r="G267" s="1"/>
      <c r="H267" s="1">
        <v>0</v>
      </c>
      <c r="I267" s="1"/>
      <c r="J267" s="1"/>
      <c r="K267" s="1"/>
      <c r="L267" s="1"/>
      <c r="M267" s="1">
        <v>0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>
        <v>0</v>
      </c>
      <c r="AH267" s="1"/>
      <c r="AI267" s="1"/>
      <c r="AJ267" s="1"/>
      <c r="AK267" s="1"/>
      <c r="AL267" s="1"/>
      <c r="AM267" s="1"/>
      <c r="AN267" s="1"/>
      <c r="AO267" s="1"/>
      <c r="AP267" s="1">
        <v>0</v>
      </c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.75" customHeight="1" x14ac:dyDescent="0.3">
      <c r="A268" s="1" t="s">
        <v>258</v>
      </c>
      <c r="B268" s="1" t="s">
        <v>264</v>
      </c>
      <c r="C268" s="1" t="s">
        <v>619</v>
      </c>
      <c r="D268" s="1" t="s">
        <v>85</v>
      </c>
      <c r="E268" s="1"/>
      <c r="F268" s="1">
        <v>0</v>
      </c>
      <c r="G268" s="1"/>
      <c r="H268" s="1">
        <v>0</v>
      </c>
      <c r="I268" s="1"/>
      <c r="J268" s="1"/>
      <c r="K268" s="1"/>
      <c r="L268" s="1"/>
      <c r="M268" s="1">
        <v>0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>
        <v>0</v>
      </c>
      <c r="AH268" s="1"/>
      <c r="AI268" s="1"/>
      <c r="AJ268" s="1"/>
      <c r="AK268" s="1"/>
      <c r="AL268" s="1"/>
      <c r="AM268" s="1"/>
      <c r="AN268" s="1"/>
      <c r="AO268" s="1"/>
      <c r="AP268" s="1">
        <v>0</v>
      </c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.75" customHeight="1" x14ac:dyDescent="0.3">
      <c r="A269" s="1" t="s">
        <v>258</v>
      </c>
      <c r="B269" s="1" t="s">
        <v>264</v>
      </c>
      <c r="C269" s="1" t="s">
        <v>619</v>
      </c>
      <c r="D269" s="1" t="s">
        <v>87</v>
      </c>
      <c r="E269" s="1"/>
      <c r="F269" s="1">
        <v>0</v>
      </c>
      <c r="G269" s="1"/>
      <c r="H269" s="1">
        <v>0</v>
      </c>
      <c r="I269" s="1"/>
      <c r="J269" s="1"/>
      <c r="K269" s="1"/>
      <c r="L269" s="1"/>
      <c r="M269" s="1">
        <v>0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>
        <v>0</v>
      </c>
      <c r="AH269" s="1"/>
      <c r="AI269" s="1"/>
      <c r="AJ269" s="1"/>
      <c r="AK269" s="1"/>
      <c r="AL269" s="1"/>
      <c r="AM269" s="1"/>
      <c r="AN269" s="1"/>
      <c r="AO269" s="1"/>
      <c r="AP269" s="1">
        <v>0</v>
      </c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.75" customHeight="1" x14ac:dyDescent="0.3">
      <c r="A270" s="1" t="s">
        <v>258</v>
      </c>
      <c r="B270" s="1" t="s">
        <v>265</v>
      </c>
      <c r="C270" s="1" t="s">
        <v>620</v>
      </c>
      <c r="D270" s="1" t="s">
        <v>85</v>
      </c>
      <c r="E270" s="1"/>
      <c r="F270" s="1">
        <v>0</v>
      </c>
      <c r="G270" s="1"/>
      <c r="H270" s="1">
        <v>0</v>
      </c>
      <c r="I270" s="1"/>
      <c r="J270" s="1"/>
      <c r="K270" s="1"/>
      <c r="L270" s="1"/>
      <c r="M270" s="1">
        <v>0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>
        <v>0</v>
      </c>
      <c r="AH270" s="1"/>
      <c r="AI270" s="1"/>
      <c r="AJ270" s="1"/>
      <c r="AK270" s="1"/>
      <c r="AL270" s="1"/>
      <c r="AM270" s="1"/>
      <c r="AN270" s="1"/>
      <c r="AO270" s="1"/>
      <c r="AP270" s="1">
        <v>0</v>
      </c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.75" customHeight="1" x14ac:dyDescent="0.3">
      <c r="A271" s="1" t="s">
        <v>258</v>
      </c>
      <c r="B271" s="1" t="s">
        <v>265</v>
      </c>
      <c r="C271" s="1" t="s">
        <v>620</v>
      </c>
      <c r="D271" s="1" t="s">
        <v>87</v>
      </c>
      <c r="E271" s="1"/>
      <c r="F271" s="1">
        <v>0</v>
      </c>
      <c r="G271" s="1"/>
      <c r="H271" s="1">
        <v>0</v>
      </c>
      <c r="I271" s="1"/>
      <c r="J271" s="1"/>
      <c r="K271" s="1"/>
      <c r="L271" s="1"/>
      <c r="M271" s="1">
        <v>0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>
        <v>0</v>
      </c>
      <c r="AH271" s="1"/>
      <c r="AI271" s="1"/>
      <c r="AJ271" s="1"/>
      <c r="AK271" s="1"/>
      <c r="AL271" s="1"/>
      <c r="AM271" s="1"/>
      <c r="AN271" s="1"/>
      <c r="AO271" s="1"/>
      <c r="AP271" s="1">
        <v>0</v>
      </c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.75" customHeight="1" x14ac:dyDescent="0.3">
      <c r="A272" s="1" t="s">
        <v>258</v>
      </c>
      <c r="B272" s="1" t="s">
        <v>266</v>
      </c>
      <c r="C272" s="1" t="s">
        <v>621</v>
      </c>
      <c r="D272" s="1" t="s">
        <v>85</v>
      </c>
      <c r="E272" s="1"/>
      <c r="F272" s="1">
        <v>0</v>
      </c>
      <c r="G272" s="1"/>
      <c r="H272" s="1">
        <v>0</v>
      </c>
      <c r="I272" s="1"/>
      <c r="J272" s="1"/>
      <c r="K272" s="1"/>
      <c r="L272" s="1"/>
      <c r="M272" s="1">
        <v>0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>
        <v>0</v>
      </c>
      <c r="AH272" s="1"/>
      <c r="AI272" s="1"/>
      <c r="AJ272" s="1"/>
      <c r="AK272" s="1"/>
      <c r="AL272" s="1"/>
      <c r="AM272" s="1"/>
      <c r="AN272" s="1"/>
      <c r="AO272" s="1"/>
      <c r="AP272" s="1">
        <v>0</v>
      </c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.75" customHeight="1" x14ac:dyDescent="0.3">
      <c r="A273" s="1" t="s">
        <v>258</v>
      </c>
      <c r="B273" s="1" t="s">
        <v>266</v>
      </c>
      <c r="C273" s="1" t="s">
        <v>621</v>
      </c>
      <c r="D273" s="1" t="s">
        <v>87</v>
      </c>
      <c r="E273" s="1"/>
      <c r="F273" s="1">
        <v>0</v>
      </c>
      <c r="G273" s="1"/>
      <c r="H273" s="1">
        <v>0</v>
      </c>
      <c r="I273" s="1"/>
      <c r="J273" s="1"/>
      <c r="K273" s="1"/>
      <c r="L273" s="1"/>
      <c r="M273" s="1">
        <v>0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>
        <v>0</v>
      </c>
      <c r="AH273" s="1"/>
      <c r="AI273" s="1"/>
      <c r="AJ273" s="1"/>
      <c r="AK273" s="1"/>
      <c r="AL273" s="1"/>
      <c r="AM273" s="1"/>
      <c r="AN273" s="1"/>
      <c r="AO273" s="1"/>
      <c r="AP273" s="1">
        <v>0</v>
      </c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.75" customHeight="1" x14ac:dyDescent="0.3">
      <c r="A274" s="1" t="s">
        <v>258</v>
      </c>
      <c r="B274" s="1" t="s">
        <v>622</v>
      </c>
      <c r="C274" s="1" t="s">
        <v>623</v>
      </c>
      <c r="D274" s="1" t="s">
        <v>85</v>
      </c>
      <c r="E274" s="1"/>
      <c r="F274" s="1">
        <v>0</v>
      </c>
      <c r="G274" s="1"/>
      <c r="H274" s="1">
        <v>0</v>
      </c>
      <c r="I274" s="1"/>
      <c r="J274" s="1"/>
      <c r="K274" s="1"/>
      <c r="L274" s="1"/>
      <c r="M274" s="1">
        <v>0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>
        <v>0</v>
      </c>
      <c r="AH274" s="1"/>
      <c r="AI274" s="1"/>
      <c r="AJ274" s="1"/>
      <c r="AK274" s="1"/>
      <c r="AL274" s="1"/>
      <c r="AM274" s="1"/>
      <c r="AN274" s="1"/>
      <c r="AO274" s="1"/>
      <c r="AP274" s="1">
        <v>0</v>
      </c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.75" customHeight="1" x14ac:dyDescent="0.3">
      <c r="A275" s="1" t="s">
        <v>258</v>
      </c>
      <c r="B275" s="1" t="s">
        <v>622</v>
      </c>
      <c r="C275" s="1" t="s">
        <v>623</v>
      </c>
      <c r="D275" s="1" t="s">
        <v>87</v>
      </c>
      <c r="E275" s="1"/>
      <c r="F275" s="1">
        <v>0</v>
      </c>
      <c r="G275" s="1"/>
      <c r="H275" s="1">
        <v>0</v>
      </c>
      <c r="I275" s="1"/>
      <c r="J275" s="1"/>
      <c r="K275" s="1"/>
      <c r="L275" s="1"/>
      <c r="M275" s="1">
        <v>0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>
        <v>0</v>
      </c>
      <c r="AH275" s="1"/>
      <c r="AI275" s="1"/>
      <c r="AJ275" s="1"/>
      <c r="AK275" s="1"/>
      <c r="AL275" s="1"/>
      <c r="AM275" s="1"/>
      <c r="AN275" s="1"/>
      <c r="AO275" s="1"/>
      <c r="AP275" s="1">
        <v>0</v>
      </c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.75" customHeight="1" x14ac:dyDescent="0.3">
      <c r="A276" s="1" t="s">
        <v>258</v>
      </c>
      <c r="B276" s="1" t="s">
        <v>268</v>
      </c>
      <c r="C276" s="1" t="s">
        <v>624</v>
      </c>
      <c r="D276" s="1" t="s">
        <v>87</v>
      </c>
      <c r="E276" s="1"/>
      <c r="F276" s="1">
        <v>0</v>
      </c>
      <c r="G276" s="1"/>
      <c r="H276" s="1">
        <v>0</v>
      </c>
      <c r="I276" s="1"/>
      <c r="J276" s="1"/>
      <c r="K276" s="1"/>
      <c r="L276" s="1"/>
      <c r="M276" s="1">
        <v>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>
        <v>0</v>
      </c>
      <c r="AH276" s="1"/>
      <c r="AI276" s="1"/>
      <c r="AJ276" s="1"/>
      <c r="AK276" s="1"/>
      <c r="AL276" s="1"/>
      <c r="AM276" s="1"/>
      <c r="AN276" s="1"/>
      <c r="AO276" s="1"/>
      <c r="AP276" s="1">
        <v>0</v>
      </c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.75" customHeight="1" x14ac:dyDescent="0.3">
      <c r="A277" s="1" t="s">
        <v>258</v>
      </c>
      <c r="B277" s="1" t="s">
        <v>625</v>
      </c>
      <c r="C277" s="1" t="s">
        <v>626</v>
      </c>
      <c r="D277" s="1" t="s">
        <v>85</v>
      </c>
      <c r="E277" s="1"/>
      <c r="F277" s="1">
        <v>0</v>
      </c>
      <c r="G277" s="1"/>
      <c r="H277" s="1">
        <v>0</v>
      </c>
      <c r="I277" s="1"/>
      <c r="J277" s="1"/>
      <c r="K277" s="1"/>
      <c r="L277" s="1"/>
      <c r="M277" s="1">
        <v>0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>
        <v>0</v>
      </c>
      <c r="AH277" s="1"/>
      <c r="AI277" s="1"/>
      <c r="AJ277" s="1"/>
      <c r="AK277" s="1"/>
      <c r="AL277" s="1"/>
      <c r="AM277" s="1"/>
      <c r="AN277" s="1"/>
      <c r="AO277" s="1"/>
      <c r="AP277" s="1">
        <v>0</v>
      </c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.75" customHeight="1" x14ac:dyDescent="0.3">
      <c r="A278" s="1" t="s">
        <v>258</v>
      </c>
      <c r="B278" s="1" t="s">
        <v>625</v>
      </c>
      <c r="C278" s="1" t="s">
        <v>626</v>
      </c>
      <c r="D278" s="1" t="s">
        <v>87</v>
      </c>
      <c r="E278" s="1"/>
      <c r="F278" s="1">
        <v>0</v>
      </c>
      <c r="G278" s="1"/>
      <c r="H278" s="1">
        <v>0</v>
      </c>
      <c r="I278" s="1"/>
      <c r="J278" s="1"/>
      <c r="K278" s="1"/>
      <c r="L278" s="1"/>
      <c r="M278" s="1">
        <v>0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>
        <v>0</v>
      </c>
      <c r="AH278" s="1"/>
      <c r="AI278" s="1"/>
      <c r="AJ278" s="1"/>
      <c r="AK278" s="1"/>
      <c r="AL278" s="1"/>
      <c r="AM278" s="1"/>
      <c r="AN278" s="1"/>
      <c r="AO278" s="1"/>
      <c r="AP278" s="1">
        <v>0</v>
      </c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.75" customHeight="1" x14ac:dyDescent="0.3">
      <c r="A279" s="1" t="s">
        <v>258</v>
      </c>
      <c r="B279" s="1" t="s">
        <v>270</v>
      </c>
      <c r="C279" s="1" t="s">
        <v>627</v>
      </c>
      <c r="D279" s="1" t="s">
        <v>87</v>
      </c>
      <c r="E279" s="1"/>
      <c r="F279" s="1">
        <v>0</v>
      </c>
      <c r="G279" s="1"/>
      <c r="H279" s="1">
        <v>0</v>
      </c>
      <c r="I279" s="1"/>
      <c r="J279" s="1"/>
      <c r="K279" s="1"/>
      <c r="L279" s="1"/>
      <c r="M279" s="1">
        <v>0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>
        <v>0</v>
      </c>
      <c r="AH279" s="1"/>
      <c r="AI279" s="1"/>
      <c r="AJ279" s="1"/>
      <c r="AK279" s="1"/>
      <c r="AL279" s="1"/>
      <c r="AM279" s="1"/>
      <c r="AN279" s="1"/>
      <c r="AO279" s="1"/>
      <c r="AP279" s="1">
        <v>0</v>
      </c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.75" customHeight="1" x14ac:dyDescent="0.3">
      <c r="A280" s="1" t="s">
        <v>258</v>
      </c>
      <c r="B280" s="1" t="s">
        <v>271</v>
      </c>
      <c r="C280" s="1" t="s">
        <v>628</v>
      </c>
      <c r="D280" s="1" t="s">
        <v>85</v>
      </c>
      <c r="E280" s="1"/>
      <c r="F280" s="1">
        <v>0</v>
      </c>
      <c r="G280" s="1"/>
      <c r="H280" s="1">
        <v>0</v>
      </c>
      <c r="I280" s="1"/>
      <c r="J280" s="1"/>
      <c r="K280" s="1"/>
      <c r="L280" s="1"/>
      <c r="M280" s="1">
        <v>0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>
        <v>0</v>
      </c>
      <c r="AH280" s="1"/>
      <c r="AI280" s="1"/>
      <c r="AJ280" s="1"/>
      <c r="AK280" s="1"/>
      <c r="AL280" s="1"/>
      <c r="AM280" s="1"/>
      <c r="AN280" s="1"/>
      <c r="AO280" s="1"/>
      <c r="AP280" s="1">
        <v>0</v>
      </c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.75" customHeight="1" x14ac:dyDescent="0.3">
      <c r="A281" s="1" t="s">
        <v>258</v>
      </c>
      <c r="B281" s="1" t="s">
        <v>271</v>
      </c>
      <c r="C281" s="1" t="s">
        <v>628</v>
      </c>
      <c r="D281" s="1" t="s">
        <v>87</v>
      </c>
      <c r="E281" s="1"/>
      <c r="F281" s="1">
        <v>0</v>
      </c>
      <c r="G281" s="1"/>
      <c r="H281" s="1">
        <v>0</v>
      </c>
      <c r="I281" s="1"/>
      <c r="J281" s="1"/>
      <c r="K281" s="1"/>
      <c r="L281" s="1"/>
      <c r="M281" s="1">
        <v>0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>
        <v>0</v>
      </c>
      <c r="AH281" s="1"/>
      <c r="AI281" s="1"/>
      <c r="AJ281" s="1"/>
      <c r="AK281" s="1"/>
      <c r="AL281" s="1"/>
      <c r="AM281" s="1"/>
      <c r="AN281" s="1"/>
      <c r="AO281" s="1"/>
      <c r="AP281" s="1">
        <v>0</v>
      </c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.75" customHeight="1" x14ac:dyDescent="0.3">
      <c r="A282" s="1" t="s">
        <v>258</v>
      </c>
      <c r="B282" s="1" t="s">
        <v>272</v>
      </c>
      <c r="C282" s="1" t="s">
        <v>629</v>
      </c>
      <c r="D282" s="1" t="s">
        <v>85</v>
      </c>
      <c r="E282" s="1"/>
      <c r="F282" s="1">
        <v>0</v>
      </c>
      <c r="G282" s="1"/>
      <c r="H282" s="1">
        <v>0</v>
      </c>
      <c r="I282" s="1"/>
      <c r="J282" s="1"/>
      <c r="K282" s="1"/>
      <c r="L282" s="1"/>
      <c r="M282" s="1">
        <v>0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>
        <v>0</v>
      </c>
      <c r="AH282" s="1"/>
      <c r="AI282" s="1"/>
      <c r="AJ282" s="1"/>
      <c r="AK282" s="1"/>
      <c r="AL282" s="1"/>
      <c r="AM282" s="1"/>
      <c r="AN282" s="1"/>
      <c r="AO282" s="1"/>
      <c r="AP282" s="1">
        <v>0</v>
      </c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.75" customHeight="1" x14ac:dyDescent="0.3">
      <c r="A283" s="1" t="s">
        <v>258</v>
      </c>
      <c r="B283" s="1" t="s">
        <v>272</v>
      </c>
      <c r="C283" s="1" t="s">
        <v>629</v>
      </c>
      <c r="D283" s="1" t="s">
        <v>87</v>
      </c>
      <c r="E283" s="1"/>
      <c r="F283" s="1">
        <v>0</v>
      </c>
      <c r="G283" s="1"/>
      <c r="H283" s="1">
        <v>0</v>
      </c>
      <c r="I283" s="1"/>
      <c r="J283" s="1"/>
      <c r="K283" s="1"/>
      <c r="L283" s="1"/>
      <c r="M283" s="1">
        <v>0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>
        <v>0</v>
      </c>
      <c r="AH283" s="1"/>
      <c r="AI283" s="1"/>
      <c r="AJ283" s="1"/>
      <c r="AK283" s="1"/>
      <c r="AL283" s="1"/>
      <c r="AM283" s="1"/>
      <c r="AN283" s="1"/>
      <c r="AO283" s="1"/>
      <c r="AP283" s="1">
        <v>0</v>
      </c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.75" customHeight="1" x14ac:dyDescent="0.3">
      <c r="A284" s="1" t="s">
        <v>258</v>
      </c>
      <c r="B284" s="1" t="s">
        <v>273</v>
      </c>
      <c r="C284" s="1" t="s">
        <v>630</v>
      </c>
      <c r="D284" s="1" t="s">
        <v>85</v>
      </c>
      <c r="E284" s="1"/>
      <c r="F284" s="1">
        <v>0</v>
      </c>
      <c r="G284" s="1"/>
      <c r="H284" s="1">
        <v>0</v>
      </c>
      <c r="I284" s="1"/>
      <c r="J284" s="1"/>
      <c r="K284" s="1"/>
      <c r="L284" s="1"/>
      <c r="M284" s="1">
        <v>0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>
        <v>0</v>
      </c>
      <c r="AH284" s="1"/>
      <c r="AI284" s="1"/>
      <c r="AJ284" s="1"/>
      <c r="AK284" s="1"/>
      <c r="AL284" s="1"/>
      <c r="AM284" s="1"/>
      <c r="AN284" s="1"/>
      <c r="AO284" s="1"/>
      <c r="AP284" s="1">
        <v>0</v>
      </c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.75" customHeight="1" x14ac:dyDescent="0.3">
      <c r="A285" s="1" t="s">
        <v>258</v>
      </c>
      <c r="B285" s="1" t="s">
        <v>273</v>
      </c>
      <c r="C285" s="1" t="s">
        <v>630</v>
      </c>
      <c r="D285" s="1" t="s">
        <v>87</v>
      </c>
      <c r="E285" s="1"/>
      <c r="F285" s="1">
        <v>0</v>
      </c>
      <c r="G285" s="1"/>
      <c r="H285" s="1">
        <v>0</v>
      </c>
      <c r="I285" s="1"/>
      <c r="J285" s="1"/>
      <c r="K285" s="1"/>
      <c r="L285" s="1"/>
      <c r="M285" s="1">
        <v>0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>
        <v>0</v>
      </c>
      <c r="AH285" s="1"/>
      <c r="AI285" s="1"/>
      <c r="AJ285" s="1"/>
      <c r="AK285" s="1"/>
      <c r="AL285" s="1"/>
      <c r="AM285" s="1"/>
      <c r="AN285" s="1"/>
      <c r="AO285" s="1"/>
      <c r="AP285" s="1">
        <v>0</v>
      </c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.75" customHeight="1" x14ac:dyDescent="0.3">
      <c r="A286" s="1" t="s">
        <v>258</v>
      </c>
      <c r="B286" s="1" t="s">
        <v>631</v>
      </c>
      <c r="C286" s="1" t="s">
        <v>632</v>
      </c>
      <c r="D286" s="1" t="s">
        <v>85</v>
      </c>
      <c r="E286" s="1"/>
      <c r="F286" s="1">
        <v>0</v>
      </c>
      <c r="G286" s="1"/>
      <c r="H286" s="1">
        <v>0</v>
      </c>
      <c r="I286" s="1"/>
      <c r="J286" s="1"/>
      <c r="K286" s="1"/>
      <c r="L286" s="1"/>
      <c r="M286" s="1">
        <v>0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>
        <v>0</v>
      </c>
      <c r="AH286" s="1"/>
      <c r="AI286" s="1"/>
      <c r="AJ286" s="1"/>
      <c r="AK286" s="1"/>
      <c r="AL286" s="1"/>
      <c r="AM286" s="1"/>
      <c r="AN286" s="1"/>
      <c r="AO286" s="1"/>
      <c r="AP286" s="1">
        <v>0</v>
      </c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.75" customHeight="1" x14ac:dyDescent="0.3">
      <c r="A287" s="1" t="s">
        <v>258</v>
      </c>
      <c r="B287" s="1" t="s">
        <v>631</v>
      </c>
      <c r="C287" s="1" t="s">
        <v>632</v>
      </c>
      <c r="D287" s="1" t="s">
        <v>87</v>
      </c>
      <c r="E287" s="1"/>
      <c r="F287" s="1">
        <v>0</v>
      </c>
      <c r="G287" s="1"/>
      <c r="H287" s="1">
        <v>0</v>
      </c>
      <c r="I287" s="1"/>
      <c r="J287" s="1"/>
      <c r="K287" s="1"/>
      <c r="L287" s="1"/>
      <c r="M287" s="1">
        <v>0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>
        <v>0</v>
      </c>
      <c r="AH287" s="1"/>
      <c r="AI287" s="1"/>
      <c r="AJ287" s="1"/>
      <c r="AK287" s="1"/>
      <c r="AL287" s="1"/>
      <c r="AM287" s="1"/>
      <c r="AN287" s="1"/>
      <c r="AO287" s="1"/>
      <c r="AP287" s="1">
        <v>0</v>
      </c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.75" customHeight="1" x14ac:dyDescent="0.3">
      <c r="A288" s="1" t="s">
        <v>258</v>
      </c>
      <c r="B288" s="1" t="s">
        <v>275</v>
      </c>
      <c r="C288" s="1" t="s">
        <v>633</v>
      </c>
      <c r="D288" s="1" t="s">
        <v>85</v>
      </c>
      <c r="E288" s="1"/>
      <c r="F288" s="1">
        <v>0</v>
      </c>
      <c r="G288" s="1"/>
      <c r="H288" s="1">
        <v>0</v>
      </c>
      <c r="I288" s="1"/>
      <c r="J288" s="1"/>
      <c r="K288" s="1"/>
      <c r="L288" s="1"/>
      <c r="M288" s="1">
        <v>0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>
        <v>0</v>
      </c>
      <c r="AH288" s="1"/>
      <c r="AI288" s="1"/>
      <c r="AJ288" s="1"/>
      <c r="AK288" s="1"/>
      <c r="AL288" s="1"/>
      <c r="AM288" s="1"/>
      <c r="AN288" s="1"/>
      <c r="AO288" s="1"/>
      <c r="AP288" s="1">
        <v>0</v>
      </c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.75" customHeight="1" x14ac:dyDescent="0.3">
      <c r="A289" s="1" t="s">
        <v>258</v>
      </c>
      <c r="B289" s="1" t="s">
        <v>275</v>
      </c>
      <c r="C289" s="1" t="s">
        <v>633</v>
      </c>
      <c r="D289" s="1" t="s">
        <v>87</v>
      </c>
      <c r="E289" s="1"/>
      <c r="F289" s="1">
        <v>0</v>
      </c>
      <c r="G289" s="1"/>
      <c r="H289" s="1">
        <v>0</v>
      </c>
      <c r="I289" s="1"/>
      <c r="J289" s="1"/>
      <c r="K289" s="1"/>
      <c r="L289" s="1"/>
      <c r="M289" s="1">
        <v>0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>
        <v>0</v>
      </c>
      <c r="AH289" s="1"/>
      <c r="AI289" s="1"/>
      <c r="AJ289" s="1"/>
      <c r="AK289" s="1"/>
      <c r="AL289" s="1"/>
      <c r="AM289" s="1"/>
      <c r="AN289" s="1"/>
      <c r="AO289" s="1"/>
      <c r="AP289" s="1">
        <v>0</v>
      </c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.75" customHeight="1" x14ac:dyDescent="0.3">
      <c r="A290" s="1" t="s">
        <v>258</v>
      </c>
      <c r="B290" s="1" t="s">
        <v>276</v>
      </c>
      <c r="C290" s="1" t="s">
        <v>634</v>
      </c>
      <c r="D290" s="1" t="s">
        <v>87</v>
      </c>
      <c r="E290" s="1"/>
      <c r="F290" s="1">
        <v>0</v>
      </c>
      <c r="G290" s="1"/>
      <c r="H290" s="1">
        <v>0</v>
      </c>
      <c r="I290" s="1"/>
      <c r="J290" s="1"/>
      <c r="K290" s="1"/>
      <c r="L290" s="1"/>
      <c r="M290" s="1">
        <v>0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>
        <v>0</v>
      </c>
      <c r="AH290" s="1"/>
      <c r="AI290" s="1"/>
      <c r="AJ290" s="1"/>
      <c r="AK290" s="1"/>
      <c r="AL290" s="1"/>
      <c r="AM290" s="1"/>
      <c r="AN290" s="1"/>
      <c r="AO290" s="1"/>
      <c r="AP290" s="1">
        <v>0</v>
      </c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.75" customHeight="1" x14ac:dyDescent="0.3">
      <c r="A291" s="1" t="s">
        <v>258</v>
      </c>
      <c r="B291" s="1" t="s">
        <v>277</v>
      </c>
      <c r="C291" s="1" t="s">
        <v>635</v>
      </c>
      <c r="D291" s="1" t="s">
        <v>85</v>
      </c>
      <c r="E291" s="1"/>
      <c r="F291" s="1">
        <v>0</v>
      </c>
      <c r="G291" s="1"/>
      <c r="H291" s="1">
        <v>0</v>
      </c>
      <c r="I291" s="1"/>
      <c r="J291" s="1"/>
      <c r="K291" s="1"/>
      <c r="L291" s="1"/>
      <c r="M291" s="1">
        <v>0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>
        <v>0</v>
      </c>
      <c r="AH291" s="1"/>
      <c r="AI291" s="1"/>
      <c r="AJ291" s="1"/>
      <c r="AK291" s="1"/>
      <c r="AL291" s="1"/>
      <c r="AM291" s="1"/>
      <c r="AN291" s="1"/>
      <c r="AO291" s="1"/>
      <c r="AP291" s="1">
        <v>0</v>
      </c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.75" customHeight="1" x14ac:dyDescent="0.3">
      <c r="A292" s="1" t="s">
        <v>258</v>
      </c>
      <c r="B292" s="1" t="s">
        <v>277</v>
      </c>
      <c r="C292" s="1" t="s">
        <v>635</v>
      </c>
      <c r="D292" s="1" t="s">
        <v>87</v>
      </c>
      <c r="E292" s="1"/>
      <c r="F292" s="1">
        <v>0</v>
      </c>
      <c r="G292" s="1"/>
      <c r="H292" s="1">
        <v>0</v>
      </c>
      <c r="I292" s="1"/>
      <c r="J292" s="1"/>
      <c r="K292" s="1"/>
      <c r="L292" s="1"/>
      <c r="M292" s="1">
        <v>0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>
        <v>0</v>
      </c>
      <c r="AH292" s="1"/>
      <c r="AI292" s="1"/>
      <c r="AJ292" s="1"/>
      <c r="AK292" s="1"/>
      <c r="AL292" s="1"/>
      <c r="AM292" s="1"/>
      <c r="AN292" s="1"/>
      <c r="AO292" s="1"/>
      <c r="AP292" s="1">
        <v>0</v>
      </c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.75" customHeight="1" x14ac:dyDescent="0.3">
      <c r="A293" s="1" t="s">
        <v>258</v>
      </c>
      <c r="B293" s="1" t="s">
        <v>278</v>
      </c>
      <c r="C293" s="1" t="s">
        <v>636</v>
      </c>
      <c r="D293" s="1" t="s">
        <v>85</v>
      </c>
      <c r="E293" s="1"/>
      <c r="F293" s="1">
        <v>0</v>
      </c>
      <c r="G293" s="1"/>
      <c r="H293" s="1">
        <v>0</v>
      </c>
      <c r="I293" s="1"/>
      <c r="J293" s="1"/>
      <c r="K293" s="1"/>
      <c r="L293" s="1"/>
      <c r="M293" s="1">
        <v>0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>
        <v>0</v>
      </c>
      <c r="AH293" s="1"/>
      <c r="AI293" s="1"/>
      <c r="AJ293" s="1"/>
      <c r="AK293" s="1"/>
      <c r="AL293" s="1"/>
      <c r="AM293" s="1"/>
      <c r="AN293" s="1"/>
      <c r="AO293" s="1"/>
      <c r="AP293" s="1">
        <v>0</v>
      </c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.75" customHeight="1" x14ac:dyDescent="0.3">
      <c r="A294" s="1" t="s">
        <v>258</v>
      </c>
      <c r="B294" s="1" t="s">
        <v>278</v>
      </c>
      <c r="C294" s="1" t="s">
        <v>636</v>
      </c>
      <c r="D294" s="1" t="s">
        <v>87</v>
      </c>
      <c r="E294" s="1"/>
      <c r="F294" s="1">
        <v>0</v>
      </c>
      <c r="G294" s="1"/>
      <c r="H294" s="1">
        <v>0</v>
      </c>
      <c r="I294" s="1"/>
      <c r="J294" s="1"/>
      <c r="K294" s="1"/>
      <c r="L294" s="1"/>
      <c r="M294" s="1">
        <v>0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>
        <v>0</v>
      </c>
      <c r="AH294" s="1"/>
      <c r="AI294" s="1"/>
      <c r="AJ294" s="1"/>
      <c r="AK294" s="1"/>
      <c r="AL294" s="1"/>
      <c r="AM294" s="1"/>
      <c r="AN294" s="1"/>
      <c r="AO294" s="1"/>
      <c r="AP294" s="1">
        <v>0</v>
      </c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.75" customHeight="1" x14ac:dyDescent="0.3">
      <c r="A295" s="1" t="s">
        <v>258</v>
      </c>
      <c r="B295" s="1" t="s">
        <v>637</v>
      </c>
      <c r="C295" s="1" t="s">
        <v>638</v>
      </c>
      <c r="D295" s="1" t="s">
        <v>85</v>
      </c>
      <c r="E295" s="1"/>
      <c r="F295" s="1">
        <v>0</v>
      </c>
      <c r="G295" s="1"/>
      <c r="H295" s="1">
        <v>0</v>
      </c>
      <c r="I295" s="1"/>
      <c r="J295" s="1"/>
      <c r="K295" s="1"/>
      <c r="L295" s="1"/>
      <c r="M295" s="1">
        <v>0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>
        <v>0</v>
      </c>
      <c r="AH295" s="1"/>
      <c r="AI295" s="1"/>
      <c r="AJ295" s="1"/>
      <c r="AK295" s="1"/>
      <c r="AL295" s="1"/>
      <c r="AM295" s="1"/>
      <c r="AN295" s="1"/>
      <c r="AO295" s="1"/>
      <c r="AP295" s="1">
        <v>0</v>
      </c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.75" customHeight="1" x14ac:dyDescent="0.3">
      <c r="A296" s="1" t="s">
        <v>258</v>
      </c>
      <c r="B296" s="1" t="s">
        <v>637</v>
      </c>
      <c r="C296" s="1" t="s">
        <v>638</v>
      </c>
      <c r="D296" s="1" t="s">
        <v>87</v>
      </c>
      <c r="E296" s="1"/>
      <c r="F296" s="1">
        <v>0</v>
      </c>
      <c r="G296" s="1"/>
      <c r="H296" s="1">
        <v>0</v>
      </c>
      <c r="I296" s="1"/>
      <c r="J296" s="1"/>
      <c r="K296" s="1"/>
      <c r="L296" s="1"/>
      <c r="M296" s="1">
        <v>0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>
        <v>0</v>
      </c>
      <c r="AH296" s="1"/>
      <c r="AI296" s="1"/>
      <c r="AJ296" s="1"/>
      <c r="AK296" s="1"/>
      <c r="AL296" s="1"/>
      <c r="AM296" s="1"/>
      <c r="AN296" s="1"/>
      <c r="AO296" s="1"/>
      <c r="AP296" s="1">
        <v>0</v>
      </c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.75" customHeight="1" x14ac:dyDescent="0.3">
      <c r="A297" s="1" t="s">
        <v>258</v>
      </c>
      <c r="B297" s="1" t="s">
        <v>280</v>
      </c>
      <c r="C297" s="1" t="s">
        <v>639</v>
      </c>
      <c r="D297" s="1" t="s">
        <v>87</v>
      </c>
      <c r="E297" s="1"/>
      <c r="F297" s="1">
        <v>0</v>
      </c>
      <c r="G297" s="1"/>
      <c r="H297" s="1">
        <v>0</v>
      </c>
      <c r="I297" s="1"/>
      <c r="J297" s="1"/>
      <c r="K297" s="1"/>
      <c r="L297" s="1"/>
      <c r="M297" s="1">
        <v>0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>
        <v>0</v>
      </c>
      <c r="AH297" s="1"/>
      <c r="AI297" s="1"/>
      <c r="AJ297" s="1"/>
      <c r="AK297" s="1"/>
      <c r="AL297" s="1"/>
      <c r="AM297" s="1"/>
      <c r="AN297" s="1"/>
      <c r="AO297" s="1"/>
      <c r="AP297" s="1">
        <v>0</v>
      </c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.75" customHeight="1" x14ac:dyDescent="0.3">
      <c r="A298" s="1" t="s">
        <v>281</v>
      </c>
      <c r="B298" s="1" t="s">
        <v>282</v>
      </c>
      <c r="C298" s="1" t="s">
        <v>640</v>
      </c>
      <c r="D298" s="1" t="s">
        <v>87</v>
      </c>
      <c r="E298" s="1"/>
      <c r="F298" s="1">
        <v>0</v>
      </c>
      <c r="G298" s="1"/>
      <c r="H298" s="1">
        <v>0</v>
      </c>
      <c r="I298" s="1"/>
      <c r="J298" s="1"/>
      <c r="K298" s="1"/>
      <c r="L298" s="1"/>
      <c r="M298" s="1">
        <v>0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>
        <v>0</v>
      </c>
      <c r="AH298" s="1"/>
      <c r="AI298" s="1"/>
      <c r="AJ298" s="1"/>
      <c r="AK298" s="1"/>
      <c r="AL298" s="1"/>
      <c r="AM298" s="1"/>
      <c r="AN298" s="1"/>
      <c r="AO298" s="1"/>
      <c r="AP298" s="1">
        <v>0</v>
      </c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.75" customHeight="1" x14ac:dyDescent="0.3">
      <c r="A299" s="1" t="s">
        <v>283</v>
      </c>
      <c r="B299" s="1" t="s">
        <v>641</v>
      </c>
      <c r="C299" s="1" t="s">
        <v>642</v>
      </c>
      <c r="D299" s="1" t="s">
        <v>87</v>
      </c>
      <c r="E299" s="1"/>
      <c r="F299" s="1">
        <v>0</v>
      </c>
      <c r="G299" s="1"/>
      <c r="H299" s="1">
        <v>0</v>
      </c>
      <c r="I299" s="1"/>
      <c r="J299" s="1"/>
      <c r="K299" s="1"/>
      <c r="L299" s="1"/>
      <c r="M299" s="1">
        <v>0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>
        <v>0</v>
      </c>
      <c r="AH299" s="1"/>
      <c r="AI299" s="1"/>
      <c r="AJ299" s="1"/>
      <c r="AK299" s="1"/>
      <c r="AL299" s="1"/>
      <c r="AM299" s="1"/>
      <c r="AN299" s="1"/>
      <c r="AO299" s="1"/>
      <c r="AP299" s="1">
        <v>0</v>
      </c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.75" customHeight="1" x14ac:dyDescent="0.3">
      <c r="A300" s="1" t="s">
        <v>283</v>
      </c>
      <c r="B300" s="1" t="s">
        <v>641</v>
      </c>
      <c r="C300" s="1" t="s">
        <v>642</v>
      </c>
      <c r="D300" s="1" t="s">
        <v>87</v>
      </c>
      <c r="E300" s="1"/>
      <c r="F300" s="1">
        <v>0</v>
      </c>
      <c r="G300" s="1"/>
      <c r="H300" s="1">
        <v>0</v>
      </c>
      <c r="I300" s="1"/>
      <c r="J300" s="1"/>
      <c r="K300" s="1"/>
      <c r="L300" s="1"/>
      <c r="M300" s="1">
        <v>0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>
        <v>0</v>
      </c>
      <c r="AH300" s="1"/>
      <c r="AI300" s="1"/>
      <c r="AJ300" s="1"/>
      <c r="AK300" s="1"/>
      <c r="AL300" s="1"/>
      <c r="AM300" s="1"/>
      <c r="AN300" s="1"/>
      <c r="AO300" s="1"/>
      <c r="AP300" s="1">
        <v>0</v>
      </c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.75" customHeight="1" x14ac:dyDescent="0.3">
      <c r="A301" s="1" t="s">
        <v>283</v>
      </c>
      <c r="B301" s="1" t="s">
        <v>641</v>
      </c>
      <c r="C301" s="1" t="s">
        <v>642</v>
      </c>
      <c r="D301" s="1" t="s">
        <v>87</v>
      </c>
      <c r="E301" s="1"/>
      <c r="F301" s="1">
        <v>0</v>
      </c>
      <c r="G301" s="1"/>
      <c r="H301" s="1">
        <v>0</v>
      </c>
      <c r="I301" s="1"/>
      <c r="J301" s="1"/>
      <c r="K301" s="1"/>
      <c r="L301" s="1"/>
      <c r="M301" s="1">
        <v>0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>
        <v>0</v>
      </c>
      <c r="AH301" s="1"/>
      <c r="AI301" s="1"/>
      <c r="AJ301" s="1"/>
      <c r="AK301" s="1"/>
      <c r="AL301" s="1"/>
      <c r="AM301" s="1"/>
      <c r="AN301" s="1"/>
      <c r="AO301" s="1"/>
      <c r="AP301" s="1">
        <v>0</v>
      </c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.75" customHeight="1" x14ac:dyDescent="0.3">
      <c r="A302" s="1" t="s">
        <v>283</v>
      </c>
      <c r="B302" s="1" t="s">
        <v>285</v>
      </c>
      <c r="C302" s="1" t="s">
        <v>643</v>
      </c>
      <c r="D302" s="1" t="s">
        <v>85</v>
      </c>
      <c r="E302" s="1"/>
      <c r="F302" s="1">
        <v>0</v>
      </c>
      <c r="G302" s="1"/>
      <c r="H302" s="1">
        <v>0</v>
      </c>
      <c r="I302" s="1"/>
      <c r="J302" s="1"/>
      <c r="K302" s="1"/>
      <c r="L302" s="1"/>
      <c r="M302" s="1">
        <v>0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>
        <v>0</v>
      </c>
      <c r="AH302" s="1"/>
      <c r="AI302" s="1"/>
      <c r="AJ302" s="1"/>
      <c r="AK302" s="1"/>
      <c r="AL302" s="1"/>
      <c r="AM302" s="1"/>
      <c r="AN302" s="1"/>
      <c r="AO302" s="1"/>
      <c r="AP302" s="1">
        <v>0</v>
      </c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.75" customHeight="1" x14ac:dyDescent="0.3">
      <c r="A303" s="1" t="s">
        <v>283</v>
      </c>
      <c r="B303" s="1" t="s">
        <v>285</v>
      </c>
      <c r="C303" s="1" t="s">
        <v>643</v>
      </c>
      <c r="D303" s="1" t="s">
        <v>87</v>
      </c>
      <c r="E303" s="1"/>
      <c r="F303" s="1">
        <v>0</v>
      </c>
      <c r="G303" s="1"/>
      <c r="H303" s="1">
        <v>0</v>
      </c>
      <c r="I303" s="1"/>
      <c r="J303" s="1"/>
      <c r="K303" s="1"/>
      <c r="L303" s="1"/>
      <c r="M303" s="1">
        <v>0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>
        <v>0</v>
      </c>
      <c r="AH303" s="1"/>
      <c r="AI303" s="1"/>
      <c r="AJ303" s="1"/>
      <c r="AK303" s="1"/>
      <c r="AL303" s="1"/>
      <c r="AM303" s="1"/>
      <c r="AN303" s="1"/>
      <c r="AO303" s="1"/>
      <c r="AP303" s="1">
        <v>0</v>
      </c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.75" customHeight="1" x14ac:dyDescent="0.3">
      <c r="A304" s="1" t="s">
        <v>283</v>
      </c>
      <c r="B304" s="1" t="s">
        <v>286</v>
      </c>
      <c r="C304" s="1" t="s">
        <v>644</v>
      </c>
      <c r="D304" s="1" t="s">
        <v>85</v>
      </c>
      <c r="E304" s="1"/>
      <c r="F304" s="1">
        <v>0</v>
      </c>
      <c r="G304" s="1"/>
      <c r="H304" s="1">
        <v>0</v>
      </c>
      <c r="I304" s="1"/>
      <c r="J304" s="1"/>
      <c r="K304" s="1"/>
      <c r="L304" s="1"/>
      <c r="M304" s="1">
        <v>0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>
        <v>0</v>
      </c>
      <c r="AH304" s="1"/>
      <c r="AI304" s="1"/>
      <c r="AJ304" s="1"/>
      <c r="AK304" s="1"/>
      <c r="AL304" s="1"/>
      <c r="AM304" s="1"/>
      <c r="AN304" s="1"/>
      <c r="AO304" s="1"/>
      <c r="AP304" s="1">
        <v>0</v>
      </c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.75" customHeight="1" x14ac:dyDescent="0.3">
      <c r="A305" s="1" t="s">
        <v>283</v>
      </c>
      <c r="B305" s="1" t="s">
        <v>286</v>
      </c>
      <c r="C305" s="1" t="s">
        <v>644</v>
      </c>
      <c r="D305" s="1" t="s">
        <v>87</v>
      </c>
      <c r="E305" s="1"/>
      <c r="F305" s="1">
        <v>0</v>
      </c>
      <c r="G305" s="1"/>
      <c r="H305" s="1">
        <v>0</v>
      </c>
      <c r="I305" s="1"/>
      <c r="J305" s="1"/>
      <c r="K305" s="1"/>
      <c r="L305" s="1"/>
      <c r="M305" s="1">
        <v>0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>
        <v>0</v>
      </c>
      <c r="AH305" s="1"/>
      <c r="AI305" s="1"/>
      <c r="AJ305" s="1"/>
      <c r="AK305" s="1"/>
      <c r="AL305" s="1"/>
      <c r="AM305" s="1"/>
      <c r="AN305" s="1"/>
      <c r="AO305" s="1"/>
      <c r="AP305" s="1">
        <v>0</v>
      </c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.75" customHeight="1" x14ac:dyDescent="0.3">
      <c r="A306" s="1" t="s">
        <v>283</v>
      </c>
      <c r="B306" s="1" t="s">
        <v>287</v>
      </c>
      <c r="C306" s="1" t="s">
        <v>645</v>
      </c>
      <c r="D306" s="1" t="s">
        <v>85</v>
      </c>
      <c r="E306" s="1"/>
      <c r="F306" s="1">
        <v>0</v>
      </c>
      <c r="G306" s="1"/>
      <c r="H306" s="1">
        <v>0</v>
      </c>
      <c r="I306" s="1"/>
      <c r="J306" s="1"/>
      <c r="K306" s="1"/>
      <c r="L306" s="1"/>
      <c r="M306" s="1">
        <v>0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>
        <v>0</v>
      </c>
      <c r="AH306" s="1"/>
      <c r="AI306" s="1"/>
      <c r="AJ306" s="1"/>
      <c r="AK306" s="1"/>
      <c r="AL306" s="1"/>
      <c r="AM306" s="1"/>
      <c r="AN306" s="1"/>
      <c r="AO306" s="1"/>
      <c r="AP306" s="1">
        <v>0</v>
      </c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.75" customHeight="1" x14ac:dyDescent="0.3">
      <c r="A307" s="1" t="s">
        <v>283</v>
      </c>
      <c r="B307" s="1" t="s">
        <v>287</v>
      </c>
      <c r="C307" s="1" t="s">
        <v>645</v>
      </c>
      <c r="D307" s="1" t="s">
        <v>87</v>
      </c>
      <c r="E307" s="1"/>
      <c r="F307" s="1">
        <v>0</v>
      </c>
      <c r="G307" s="1"/>
      <c r="H307" s="1">
        <v>0</v>
      </c>
      <c r="I307" s="1"/>
      <c r="J307" s="1"/>
      <c r="K307" s="1"/>
      <c r="L307" s="1"/>
      <c r="M307" s="1">
        <v>0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>
        <v>0</v>
      </c>
      <c r="AH307" s="1"/>
      <c r="AI307" s="1"/>
      <c r="AJ307" s="1"/>
      <c r="AK307" s="1"/>
      <c r="AL307" s="1"/>
      <c r="AM307" s="1"/>
      <c r="AN307" s="1"/>
      <c r="AO307" s="1"/>
      <c r="AP307" s="1">
        <v>0</v>
      </c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.75" customHeight="1" x14ac:dyDescent="0.3">
      <c r="A308" s="1" t="s">
        <v>107</v>
      </c>
      <c r="B308" s="1" t="s">
        <v>116</v>
      </c>
      <c r="C308" s="1" t="s">
        <v>461</v>
      </c>
      <c r="D308" s="1" t="s">
        <v>86</v>
      </c>
      <c r="E308" s="1"/>
      <c r="F308" s="1">
        <v>0</v>
      </c>
      <c r="G308" s="1"/>
      <c r="H308" s="1">
        <v>0</v>
      </c>
      <c r="I308" s="1"/>
      <c r="J308" s="1"/>
      <c r="K308" s="1"/>
      <c r="L308" s="1"/>
      <c r="M308" s="1">
        <v>0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>
        <v>0</v>
      </c>
      <c r="AQ308" s="1"/>
      <c r="AR308" s="1"/>
      <c r="AS308" s="1"/>
      <c r="AT308" s="1"/>
      <c r="AU308" s="1"/>
      <c r="AV308" s="1"/>
      <c r="AW308" s="1"/>
      <c r="AX308" s="1">
        <v>0</v>
      </c>
      <c r="AY308" s="1"/>
    </row>
    <row r="309" spans="1:51" ht="15.75" customHeight="1" x14ac:dyDescent="0.3">
      <c r="A309" s="1" t="s">
        <v>205</v>
      </c>
      <c r="B309" s="1" t="s">
        <v>206</v>
      </c>
      <c r="C309" s="1" t="s">
        <v>563</v>
      </c>
      <c r="D309" s="1" t="s">
        <v>87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>
        <v>84</v>
      </c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.75" customHeight="1" x14ac:dyDescent="0.3">
      <c r="A310" s="1" t="s">
        <v>149</v>
      </c>
      <c r="B310" s="1" t="s">
        <v>151</v>
      </c>
      <c r="C310" s="1" t="s">
        <v>423</v>
      </c>
      <c r="D310" s="1" t="s">
        <v>85</v>
      </c>
      <c r="E310" s="1">
        <v>1</v>
      </c>
      <c r="F310" s="1">
        <v>1</v>
      </c>
      <c r="G310" s="1"/>
      <c r="H310" s="1">
        <v>0</v>
      </c>
      <c r="I310" s="1"/>
      <c r="J310" s="1"/>
      <c r="K310" s="1"/>
      <c r="L310" s="1"/>
      <c r="M310" s="1">
        <v>0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>
        <v>0</v>
      </c>
      <c r="AH310" s="1"/>
      <c r="AI310" s="1"/>
      <c r="AJ310" s="1"/>
      <c r="AK310" s="1"/>
      <c r="AL310" s="1"/>
      <c r="AM310" s="1"/>
      <c r="AN310" s="1"/>
      <c r="AO310" s="1"/>
      <c r="AP310" s="1">
        <v>0</v>
      </c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.75" customHeight="1" x14ac:dyDescent="0.3">
      <c r="A311" s="1" t="s">
        <v>149</v>
      </c>
      <c r="B311" s="1" t="s">
        <v>154</v>
      </c>
      <c r="C311" s="1" t="s">
        <v>426</v>
      </c>
      <c r="D311" s="1" t="s">
        <v>85</v>
      </c>
      <c r="E311" s="1">
        <v>1</v>
      </c>
      <c r="F311" s="1">
        <v>1</v>
      </c>
      <c r="G311" s="1"/>
      <c r="H311" s="1">
        <v>0</v>
      </c>
      <c r="I311" s="1"/>
      <c r="J311" s="1"/>
      <c r="K311" s="1"/>
      <c r="L311" s="1"/>
      <c r="M311" s="1">
        <v>0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>
        <v>0</v>
      </c>
      <c r="AH311" s="1"/>
      <c r="AI311" s="1"/>
      <c r="AJ311" s="1"/>
      <c r="AK311" s="1"/>
      <c r="AL311" s="1"/>
      <c r="AM311" s="1"/>
      <c r="AN311" s="1"/>
      <c r="AO311" s="1"/>
      <c r="AP311" s="1">
        <v>0</v>
      </c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.75" customHeight="1" x14ac:dyDescent="0.3">
      <c r="A312" s="1" t="s">
        <v>149</v>
      </c>
      <c r="B312" s="1" t="s">
        <v>430</v>
      </c>
      <c r="C312" s="1" t="s">
        <v>431</v>
      </c>
      <c r="D312" s="1" t="s">
        <v>85</v>
      </c>
      <c r="E312" s="1">
        <v>3</v>
      </c>
      <c r="F312" s="1">
        <v>3</v>
      </c>
      <c r="G312" s="1"/>
      <c r="H312" s="1">
        <v>0</v>
      </c>
      <c r="I312" s="1"/>
      <c r="J312" s="1"/>
      <c r="K312" s="1"/>
      <c r="L312" s="1"/>
      <c r="M312" s="1">
        <v>0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>
        <v>0</v>
      </c>
      <c r="AH312" s="1"/>
      <c r="AI312" s="1"/>
      <c r="AJ312" s="1"/>
      <c r="AK312" s="1"/>
      <c r="AL312" s="1"/>
      <c r="AM312" s="1"/>
      <c r="AN312" s="1"/>
      <c r="AO312" s="1"/>
      <c r="AP312" s="1">
        <v>0</v>
      </c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.75" customHeight="1" x14ac:dyDescent="0.3">
      <c r="A313" s="1" t="s">
        <v>149</v>
      </c>
      <c r="B313" s="1" t="s">
        <v>158</v>
      </c>
      <c r="C313" s="1" t="s">
        <v>432</v>
      </c>
      <c r="D313" s="1" t="s">
        <v>85</v>
      </c>
      <c r="E313" s="1">
        <v>1</v>
      </c>
      <c r="F313" s="1">
        <v>1</v>
      </c>
      <c r="G313" s="1"/>
      <c r="H313" s="1">
        <v>0</v>
      </c>
      <c r="I313" s="1"/>
      <c r="J313" s="1"/>
      <c r="K313" s="1"/>
      <c r="L313" s="1"/>
      <c r="M313" s="1">
        <v>0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>
        <v>0</v>
      </c>
      <c r="AH313" s="1"/>
      <c r="AI313" s="1"/>
      <c r="AJ313" s="1"/>
      <c r="AK313" s="1"/>
      <c r="AL313" s="1"/>
      <c r="AM313" s="1"/>
      <c r="AN313" s="1"/>
      <c r="AO313" s="1"/>
      <c r="AP313" s="1">
        <v>0</v>
      </c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.75" customHeight="1" x14ac:dyDescent="0.3">
      <c r="A314" s="1" t="s">
        <v>149</v>
      </c>
      <c r="B314" s="1" t="s">
        <v>159</v>
      </c>
      <c r="C314" s="1" t="s">
        <v>433</v>
      </c>
      <c r="D314" s="1" t="s">
        <v>85</v>
      </c>
      <c r="E314" s="1">
        <v>1</v>
      </c>
      <c r="F314" s="1">
        <v>1</v>
      </c>
      <c r="G314" s="1"/>
      <c r="H314" s="1">
        <v>0</v>
      </c>
      <c r="I314" s="1"/>
      <c r="J314" s="1"/>
      <c r="K314" s="1"/>
      <c r="L314" s="1"/>
      <c r="M314" s="1">
        <v>0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>
        <v>0</v>
      </c>
      <c r="AH314" s="1"/>
      <c r="AI314" s="1"/>
      <c r="AJ314" s="1"/>
      <c r="AK314" s="1"/>
      <c r="AL314" s="1"/>
      <c r="AM314" s="1"/>
      <c r="AN314" s="1"/>
      <c r="AO314" s="1"/>
      <c r="AP314" s="1">
        <v>0</v>
      </c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.75" customHeight="1" x14ac:dyDescent="0.3">
      <c r="A315" s="1" t="s">
        <v>149</v>
      </c>
      <c r="B315" s="1" t="s">
        <v>160</v>
      </c>
      <c r="C315" s="1" t="s">
        <v>434</v>
      </c>
      <c r="D315" s="1" t="s">
        <v>85</v>
      </c>
      <c r="E315" s="1">
        <v>2</v>
      </c>
      <c r="F315" s="1">
        <v>2</v>
      </c>
      <c r="G315" s="1"/>
      <c r="H315" s="1">
        <v>0</v>
      </c>
      <c r="I315" s="1"/>
      <c r="J315" s="1"/>
      <c r="K315" s="1"/>
      <c r="L315" s="1"/>
      <c r="M315" s="1">
        <v>0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>
        <v>0</v>
      </c>
      <c r="AH315" s="1"/>
      <c r="AI315" s="1"/>
      <c r="AJ315" s="1"/>
      <c r="AK315" s="1"/>
      <c r="AL315" s="1"/>
      <c r="AM315" s="1"/>
      <c r="AN315" s="1"/>
      <c r="AO315" s="1"/>
      <c r="AP315" s="1">
        <v>0</v>
      </c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.75" customHeight="1" x14ac:dyDescent="0.3">
      <c r="A316" s="1" t="s">
        <v>288</v>
      </c>
      <c r="B316" s="1" t="s">
        <v>646</v>
      </c>
      <c r="C316" s="1"/>
      <c r="D316" s="1" t="s">
        <v>87</v>
      </c>
      <c r="E316" s="1">
        <v>100</v>
      </c>
      <c r="F316" s="1">
        <v>100</v>
      </c>
      <c r="G316" s="1"/>
      <c r="H316" s="1">
        <v>0</v>
      </c>
      <c r="I316" s="1"/>
      <c r="J316" s="1"/>
      <c r="K316" s="1"/>
      <c r="L316" s="1"/>
      <c r="M316" s="1">
        <v>0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>
        <v>0</v>
      </c>
      <c r="AH316" s="1"/>
      <c r="AI316" s="1"/>
      <c r="AJ316" s="1"/>
      <c r="AK316" s="1"/>
      <c r="AL316" s="1"/>
      <c r="AM316" s="1"/>
      <c r="AN316" s="1"/>
      <c r="AO316" s="1"/>
      <c r="AP316" s="1">
        <v>0</v>
      </c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.75" customHeight="1" x14ac:dyDescent="0.3">
      <c r="A317" s="1" t="s">
        <v>183</v>
      </c>
      <c r="B317" s="1" t="s">
        <v>531</v>
      </c>
      <c r="C317" s="1" t="s">
        <v>532</v>
      </c>
      <c r="D317" s="1" t="s">
        <v>85</v>
      </c>
      <c r="E317" s="1">
        <v>1</v>
      </c>
      <c r="F317" s="1">
        <v>1</v>
      </c>
      <c r="G317" s="1"/>
      <c r="H317" s="1">
        <v>0</v>
      </c>
      <c r="I317" s="1"/>
      <c r="J317" s="1"/>
      <c r="K317" s="1"/>
      <c r="L317" s="1"/>
      <c r="M317" s="1">
        <v>0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>
        <v>0</v>
      </c>
      <c r="AH317" s="1"/>
      <c r="AI317" s="1"/>
      <c r="AJ317" s="1"/>
      <c r="AK317" s="1"/>
      <c r="AL317" s="1"/>
      <c r="AM317" s="1"/>
      <c r="AN317" s="1"/>
      <c r="AO317" s="1"/>
      <c r="AP317" s="1">
        <v>0</v>
      </c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.75" customHeight="1" x14ac:dyDescent="0.3">
      <c r="A318" s="1" t="s">
        <v>129</v>
      </c>
      <c r="B318" s="1" t="s">
        <v>133</v>
      </c>
      <c r="C318" s="1" t="s">
        <v>477</v>
      </c>
      <c r="D318" s="1" t="s">
        <v>85</v>
      </c>
      <c r="E318" s="1"/>
      <c r="F318" s="1"/>
      <c r="G318" s="1">
        <v>0</v>
      </c>
      <c r="H318" s="1"/>
      <c r="I318" s="1"/>
      <c r="J318" s="1"/>
      <c r="K318" s="1"/>
      <c r="L318" s="1"/>
      <c r="M318" s="1">
        <v>0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>
        <v>0</v>
      </c>
      <c r="AH318" s="1"/>
      <c r="AI318" s="1"/>
      <c r="AJ318" s="1"/>
      <c r="AK318" s="1"/>
      <c r="AL318" s="1"/>
      <c r="AM318" s="1"/>
      <c r="AN318" s="1"/>
      <c r="AO318" s="1"/>
      <c r="AP318" s="1">
        <v>0</v>
      </c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.75" customHeight="1" x14ac:dyDescent="0.3">
      <c r="A319" s="1" t="s">
        <v>288</v>
      </c>
      <c r="B319" s="1" t="s">
        <v>647</v>
      </c>
      <c r="C319" s="1" t="s">
        <v>503</v>
      </c>
      <c r="D319" s="1" t="s">
        <v>87</v>
      </c>
      <c r="E319" s="1"/>
      <c r="F319" s="1">
        <v>0</v>
      </c>
      <c r="G319" s="1">
        <v>60</v>
      </c>
      <c r="H319" s="1">
        <v>0</v>
      </c>
      <c r="I319" s="1"/>
      <c r="J319" s="1"/>
      <c r="K319" s="1"/>
      <c r="L319" s="1"/>
      <c r="M319" s="1">
        <v>0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>
        <v>0</v>
      </c>
      <c r="AH319" s="1"/>
      <c r="AI319" s="1"/>
      <c r="AJ319" s="1"/>
      <c r="AK319" s="1"/>
      <c r="AL319" s="1"/>
      <c r="AM319" s="1"/>
      <c r="AN319" s="1"/>
      <c r="AO319" s="1"/>
      <c r="AP319" s="1">
        <v>0</v>
      </c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.75" customHeight="1" x14ac:dyDescent="0.3">
      <c r="A320" s="1" t="s">
        <v>129</v>
      </c>
      <c r="B320" s="1" t="s">
        <v>131</v>
      </c>
      <c r="C320" s="1" t="s">
        <v>477</v>
      </c>
      <c r="D320" s="1" t="s">
        <v>85</v>
      </c>
      <c r="E320" s="1"/>
      <c r="F320" s="1"/>
      <c r="G320" s="1">
        <v>0</v>
      </c>
      <c r="H320" s="1">
        <v>0</v>
      </c>
      <c r="I320" s="1"/>
      <c r="J320" s="1"/>
      <c r="K320" s="1"/>
      <c r="L320" s="1"/>
      <c r="M320" s="1">
        <v>0</v>
      </c>
      <c r="N320" s="1"/>
      <c r="O320" s="1"/>
      <c r="P320" s="1"/>
      <c r="Q320" s="1">
        <v>0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>
        <v>0</v>
      </c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.75" customHeight="1" x14ac:dyDescent="0.3">
      <c r="A321" s="1" t="s">
        <v>129</v>
      </c>
      <c r="B321" s="1" t="s">
        <v>131</v>
      </c>
      <c r="C321" s="1" t="s">
        <v>477</v>
      </c>
      <c r="D321" s="1" t="s">
        <v>86</v>
      </c>
      <c r="E321" s="1"/>
      <c r="F321" s="1"/>
      <c r="G321" s="1">
        <v>0</v>
      </c>
      <c r="H321" s="1">
        <v>0</v>
      </c>
      <c r="I321" s="1"/>
      <c r="J321" s="1"/>
      <c r="K321" s="1"/>
      <c r="L321" s="1"/>
      <c r="M321" s="1">
        <v>0</v>
      </c>
      <c r="N321" s="1"/>
      <c r="O321" s="1"/>
      <c r="P321" s="1"/>
      <c r="Q321" s="1">
        <v>0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>
        <v>0</v>
      </c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.75" customHeight="1" x14ac:dyDescent="0.3">
      <c r="A322" s="1" t="s">
        <v>198</v>
      </c>
      <c r="B322" s="1" t="s">
        <v>199</v>
      </c>
      <c r="C322" s="1" t="s">
        <v>555</v>
      </c>
      <c r="D322" s="1" t="s">
        <v>85</v>
      </c>
      <c r="E322" s="1"/>
      <c r="F322" s="1">
        <v>0</v>
      </c>
      <c r="G322" s="1"/>
      <c r="H322" s="1">
        <v>0</v>
      </c>
      <c r="I322" s="1"/>
      <c r="J322" s="1">
        <v>0</v>
      </c>
      <c r="K322" s="1">
        <v>0</v>
      </c>
      <c r="L322" s="1">
        <v>0</v>
      </c>
      <c r="M322" s="1">
        <v>0</v>
      </c>
      <c r="N322" s="1"/>
      <c r="O322" s="1">
        <v>0</v>
      </c>
      <c r="P322" s="1">
        <v>0</v>
      </c>
      <c r="Q322" s="1">
        <v>0</v>
      </c>
      <c r="R322" s="1">
        <v>0</v>
      </c>
      <c r="S322" s="1"/>
      <c r="T322" s="1"/>
      <c r="U322" s="1">
        <v>0</v>
      </c>
      <c r="V322" s="1"/>
      <c r="W322" s="1"/>
      <c r="X322" s="1">
        <v>0</v>
      </c>
      <c r="Y322" s="1"/>
      <c r="Z322" s="1"/>
      <c r="AA322" s="1"/>
      <c r="AB322" s="1"/>
      <c r="AC322" s="1"/>
      <c r="AD322" s="1"/>
      <c r="AE322" s="1"/>
      <c r="AF322" s="1"/>
      <c r="AG322" s="1">
        <v>0</v>
      </c>
      <c r="AH322" s="1"/>
      <c r="AI322" s="1"/>
      <c r="AJ322" s="1"/>
      <c r="AK322" s="1"/>
      <c r="AL322" s="1"/>
      <c r="AM322" s="1"/>
      <c r="AN322" s="1"/>
      <c r="AO322" s="1"/>
      <c r="AP322" s="1">
        <v>0</v>
      </c>
      <c r="AQ322" s="1">
        <v>0</v>
      </c>
      <c r="AR322" s="1"/>
      <c r="AS322" s="1">
        <v>0</v>
      </c>
      <c r="AT322" s="1">
        <v>0</v>
      </c>
      <c r="AU322" s="1"/>
      <c r="AV322" s="1">
        <v>0</v>
      </c>
      <c r="AW322" s="1">
        <v>0</v>
      </c>
      <c r="AX322" s="1">
        <v>0</v>
      </c>
      <c r="AY322" s="1">
        <v>0</v>
      </c>
    </row>
    <row r="323" spans="1:51" ht="15.75" customHeight="1" x14ac:dyDescent="0.3">
      <c r="A323" s="1" t="s">
        <v>107</v>
      </c>
      <c r="B323" s="1" t="s">
        <v>111</v>
      </c>
      <c r="C323" s="1" t="s">
        <v>457</v>
      </c>
      <c r="D323" s="1" t="s">
        <v>85</v>
      </c>
      <c r="E323" s="1">
        <v>5</v>
      </c>
      <c r="F323" s="1">
        <v>3</v>
      </c>
      <c r="G323" s="1">
        <v>2</v>
      </c>
      <c r="H323" s="1">
        <v>2</v>
      </c>
      <c r="I323" s="1"/>
      <c r="J323" s="1">
        <v>2</v>
      </c>
      <c r="K323" s="1"/>
      <c r="L323" s="1"/>
      <c r="M323" s="1">
        <v>2</v>
      </c>
      <c r="N323" s="1"/>
      <c r="O323" s="1"/>
      <c r="P323" s="1"/>
      <c r="Q323" s="1">
        <v>2</v>
      </c>
      <c r="R323" s="1">
        <v>2</v>
      </c>
      <c r="S323" s="1"/>
      <c r="T323" s="1"/>
      <c r="U323" s="1"/>
      <c r="V323" s="1">
        <v>2</v>
      </c>
      <c r="W323" s="1"/>
      <c r="X323" s="1"/>
      <c r="Y323" s="1">
        <v>1</v>
      </c>
      <c r="Z323" s="1">
        <v>1</v>
      </c>
      <c r="AA323" s="1"/>
      <c r="AB323" s="1"/>
      <c r="AC323" s="1"/>
      <c r="AD323" s="1"/>
      <c r="AE323" s="1"/>
      <c r="AF323" s="1">
        <v>16</v>
      </c>
      <c r="AG323" s="1">
        <v>2</v>
      </c>
      <c r="AH323" s="1"/>
      <c r="AI323" s="1">
        <v>2</v>
      </c>
      <c r="AJ323" s="1"/>
      <c r="AK323" s="1"/>
      <c r="AL323" s="1"/>
      <c r="AM323" s="1"/>
      <c r="AN323" s="1"/>
      <c r="AO323" s="1"/>
      <c r="AP323" s="1">
        <v>0</v>
      </c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.75" customHeight="1" x14ac:dyDescent="0.3">
      <c r="A324" s="1" t="s">
        <v>143</v>
      </c>
      <c r="B324" s="1" t="s">
        <v>145</v>
      </c>
      <c r="C324" s="1" t="s">
        <v>486</v>
      </c>
      <c r="D324" s="1" t="s">
        <v>85</v>
      </c>
      <c r="E324" s="1">
        <v>0</v>
      </c>
      <c r="F324" s="1">
        <v>0</v>
      </c>
      <c r="G324" s="1">
        <v>0</v>
      </c>
      <c r="H324" s="1">
        <v>0</v>
      </c>
      <c r="I324" s="1"/>
      <c r="J324" s="1"/>
      <c r="K324" s="1"/>
      <c r="L324" s="1"/>
      <c r="M324" s="1">
        <v>0</v>
      </c>
      <c r="N324" s="1"/>
      <c r="O324" s="1"/>
      <c r="P324" s="1"/>
      <c r="Q324" s="1">
        <v>0</v>
      </c>
      <c r="R324" s="1"/>
      <c r="S324" s="1"/>
      <c r="T324" s="1"/>
      <c r="U324" s="1"/>
      <c r="V324" s="1">
        <v>0</v>
      </c>
      <c r="W324" s="1">
        <v>0</v>
      </c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>
        <v>0</v>
      </c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.75" customHeight="1" x14ac:dyDescent="0.3">
      <c r="A325" s="1" t="s">
        <v>107</v>
      </c>
      <c r="B325" s="1" t="s">
        <v>114</v>
      </c>
      <c r="C325" s="1" t="s">
        <v>460</v>
      </c>
      <c r="D325" s="1" t="s">
        <v>85</v>
      </c>
      <c r="E325" s="1">
        <v>43</v>
      </c>
      <c r="F325" s="1">
        <v>-9</v>
      </c>
      <c r="G325" s="1">
        <v>52</v>
      </c>
      <c r="H325" s="1">
        <v>2</v>
      </c>
      <c r="I325" s="1">
        <v>2</v>
      </c>
      <c r="J325" s="1"/>
      <c r="K325" s="1"/>
      <c r="L325" s="1"/>
      <c r="M325" s="1">
        <v>52</v>
      </c>
      <c r="N325" s="1"/>
      <c r="O325" s="1"/>
      <c r="P325" s="1"/>
      <c r="Q325" s="1">
        <v>52</v>
      </c>
      <c r="R325" s="1">
        <v>23</v>
      </c>
      <c r="S325" s="1">
        <v>4</v>
      </c>
      <c r="T325" s="1">
        <v>25</v>
      </c>
      <c r="U325" s="1"/>
      <c r="V325" s="1">
        <v>49</v>
      </c>
      <c r="W325" s="1">
        <v>3</v>
      </c>
      <c r="X325" s="1"/>
      <c r="Y325" s="1">
        <v>9</v>
      </c>
      <c r="Z325" s="1">
        <v>8</v>
      </c>
      <c r="AA325" s="1"/>
      <c r="AB325" s="1">
        <v>27</v>
      </c>
      <c r="AC325" s="1"/>
      <c r="AD325" s="1"/>
      <c r="AE325" s="1"/>
      <c r="AF325" s="1">
        <v>12</v>
      </c>
      <c r="AG325" s="1">
        <v>50</v>
      </c>
      <c r="AH325" s="1">
        <v>2</v>
      </c>
      <c r="AI325" s="1">
        <v>48</v>
      </c>
      <c r="AJ325" s="1">
        <v>1</v>
      </c>
      <c r="AK325" s="1"/>
      <c r="AL325" s="1"/>
      <c r="AM325" s="1"/>
      <c r="AN325" s="1"/>
      <c r="AO325" s="1"/>
      <c r="AP325" s="1">
        <v>1</v>
      </c>
      <c r="AQ325" s="1"/>
      <c r="AR325" s="1"/>
      <c r="AS325" s="1"/>
      <c r="AT325" s="1"/>
      <c r="AU325" s="1"/>
      <c r="AV325" s="1"/>
      <c r="AW325" s="1"/>
      <c r="AX325" s="1">
        <v>1</v>
      </c>
      <c r="AY325" s="1"/>
    </row>
    <row r="326" spans="1:51" ht="15.75" customHeight="1" x14ac:dyDescent="0.3">
      <c r="A326" s="1" t="s">
        <v>161</v>
      </c>
      <c r="B326" s="1" t="s">
        <v>505</v>
      </c>
      <c r="C326" s="1" t="s">
        <v>506</v>
      </c>
      <c r="D326" s="1" t="s">
        <v>85</v>
      </c>
      <c r="E326" s="1">
        <v>18</v>
      </c>
      <c r="F326" s="1">
        <v>18</v>
      </c>
      <c r="G326" s="1">
        <v>3</v>
      </c>
      <c r="H326" s="1">
        <v>0</v>
      </c>
      <c r="I326" s="1"/>
      <c r="J326" s="1"/>
      <c r="K326" s="1"/>
      <c r="L326" s="1"/>
      <c r="M326" s="1">
        <v>3</v>
      </c>
      <c r="N326" s="1"/>
      <c r="O326" s="1"/>
      <c r="P326" s="1"/>
      <c r="Q326" s="1">
        <v>3</v>
      </c>
      <c r="R326" s="1"/>
      <c r="S326" s="1">
        <v>3</v>
      </c>
      <c r="T326" s="1"/>
      <c r="U326" s="1"/>
      <c r="V326" s="1">
        <v>2</v>
      </c>
      <c r="W326" s="1">
        <v>1</v>
      </c>
      <c r="X326" s="1"/>
      <c r="Y326" s="1"/>
      <c r="Z326" s="1"/>
      <c r="AA326" s="1"/>
      <c r="AB326" s="1"/>
      <c r="AC326" s="1"/>
      <c r="AD326" s="1"/>
      <c r="AE326" s="1"/>
      <c r="AF326" s="1"/>
      <c r="AG326" s="1">
        <v>3</v>
      </c>
      <c r="AH326" s="1">
        <v>1</v>
      </c>
      <c r="AI326" s="1">
        <v>2</v>
      </c>
      <c r="AJ326" s="1"/>
      <c r="AK326" s="1"/>
      <c r="AL326" s="1"/>
      <c r="AM326" s="1"/>
      <c r="AN326" s="1"/>
      <c r="AO326" s="1"/>
      <c r="AP326" s="1">
        <v>0</v>
      </c>
      <c r="AQ326" s="1"/>
      <c r="AR326" s="1"/>
      <c r="AS326" s="1"/>
      <c r="AT326" s="1"/>
      <c r="AU326" s="1">
        <v>0</v>
      </c>
      <c r="AV326" s="1"/>
      <c r="AW326" s="1"/>
      <c r="AX326" s="1"/>
      <c r="AY326" s="1"/>
    </row>
    <row r="327" spans="1:51" ht="15.75" customHeight="1" x14ac:dyDescent="0.3">
      <c r="A327" s="1" t="s">
        <v>258</v>
      </c>
      <c r="B327" s="1" t="s">
        <v>270</v>
      </c>
      <c r="C327" s="1" t="s">
        <v>627</v>
      </c>
      <c r="D327" s="1" t="s">
        <v>85</v>
      </c>
      <c r="E327" s="1"/>
      <c r="F327" s="1">
        <v>-1</v>
      </c>
      <c r="G327" s="1">
        <v>1</v>
      </c>
      <c r="H327" s="1">
        <v>0</v>
      </c>
      <c r="I327" s="1"/>
      <c r="J327" s="1"/>
      <c r="K327" s="1"/>
      <c r="L327" s="1"/>
      <c r="M327" s="1">
        <v>1</v>
      </c>
      <c r="N327" s="1"/>
      <c r="O327" s="1"/>
      <c r="P327" s="1"/>
      <c r="Q327" s="1">
        <v>1</v>
      </c>
      <c r="R327" s="1"/>
      <c r="S327" s="1">
        <v>1</v>
      </c>
      <c r="T327" s="1"/>
      <c r="U327" s="1"/>
      <c r="V327" s="1"/>
      <c r="W327" s="1">
        <v>1</v>
      </c>
      <c r="X327" s="1"/>
      <c r="Y327" s="1"/>
      <c r="Z327" s="1"/>
      <c r="AA327" s="1"/>
      <c r="AB327" s="1"/>
      <c r="AC327" s="1"/>
      <c r="AD327" s="1"/>
      <c r="AE327" s="1"/>
      <c r="AF327" s="1"/>
      <c r="AG327" s="1">
        <v>1</v>
      </c>
      <c r="AH327" s="1"/>
      <c r="AI327" s="1">
        <v>1</v>
      </c>
      <c r="AJ327" s="1"/>
      <c r="AK327" s="1"/>
      <c r="AL327" s="1"/>
      <c r="AM327" s="1"/>
      <c r="AN327" s="1"/>
      <c r="AO327" s="1"/>
      <c r="AP327" s="1">
        <v>0</v>
      </c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.75" customHeight="1" x14ac:dyDescent="0.3">
      <c r="A328" s="1" t="s">
        <v>283</v>
      </c>
      <c r="B328" s="1" t="s">
        <v>641</v>
      </c>
      <c r="C328" s="1" t="s">
        <v>642</v>
      </c>
      <c r="D328" s="1" t="s">
        <v>85</v>
      </c>
      <c r="E328" s="1">
        <v>5</v>
      </c>
      <c r="F328" s="1">
        <v>3</v>
      </c>
      <c r="G328" s="1">
        <v>3</v>
      </c>
      <c r="H328" s="1">
        <v>1</v>
      </c>
      <c r="I328" s="1">
        <v>1</v>
      </c>
      <c r="J328" s="1"/>
      <c r="K328" s="1"/>
      <c r="L328" s="1"/>
      <c r="M328" s="1">
        <v>2</v>
      </c>
      <c r="N328" s="1"/>
      <c r="O328" s="1"/>
      <c r="P328" s="1"/>
      <c r="Q328" s="1">
        <v>2</v>
      </c>
      <c r="R328" s="1"/>
      <c r="S328" s="1">
        <v>1</v>
      </c>
      <c r="T328" s="1">
        <v>1</v>
      </c>
      <c r="U328" s="1"/>
      <c r="V328" s="1">
        <v>1</v>
      </c>
      <c r="W328" s="1">
        <v>1</v>
      </c>
      <c r="X328" s="1"/>
      <c r="Y328" s="1">
        <v>1</v>
      </c>
      <c r="Z328" s="1"/>
      <c r="AA328" s="1"/>
      <c r="AB328" s="1">
        <v>2</v>
      </c>
      <c r="AC328" s="1"/>
      <c r="AD328" s="1">
        <v>35</v>
      </c>
      <c r="AE328" s="1"/>
      <c r="AF328" s="1">
        <v>11</v>
      </c>
      <c r="AG328" s="1">
        <v>2</v>
      </c>
      <c r="AH328" s="1"/>
      <c r="AI328" s="1">
        <v>2</v>
      </c>
      <c r="AJ328" s="1"/>
      <c r="AK328" s="1"/>
      <c r="AL328" s="1"/>
      <c r="AM328" s="1"/>
      <c r="AN328" s="1"/>
      <c r="AO328" s="1"/>
      <c r="AP328" s="1">
        <v>1</v>
      </c>
      <c r="AQ328" s="1"/>
      <c r="AR328" s="1"/>
      <c r="AS328" s="1"/>
      <c r="AT328" s="1"/>
      <c r="AU328" s="1">
        <v>1</v>
      </c>
      <c r="AV328" s="1"/>
      <c r="AW328" s="1"/>
      <c r="AX328" s="1"/>
      <c r="AY328" s="1"/>
    </row>
    <row r="329" spans="1:51" ht="15.75" customHeight="1" x14ac:dyDescent="0.3">
      <c r="A329" s="1" t="s">
        <v>107</v>
      </c>
      <c r="B329" s="1" t="s">
        <v>111</v>
      </c>
      <c r="C329" s="1" t="s">
        <v>457</v>
      </c>
      <c r="D329" s="1" t="s">
        <v>86</v>
      </c>
      <c r="E329" s="1">
        <v>125</v>
      </c>
      <c r="F329" s="1">
        <v>2</v>
      </c>
      <c r="G329" s="1">
        <v>123</v>
      </c>
      <c r="H329" s="1">
        <v>1</v>
      </c>
      <c r="I329" s="1">
        <v>0</v>
      </c>
      <c r="J329" s="1"/>
      <c r="K329" s="1">
        <v>1</v>
      </c>
      <c r="L329" s="1">
        <v>0</v>
      </c>
      <c r="M329" s="1">
        <v>123</v>
      </c>
      <c r="N329" s="1">
        <v>0</v>
      </c>
      <c r="O329" s="1">
        <v>0</v>
      </c>
      <c r="P329" s="1">
        <v>0</v>
      </c>
      <c r="Q329" s="1">
        <v>123</v>
      </c>
      <c r="R329" s="1">
        <v>19</v>
      </c>
      <c r="S329" s="1">
        <v>99</v>
      </c>
      <c r="T329" s="1">
        <v>5</v>
      </c>
      <c r="U329" s="1">
        <v>0</v>
      </c>
      <c r="V329" s="1">
        <v>96</v>
      </c>
      <c r="W329" s="1">
        <v>27</v>
      </c>
      <c r="X329" s="1">
        <v>0</v>
      </c>
      <c r="Y329" s="1">
        <v>53</v>
      </c>
      <c r="Z329" s="1">
        <v>51</v>
      </c>
      <c r="AA329" s="1">
        <v>2</v>
      </c>
      <c r="AB329" s="1">
        <v>87</v>
      </c>
      <c r="AC329" s="1">
        <v>0</v>
      </c>
      <c r="AD329" s="1"/>
      <c r="AE329" s="1"/>
      <c r="AF329" s="1"/>
      <c r="AG329" s="1">
        <v>123</v>
      </c>
      <c r="AH329" s="1"/>
      <c r="AI329" s="1"/>
      <c r="AJ329" s="1"/>
      <c r="AK329" s="1">
        <v>29</v>
      </c>
      <c r="AL329" s="1">
        <v>33</v>
      </c>
      <c r="AM329" s="1">
        <v>57</v>
      </c>
      <c r="AN329" s="1">
        <v>4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</row>
    <row r="330" spans="1:51" ht="15.75" customHeight="1" x14ac:dyDescent="0.3">
      <c r="A330" s="1" t="s">
        <v>107</v>
      </c>
      <c r="B330" s="1" t="s">
        <v>466</v>
      </c>
      <c r="C330" s="1" t="s">
        <v>467</v>
      </c>
      <c r="D330" s="1" t="s">
        <v>86</v>
      </c>
      <c r="E330" s="1">
        <v>10</v>
      </c>
      <c r="F330" s="1"/>
      <c r="G330" s="1">
        <v>8</v>
      </c>
      <c r="H330" s="1">
        <v>0</v>
      </c>
      <c r="I330" s="1"/>
      <c r="J330" s="1"/>
      <c r="K330" s="1"/>
      <c r="L330" s="1"/>
      <c r="M330" s="1">
        <v>8</v>
      </c>
      <c r="N330" s="1"/>
      <c r="O330" s="1"/>
      <c r="P330" s="1"/>
      <c r="Q330" s="1">
        <v>8</v>
      </c>
      <c r="R330" s="1"/>
      <c r="S330" s="1">
        <v>8</v>
      </c>
      <c r="T330" s="1"/>
      <c r="U330" s="1"/>
      <c r="V330" s="1">
        <v>8</v>
      </c>
      <c r="W330" s="1"/>
      <c r="X330" s="1"/>
      <c r="Y330" s="1">
        <v>4</v>
      </c>
      <c r="Z330" s="1">
        <v>4</v>
      </c>
      <c r="AA330" s="1"/>
      <c r="AB330" s="1">
        <v>4</v>
      </c>
      <c r="AC330" s="1">
        <v>1</v>
      </c>
      <c r="AD330" s="1"/>
      <c r="AE330" s="1"/>
      <c r="AF330" s="1">
        <v>76</v>
      </c>
      <c r="AG330" s="1">
        <v>8</v>
      </c>
      <c r="AH330" s="1"/>
      <c r="AI330" s="1"/>
      <c r="AJ330" s="1"/>
      <c r="AK330" s="1"/>
      <c r="AL330" s="1">
        <v>2</v>
      </c>
      <c r="AM330" s="1">
        <v>6</v>
      </c>
      <c r="AN330" s="1"/>
      <c r="AO330" s="1"/>
      <c r="AP330" s="1">
        <v>0</v>
      </c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.75" customHeight="1" x14ac:dyDescent="0.3">
      <c r="A331" s="1" t="s">
        <v>244</v>
      </c>
      <c r="B331" s="1" t="s">
        <v>609</v>
      </c>
      <c r="C331" s="1" t="s">
        <v>610</v>
      </c>
      <c r="D331" s="1" t="s">
        <v>86</v>
      </c>
      <c r="E331" s="1">
        <v>12</v>
      </c>
      <c r="F331" s="1">
        <v>3</v>
      </c>
      <c r="G331" s="1">
        <v>9</v>
      </c>
      <c r="H331" s="1">
        <v>0</v>
      </c>
      <c r="I331" s="1"/>
      <c r="J331" s="1"/>
      <c r="K331" s="1"/>
      <c r="L331" s="1"/>
      <c r="M331" s="1">
        <v>9</v>
      </c>
      <c r="N331" s="1"/>
      <c r="O331" s="1"/>
      <c r="P331" s="1"/>
      <c r="Q331" s="1">
        <v>9</v>
      </c>
      <c r="R331" s="1">
        <v>3</v>
      </c>
      <c r="S331" s="1">
        <v>6</v>
      </c>
      <c r="T331" s="1"/>
      <c r="U331" s="1"/>
      <c r="V331" s="1">
        <v>9</v>
      </c>
      <c r="W331" s="1"/>
      <c r="X331" s="1"/>
      <c r="Y331" s="1">
        <v>7</v>
      </c>
      <c r="Z331" s="1">
        <v>7</v>
      </c>
      <c r="AA331" s="1">
        <v>3</v>
      </c>
      <c r="AB331" s="1">
        <v>5</v>
      </c>
      <c r="AC331" s="1">
        <v>2</v>
      </c>
      <c r="AD331" s="1">
        <v>40</v>
      </c>
      <c r="AE331" s="1"/>
      <c r="AF331" s="1">
        <v>94</v>
      </c>
      <c r="AG331" s="1">
        <v>9</v>
      </c>
      <c r="AH331" s="1"/>
      <c r="AI331" s="1"/>
      <c r="AJ331" s="1"/>
      <c r="AK331" s="1"/>
      <c r="AL331" s="1">
        <v>2</v>
      </c>
      <c r="AM331" s="1">
        <v>7</v>
      </c>
      <c r="AN331" s="1"/>
      <c r="AO331" s="1"/>
      <c r="AP331" s="1">
        <v>0</v>
      </c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.75" customHeight="1" x14ac:dyDescent="0.3">
      <c r="A332" s="1" t="s">
        <v>149</v>
      </c>
      <c r="B332" s="1" t="s">
        <v>421</v>
      </c>
      <c r="C332" s="1" t="s">
        <v>422</v>
      </c>
      <c r="D332" s="1" t="s">
        <v>85</v>
      </c>
      <c r="E332" s="1">
        <v>137</v>
      </c>
      <c r="F332" s="1">
        <v>17</v>
      </c>
      <c r="G332" s="1">
        <v>125</v>
      </c>
      <c r="H332" s="1">
        <v>3</v>
      </c>
      <c r="I332" s="1">
        <v>2</v>
      </c>
      <c r="J332" s="1">
        <v>1</v>
      </c>
      <c r="K332" s="1">
        <v>0</v>
      </c>
      <c r="L332" s="1">
        <v>0</v>
      </c>
      <c r="M332" s="1">
        <v>120</v>
      </c>
      <c r="N332" s="1">
        <v>0</v>
      </c>
      <c r="O332" s="1">
        <v>2</v>
      </c>
      <c r="P332" s="1">
        <v>0</v>
      </c>
      <c r="Q332" s="1">
        <v>118</v>
      </c>
      <c r="R332" s="1">
        <v>4</v>
      </c>
      <c r="S332" s="1">
        <v>112</v>
      </c>
      <c r="T332" s="1">
        <v>2</v>
      </c>
      <c r="U332" s="1">
        <v>2</v>
      </c>
      <c r="V332" s="1">
        <v>106</v>
      </c>
      <c r="W332" s="1">
        <v>14</v>
      </c>
      <c r="X332" s="1">
        <v>0</v>
      </c>
      <c r="Y332" s="1">
        <v>14</v>
      </c>
      <c r="Z332" s="1">
        <v>14</v>
      </c>
      <c r="AA332" s="1">
        <v>8</v>
      </c>
      <c r="AB332" s="1">
        <v>72</v>
      </c>
      <c r="AC332" s="1">
        <v>8</v>
      </c>
      <c r="AD332" s="1">
        <v>41</v>
      </c>
      <c r="AE332" s="1">
        <v>18</v>
      </c>
      <c r="AF332" s="1">
        <v>9</v>
      </c>
      <c r="AG332" s="1">
        <v>120</v>
      </c>
      <c r="AH332" s="1">
        <v>29</v>
      </c>
      <c r="AI332" s="1">
        <v>89</v>
      </c>
      <c r="AJ332" s="1">
        <v>2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5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1</v>
      </c>
      <c r="AY332" s="1">
        <v>4</v>
      </c>
    </row>
    <row r="333" spans="1:51" ht="15.75" customHeight="1" x14ac:dyDescent="0.3">
      <c r="A333" s="1" t="s">
        <v>149</v>
      </c>
      <c r="B333" s="1" t="s">
        <v>421</v>
      </c>
      <c r="C333" s="1" t="s">
        <v>422</v>
      </c>
      <c r="D333" s="1" t="s">
        <v>86</v>
      </c>
      <c r="E333" s="1">
        <v>158</v>
      </c>
      <c r="F333" s="1">
        <v>4</v>
      </c>
      <c r="G333" s="1">
        <v>157</v>
      </c>
      <c r="H333" s="1">
        <v>11</v>
      </c>
      <c r="I333" s="1">
        <v>10</v>
      </c>
      <c r="J333" s="1">
        <v>1</v>
      </c>
      <c r="K333" s="1">
        <v>0</v>
      </c>
      <c r="L333" s="1">
        <v>0</v>
      </c>
      <c r="M333" s="1">
        <v>154</v>
      </c>
      <c r="N333" s="1">
        <v>0</v>
      </c>
      <c r="O333" s="1">
        <v>0</v>
      </c>
      <c r="P333" s="1">
        <v>0</v>
      </c>
      <c r="Q333" s="1">
        <v>154</v>
      </c>
      <c r="R333" s="1">
        <v>2</v>
      </c>
      <c r="S333" s="1">
        <v>146</v>
      </c>
      <c r="T333" s="1">
        <v>6</v>
      </c>
      <c r="U333" s="1">
        <v>0</v>
      </c>
      <c r="V333" s="1">
        <v>136</v>
      </c>
      <c r="W333" s="1">
        <v>18</v>
      </c>
      <c r="X333" s="1">
        <v>0</v>
      </c>
      <c r="Y333" s="1">
        <v>30</v>
      </c>
      <c r="Z333" s="1">
        <v>28</v>
      </c>
      <c r="AA333" s="1">
        <v>31</v>
      </c>
      <c r="AB333" s="1">
        <v>111</v>
      </c>
      <c r="AC333" s="1">
        <v>32</v>
      </c>
      <c r="AD333" s="1">
        <v>42</v>
      </c>
      <c r="AE333" s="1">
        <v>21</v>
      </c>
      <c r="AF333" s="1">
        <v>114</v>
      </c>
      <c r="AG333" s="1">
        <v>154</v>
      </c>
      <c r="AH333" s="1">
        <v>0</v>
      </c>
      <c r="AI333" s="1">
        <v>0</v>
      </c>
      <c r="AJ333" s="1">
        <v>0</v>
      </c>
      <c r="AK333" s="1">
        <v>5</v>
      </c>
      <c r="AL333" s="1">
        <v>22</v>
      </c>
      <c r="AM333" s="1">
        <v>60</v>
      </c>
      <c r="AN333" s="1">
        <v>48</v>
      </c>
      <c r="AO333" s="1">
        <v>18</v>
      </c>
      <c r="AP333" s="1">
        <v>3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3</v>
      </c>
      <c r="AY333" s="1">
        <v>0</v>
      </c>
    </row>
    <row r="334" spans="1:51" ht="15.75" customHeight="1" x14ac:dyDescent="0.3">
      <c r="A334" s="1" t="s">
        <v>149</v>
      </c>
      <c r="B334" s="1" t="s">
        <v>151</v>
      </c>
      <c r="C334" s="1" t="s">
        <v>423</v>
      </c>
      <c r="D334" s="1" t="s">
        <v>86</v>
      </c>
      <c r="E334" s="1">
        <v>14</v>
      </c>
      <c r="F334" s="1">
        <v>1</v>
      </c>
      <c r="G334" s="1">
        <v>13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13</v>
      </c>
      <c r="N334" s="1">
        <v>0</v>
      </c>
      <c r="O334" s="1">
        <v>0</v>
      </c>
      <c r="P334" s="1">
        <v>0</v>
      </c>
      <c r="Q334" s="1">
        <v>13</v>
      </c>
      <c r="R334" s="1">
        <v>1</v>
      </c>
      <c r="S334" s="1">
        <v>12</v>
      </c>
      <c r="T334" s="1">
        <v>0</v>
      </c>
      <c r="U334" s="1">
        <v>0</v>
      </c>
      <c r="V334" s="1">
        <v>12</v>
      </c>
      <c r="W334" s="1">
        <v>1</v>
      </c>
      <c r="X334" s="1">
        <v>0</v>
      </c>
      <c r="Y334" s="1">
        <v>5</v>
      </c>
      <c r="Z334" s="1">
        <v>5</v>
      </c>
      <c r="AA334" s="1">
        <v>3</v>
      </c>
      <c r="AB334" s="1">
        <v>8</v>
      </c>
      <c r="AC334" s="1">
        <v>3</v>
      </c>
      <c r="AD334" s="1">
        <v>40</v>
      </c>
      <c r="AE334" s="1">
        <v>17</v>
      </c>
      <c r="AF334" s="1">
        <v>63</v>
      </c>
      <c r="AG334" s="1">
        <v>13</v>
      </c>
      <c r="AH334" s="1">
        <v>0</v>
      </c>
      <c r="AI334" s="1">
        <v>0</v>
      </c>
      <c r="AJ334" s="1">
        <v>0</v>
      </c>
      <c r="AK334" s="1">
        <v>6</v>
      </c>
      <c r="AL334" s="1">
        <v>4</v>
      </c>
      <c r="AM334" s="1">
        <v>3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</row>
    <row r="335" spans="1:51" ht="15.75" customHeight="1" x14ac:dyDescent="0.3">
      <c r="A335" s="1" t="s">
        <v>149</v>
      </c>
      <c r="B335" s="1" t="s">
        <v>152</v>
      </c>
      <c r="C335" s="1" t="s">
        <v>424</v>
      </c>
      <c r="D335" s="1" t="s">
        <v>85</v>
      </c>
      <c r="E335" s="1">
        <v>10</v>
      </c>
      <c r="F335" s="1">
        <v>1</v>
      </c>
      <c r="G335" s="1">
        <v>10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9</v>
      </c>
      <c r="N335" s="1">
        <v>0</v>
      </c>
      <c r="O335" s="1">
        <v>0</v>
      </c>
      <c r="P335" s="1">
        <v>0</v>
      </c>
      <c r="Q335" s="1">
        <v>9</v>
      </c>
      <c r="R335" s="1">
        <v>1</v>
      </c>
      <c r="S335" s="1">
        <v>8</v>
      </c>
      <c r="T335" s="1">
        <v>0</v>
      </c>
      <c r="U335" s="1">
        <v>0</v>
      </c>
      <c r="V335" s="1">
        <v>8</v>
      </c>
      <c r="W335" s="1">
        <v>1</v>
      </c>
      <c r="X335" s="1">
        <v>0</v>
      </c>
      <c r="Y335" s="1">
        <v>3</v>
      </c>
      <c r="Z335" s="1">
        <v>3</v>
      </c>
      <c r="AA335" s="1">
        <v>0</v>
      </c>
      <c r="AB335" s="1">
        <v>7</v>
      </c>
      <c r="AC335" s="1">
        <v>0</v>
      </c>
      <c r="AD335" s="1">
        <v>38</v>
      </c>
      <c r="AE335" s="1">
        <v>19</v>
      </c>
      <c r="AF335" s="1">
        <v>6</v>
      </c>
      <c r="AG335" s="1">
        <v>9</v>
      </c>
      <c r="AH335" s="1">
        <v>7</v>
      </c>
      <c r="AI335" s="1">
        <v>2</v>
      </c>
      <c r="AJ335" s="1"/>
      <c r="AK335" s="1"/>
      <c r="AL335" s="1"/>
      <c r="AM335" s="1"/>
      <c r="AN335" s="1"/>
      <c r="AO335" s="1"/>
      <c r="AP335" s="1">
        <v>1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1</v>
      </c>
      <c r="AY335" s="1">
        <v>0</v>
      </c>
    </row>
    <row r="336" spans="1:51" ht="15.75" customHeight="1" x14ac:dyDescent="0.3">
      <c r="A336" s="1" t="s">
        <v>149</v>
      </c>
      <c r="B336" s="1" t="s">
        <v>153</v>
      </c>
      <c r="C336" s="1" t="s">
        <v>425</v>
      </c>
      <c r="D336" s="1" t="s">
        <v>85</v>
      </c>
      <c r="E336" s="1">
        <v>30</v>
      </c>
      <c r="F336" s="1">
        <v>1</v>
      </c>
      <c r="G336" s="1">
        <v>29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29</v>
      </c>
      <c r="N336" s="1">
        <v>0</v>
      </c>
      <c r="O336" s="1">
        <v>6</v>
      </c>
      <c r="P336" s="1">
        <v>0</v>
      </c>
      <c r="Q336" s="1">
        <v>23</v>
      </c>
      <c r="R336" s="1">
        <v>0</v>
      </c>
      <c r="S336" s="1">
        <v>21</v>
      </c>
      <c r="T336" s="1">
        <v>2</v>
      </c>
      <c r="U336" s="1">
        <v>6</v>
      </c>
      <c r="V336" s="1">
        <v>26</v>
      </c>
      <c r="W336" s="1">
        <v>3</v>
      </c>
      <c r="X336" s="1">
        <v>0</v>
      </c>
      <c r="Y336" s="1">
        <v>3</v>
      </c>
      <c r="Z336" s="1">
        <v>2</v>
      </c>
      <c r="AA336" s="1">
        <v>11</v>
      </c>
      <c r="AB336" s="1">
        <v>11</v>
      </c>
      <c r="AC336" s="1">
        <v>0</v>
      </c>
      <c r="AD336" s="1">
        <v>36</v>
      </c>
      <c r="AE336" s="1">
        <v>16</v>
      </c>
      <c r="AF336" s="1">
        <v>10</v>
      </c>
      <c r="AG336" s="1">
        <v>29</v>
      </c>
      <c r="AH336" s="1">
        <v>0</v>
      </c>
      <c r="AI336" s="1">
        <v>27</v>
      </c>
      <c r="AJ336" s="1">
        <v>2</v>
      </c>
      <c r="AK336" s="1"/>
      <c r="AL336" s="1"/>
      <c r="AM336" s="1"/>
      <c r="AN336" s="1"/>
      <c r="AO336" s="1"/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</row>
    <row r="337" spans="1:51" ht="15.75" customHeight="1" x14ac:dyDescent="0.3">
      <c r="A337" s="1" t="s">
        <v>149</v>
      </c>
      <c r="B337" s="1" t="s">
        <v>154</v>
      </c>
      <c r="C337" s="1" t="s">
        <v>426</v>
      </c>
      <c r="D337" s="1" t="s">
        <v>86</v>
      </c>
      <c r="E337" s="1">
        <v>6</v>
      </c>
      <c r="F337" s="1">
        <v>-1</v>
      </c>
      <c r="G337" s="1">
        <v>7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7</v>
      </c>
      <c r="N337" s="1">
        <v>0</v>
      </c>
      <c r="O337" s="1">
        <v>0</v>
      </c>
      <c r="P337" s="1">
        <v>0</v>
      </c>
      <c r="Q337" s="1">
        <v>7</v>
      </c>
      <c r="R337" s="1">
        <v>0</v>
      </c>
      <c r="S337" s="1">
        <v>7</v>
      </c>
      <c r="T337" s="1">
        <v>0</v>
      </c>
      <c r="U337" s="1">
        <v>0</v>
      </c>
      <c r="V337" s="1">
        <v>6</v>
      </c>
      <c r="W337" s="1">
        <v>1</v>
      </c>
      <c r="X337" s="1">
        <v>0</v>
      </c>
      <c r="Y337" s="1">
        <v>5</v>
      </c>
      <c r="Z337" s="1">
        <v>5</v>
      </c>
      <c r="AA337" s="1">
        <v>4</v>
      </c>
      <c r="AB337" s="1">
        <v>7</v>
      </c>
      <c r="AC337" s="1">
        <v>0</v>
      </c>
      <c r="AD337" s="1">
        <v>41</v>
      </c>
      <c r="AE337" s="1">
        <v>18</v>
      </c>
      <c r="AF337" s="1">
        <v>105</v>
      </c>
      <c r="AG337" s="1">
        <v>7</v>
      </c>
      <c r="AH337" s="1">
        <v>0</v>
      </c>
      <c r="AI337" s="1">
        <v>0</v>
      </c>
      <c r="AJ337" s="1">
        <v>0</v>
      </c>
      <c r="AK337" s="1">
        <v>0</v>
      </c>
      <c r="AL337" s="1">
        <v>3</v>
      </c>
      <c r="AM337" s="1">
        <v>0</v>
      </c>
      <c r="AN337" s="1">
        <v>4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/>
    </row>
    <row r="338" spans="1:51" ht="15.75" customHeight="1" x14ac:dyDescent="0.3">
      <c r="A338" s="1" t="s">
        <v>149</v>
      </c>
      <c r="B338" s="1" t="s">
        <v>427</v>
      </c>
      <c r="C338" s="1" t="s">
        <v>428</v>
      </c>
      <c r="D338" s="1" t="s">
        <v>85</v>
      </c>
      <c r="E338" s="1">
        <v>10</v>
      </c>
      <c r="F338" s="1">
        <v>1</v>
      </c>
      <c r="G338" s="1">
        <v>9</v>
      </c>
      <c r="H338" s="1">
        <v>1</v>
      </c>
      <c r="I338" s="1">
        <v>0</v>
      </c>
      <c r="J338" s="1">
        <v>0</v>
      </c>
      <c r="K338" s="1">
        <v>1</v>
      </c>
      <c r="L338" s="1">
        <v>0</v>
      </c>
      <c r="M338" s="1">
        <v>9</v>
      </c>
      <c r="N338" s="1">
        <v>0</v>
      </c>
      <c r="O338" s="1">
        <v>0</v>
      </c>
      <c r="P338" s="1">
        <v>0</v>
      </c>
      <c r="Q338" s="1">
        <v>9</v>
      </c>
      <c r="R338" s="1">
        <v>1</v>
      </c>
      <c r="S338" s="1">
        <v>7</v>
      </c>
      <c r="T338" s="1">
        <v>1</v>
      </c>
      <c r="U338" s="1">
        <v>0</v>
      </c>
      <c r="V338" s="1">
        <v>5</v>
      </c>
      <c r="W338" s="1">
        <v>4</v>
      </c>
      <c r="X338" s="1">
        <v>0</v>
      </c>
      <c r="Y338" s="1">
        <v>9</v>
      </c>
      <c r="Z338" s="1">
        <v>9</v>
      </c>
      <c r="AA338" s="1">
        <v>9</v>
      </c>
      <c r="AB338" s="1">
        <v>9</v>
      </c>
      <c r="AC338" s="1">
        <v>0</v>
      </c>
      <c r="AD338" s="1">
        <v>46</v>
      </c>
      <c r="AE338" s="1">
        <v>26</v>
      </c>
      <c r="AF338" s="1">
        <v>14</v>
      </c>
      <c r="AG338" s="1">
        <v>9</v>
      </c>
      <c r="AH338" s="1">
        <v>1</v>
      </c>
      <c r="AI338" s="1">
        <v>8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</row>
    <row r="339" spans="1:51" ht="15.75" customHeight="1" x14ac:dyDescent="0.3">
      <c r="A339" s="1" t="s">
        <v>149</v>
      </c>
      <c r="B339" s="1" t="s">
        <v>427</v>
      </c>
      <c r="C339" s="1" t="s">
        <v>428</v>
      </c>
      <c r="D339" s="1" t="s">
        <v>86</v>
      </c>
      <c r="E339" s="1">
        <v>40</v>
      </c>
      <c r="F339" s="1">
        <v>5</v>
      </c>
      <c r="G339" s="1">
        <v>35</v>
      </c>
      <c r="H339" s="1">
        <v>3</v>
      </c>
      <c r="I339" s="1">
        <v>3</v>
      </c>
      <c r="J339" s="1">
        <v>0</v>
      </c>
      <c r="K339" s="1">
        <v>0</v>
      </c>
      <c r="L339" s="1">
        <v>0</v>
      </c>
      <c r="M339" s="1">
        <v>35</v>
      </c>
      <c r="N339" s="1">
        <v>0</v>
      </c>
      <c r="O339" s="1">
        <v>0</v>
      </c>
      <c r="P339" s="1">
        <v>0</v>
      </c>
      <c r="Q339" s="1">
        <v>35</v>
      </c>
      <c r="R339" s="1">
        <v>3</v>
      </c>
      <c r="S339" s="1">
        <v>29</v>
      </c>
      <c r="T339" s="1">
        <v>3</v>
      </c>
      <c r="U339" s="1">
        <v>0</v>
      </c>
      <c r="V339" s="1">
        <v>32</v>
      </c>
      <c r="W339" s="1">
        <v>3</v>
      </c>
      <c r="X339" s="1">
        <v>0</v>
      </c>
      <c r="Y339" s="1">
        <v>35</v>
      </c>
      <c r="Z339" s="1">
        <v>35</v>
      </c>
      <c r="AA339" s="1">
        <v>35</v>
      </c>
      <c r="AB339" s="1">
        <v>35</v>
      </c>
      <c r="AC339" s="1">
        <v>2</v>
      </c>
      <c r="AD339" s="1">
        <v>41</v>
      </c>
      <c r="AE339" s="1">
        <v>22</v>
      </c>
      <c r="AF339" s="1">
        <v>127</v>
      </c>
      <c r="AG339" s="1">
        <v>35</v>
      </c>
      <c r="AH339" s="1">
        <v>0</v>
      </c>
      <c r="AI339" s="1">
        <v>0</v>
      </c>
      <c r="AJ339" s="1">
        <v>0</v>
      </c>
      <c r="AK339" s="1">
        <v>2</v>
      </c>
      <c r="AL339" s="1">
        <v>6</v>
      </c>
      <c r="AM339" s="1">
        <v>7</v>
      </c>
      <c r="AN339" s="1">
        <v>8</v>
      </c>
      <c r="AO339" s="1">
        <v>12</v>
      </c>
      <c r="AP339" s="1">
        <v>1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1</v>
      </c>
      <c r="AX339" s="1">
        <v>0</v>
      </c>
      <c r="AY339" s="1">
        <v>0</v>
      </c>
    </row>
    <row r="340" spans="1:51" ht="15.75" customHeight="1" x14ac:dyDescent="0.3">
      <c r="A340" s="1" t="s">
        <v>149</v>
      </c>
      <c r="B340" s="1" t="s">
        <v>156</v>
      </c>
      <c r="C340" s="1" t="s">
        <v>429</v>
      </c>
      <c r="D340" s="1" t="s">
        <v>85</v>
      </c>
      <c r="E340" s="1">
        <v>2</v>
      </c>
      <c r="F340" s="1">
        <v>0</v>
      </c>
      <c r="G340" s="1">
        <v>2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2</v>
      </c>
      <c r="N340" s="1">
        <v>0</v>
      </c>
      <c r="O340" s="1">
        <v>0</v>
      </c>
      <c r="P340" s="1">
        <v>0</v>
      </c>
      <c r="Q340" s="1">
        <v>2</v>
      </c>
      <c r="R340" s="1">
        <v>0</v>
      </c>
      <c r="S340" s="1">
        <v>2</v>
      </c>
      <c r="T340" s="1">
        <v>0</v>
      </c>
      <c r="U340" s="1">
        <v>0</v>
      </c>
      <c r="V340" s="1">
        <v>2</v>
      </c>
      <c r="W340" s="1">
        <v>0</v>
      </c>
      <c r="X340" s="1">
        <v>0</v>
      </c>
      <c r="Y340" s="1">
        <v>0</v>
      </c>
      <c r="Z340" s="1">
        <v>0</v>
      </c>
      <c r="AA340" s="1">
        <v>1</v>
      </c>
      <c r="AB340" s="1">
        <v>1</v>
      </c>
      <c r="AC340" s="1">
        <v>0</v>
      </c>
      <c r="AD340" s="1">
        <v>45</v>
      </c>
      <c r="AE340" s="1">
        <v>15</v>
      </c>
      <c r="AF340" s="1">
        <v>9</v>
      </c>
      <c r="AG340" s="1">
        <v>2</v>
      </c>
      <c r="AH340" s="1">
        <v>1</v>
      </c>
      <c r="AI340" s="1">
        <v>1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</row>
    <row r="341" spans="1:51" ht="15.75" customHeight="1" x14ac:dyDescent="0.3">
      <c r="A341" s="1" t="s">
        <v>149</v>
      </c>
      <c r="B341" s="1" t="s">
        <v>156</v>
      </c>
      <c r="C341" s="1" t="s">
        <v>429</v>
      </c>
      <c r="D341" s="1" t="s">
        <v>86</v>
      </c>
      <c r="E341" s="1">
        <v>3</v>
      </c>
      <c r="F341" s="1">
        <v>0</v>
      </c>
      <c r="G341" s="1">
        <v>3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3</v>
      </c>
      <c r="N341" s="1">
        <v>0</v>
      </c>
      <c r="O341" s="1">
        <v>0</v>
      </c>
      <c r="P341" s="1">
        <v>0</v>
      </c>
      <c r="Q341" s="1">
        <v>3</v>
      </c>
      <c r="R341" s="1">
        <v>0</v>
      </c>
      <c r="S341" s="1">
        <v>3</v>
      </c>
      <c r="T341" s="1">
        <v>0</v>
      </c>
      <c r="U341" s="1">
        <v>0</v>
      </c>
      <c r="V341" s="1">
        <v>2</v>
      </c>
      <c r="W341" s="1">
        <v>1</v>
      </c>
      <c r="X341" s="1">
        <v>0</v>
      </c>
      <c r="Y341" s="1">
        <v>3</v>
      </c>
      <c r="Z341" s="1">
        <v>2</v>
      </c>
      <c r="AA341" s="1">
        <v>2</v>
      </c>
      <c r="AB341" s="1">
        <v>2</v>
      </c>
      <c r="AC341" s="1">
        <v>0</v>
      </c>
      <c r="AD341" s="1">
        <v>46</v>
      </c>
      <c r="AE341" s="1">
        <v>28</v>
      </c>
      <c r="AF341" s="1">
        <v>140</v>
      </c>
      <c r="AG341" s="1">
        <v>3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1</v>
      </c>
      <c r="AN341" s="1">
        <v>1</v>
      </c>
      <c r="AO341" s="1">
        <v>1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</row>
    <row r="342" spans="1:51" ht="15.75" customHeight="1" x14ac:dyDescent="0.3">
      <c r="A342" s="1" t="s">
        <v>149</v>
      </c>
      <c r="B342" s="1" t="s">
        <v>430</v>
      </c>
      <c r="C342" s="1" t="s">
        <v>431</v>
      </c>
      <c r="D342" s="1" t="s">
        <v>86</v>
      </c>
      <c r="E342" s="1">
        <v>40</v>
      </c>
      <c r="F342" s="1">
        <v>-2</v>
      </c>
      <c r="G342" s="1">
        <v>42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42</v>
      </c>
      <c r="N342" s="1">
        <v>0</v>
      </c>
      <c r="O342" s="1">
        <v>0</v>
      </c>
      <c r="P342" s="1">
        <v>0</v>
      </c>
      <c r="Q342" s="1">
        <v>42</v>
      </c>
      <c r="R342" s="1">
        <v>0</v>
      </c>
      <c r="S342" s="1">
        <v>42</v>
      </c>
      <c r="T342" s="1"/>
      <c r="U342" s="1">
        <v>0</v>
      </c>
      <c r="V342" s="1">
        <v>42</v>
      </c>
      <c r="W342" s="1">
        <v>0</v>
      </c>
      <c r="X342" s="1">
        <v>0</v>
      </c>
      <c r="Y342" s="1">
        <v>1</v>
      </c>
      <c r="Z342" s="1">
        <v>1</v>
      </c>
      <c r="AA342" s="1">
        <v>3</v>
      </c>
      <c r="AB342" s="1">
        <v>3</v>
      </c>
      <c r="AC342" s="1">
        <v>1</v>
      </c>
      <c r="AD342" s="1">
        <v>41</v>
      </c>
      <c r="AE342" s="1">
        <v>17</v>
      </c>
      <c r="AF342" s="1">
        <v>103</v>
      </c>
      <c r="AG342" s="1">
        <v>42</v>
      </c>
      <c r="AH342" s="1">
        <v>0</v>
      </c>
      <c r="AI342" s="1">
        <v>0</v>
      </c>
      <c r="AJ342" s="1">
        <v>0</v>
      </c>
      <c r="AK342" s="1">
        <v>4</v>
      </c>
      <c r="AL342" s="1">
        <v>7</v>
      </c>
      <c r="AM342" s="1">
        <v>22</v>
      </c>
      <c r="AN342" s="1">
        <v>10</v>
      </c>
      <c r="AO342" s="1">
        <v>1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</row>
    <row r="343" spans="1:51" ht="15.75" customHeight="1" x14ac:dyDescent="0.3">
      <c r="A343" s="1" t="s">
        <v>149</v>
      </c>
      <c r="B343" s="1" t="s">
        <v>159</v>
      </c>
      <c r="C343" s="1" t="s">
        <v>433</v>
      </c>
      <c r="D343" s="1" t="s">
        <v>86</v>
      </c>
      <c r="E343" s="1">
        <v>2</v>
      </c>
      <c r="F343" s="1">
        <v>-1</v>
      </c>
      <c r="G343" s="1">
        <v>3</v>
      </c>
      <c r="H343" s="1">
        <v>1</v>
      </c>
      <c r="I343" s="1">
        <v>0</v>
      </c>
      <c r="J343" s="1">
        <v>0</v>
      </c>
      <c r="K343" s="1">
        <v>1</v>
      </c>
      <c r="L343" s="1">
        <v>0</v>
      </c>
      <c r="M343" s="1">
        <v>3</v>
      </c>
      <c r="N343" s="1">
        <v>0</v>
      </c>
      <c r="O343" s="1">
        <v>0</v>
      </c>
      <c r="P343" s="1">
        <v>0</v>
      </c>
      <c r="Q343" s="1">
        <v>3</v>
      </c>
      <c r="R343" s="1">
        <v>0</v>
      </c>
      <c r="S343" s="1">
        <v>2</v>
      </c>
      <c r="T343" s="1">
        <v>1</v>
      </c>
      <c r="U343" s="1">
        <v>0</v>
      </c>
      <c r="V343" s="1">
        <v>3</v>
      </c>
      <c r="W343" s="1">
        <v>0</v>
      </c>
      <c r="X343" s="1">
        <v>0</v>
      </c>
      <c r="Y343" s="1">
        <v>2</v>
      </c>
      <c r="Z343" s="1">
        <v>2</v>
      </c>
      <c r="AA343" s="1">
        <v>2</v>
      </c>
      <c r="AB343" s="1">
        <v>2</v>
      </c>
      <c r="AC343" s="1">
        <v>0</v>
      </c>
      <c r="AD343" s="1">
        <v>40</v>
      </c>
      <c r="AE343" s="1">
        <v>12</v>
      </c>
      <c r="AF343" s="1">
        <v>100</v>
      </c>
      <c r="AG343" s="1">
        <v>3</v>
      </c>
      <c r="AH343" s="1">
        <v>0</v>
      </c>
      <c r="AI343" s="1">
        <v>0</v>
      </c>
      <c r="AJ343" s="1">
        <v>0</v>
      </c>
      <c r="AK343" s="1">
        <v>1</v>
      </c>
      <c r="AL343" s="1">
        <v>0</v>
      </c>
      <c r="AM343" s="1">
        <v>1</v>
      </c>
      <c r="AN343" s="1">
        <v>2</v>
      </c>
      <c r="AO343" s="1">
        <v>0</v>
      </c>
      <c r="AP343" s="1">
        <v>1</v>
      </c>
      <c r="AQ343" s="1">
        <v>0</v>
      </c>
      <c r="AR343" s="1">
        <v>1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</row>
    <row r="344" spans="1:51" ht="15.75" customHeight="1" x14ac:dyDescent="0.3">
      <c r="A344" s="1" t="s">
        <v>83</v>
      </c>
      <c r="B344" s="1" t="s">
        <v>84</v>
      </c>
      <c r="C344" s="1" t="s">
        <v>435</v>
      </c>
      <c r="D344" s="1" t="s">
        <v>85</v>
      </c>
      <c r="E344" s="1">
        <v>80</v>
      </c>
      <c r="F344" s="1">
        <v>12</v>
      </c>
      <c r="G344" s="1">
        <v>68</v>
      </c>
      <c r="H344" s="1">
        <v>0</v>
      </c>
      <c r="I344" s="1"/>
      <c r="J344" s="1"/>
      <c r="K344" s="1"/>
      <c r="L344" s="1"/>
      <c r="M344" s="1">
        <v>67</v>
      </c>
      <c r="N344" s="1"/>
      <c r="O344" s="1">
        <v>8</v>
      </c>
      <c r="P344" s="1"/>
      <c r="Q344" s="1">
        <v>59</v>
      </c>
      <c r="R344" s="1"/>
      <c r="S344" s="1">
        <v>52</v>
      </c>
      <c r="T344" s="1">
        <v>7</v>
      </c>
      <c r="U344" s="1">
        <v>8</v>
      </c>
      <c r="V344" s="1">
        <v>61</v>
      </c>
      <c r="W344" s="1">
        <v>6</v>
      </c>
      <c r="X344" s="1"/>
      <c r="Y344" s="1">
        <v>12</v>
      </c>
      <c r="Z344" s="1">
        <v>12</v>
      </c>
      <c r="AA344" s="1">
        <v>2</v>
      </c>
      <c r="AB344" s="1">
        <v>57</v>
      </c>
      <c r="AC344" s="1"/>
      <c r="AD344" s="1">
        <v>42</v>
      </c>
      <c r="AE344" s="1">
        <v>18</v>
      </c>
      <c r="AF344" s="1">
        <v>10</v>
      </c>
      <c r="AG344" s="1">
        <v>68</v>
      </c>
      <c r="AH344" s="1">
        <v>6</v>
      </c>
      <c r="AI344" s="1">
        <v>61</v>
      </c>
      <c r="AJ344" s="1">
        <v>1</v>
      </c>
      <c r="AK344" s="1"/>
      <c r="AL344" s="1"/>
      <c r="AM344" s="1"/>
      <c r="AN344" s="1"/>
      <c r="AO344" s="1"/>
      <c r="AP344" s="1">
        <v>1</v>
      </c>
      <c r="AQ344" s="1"/>
      <c r="AR344" s="1">
        <v>1</v>
      </c>
      <c r="AS344" s="1"/>
      <c r="AT344" s="1"/>
      <c r="AU344" s="1"/>
      <c r="AV344" s="1"/>
      <c r="AW344" s="1"/>
      <c r="AX344" s="1"/>
      <c r="AY344" s="1"/>
    </row>
    <row r="345" spans="1:51" ht="15.75" customHeight="1" x14ac:dyDescent="0.3">
      <c r="A345" s="1" t="s">
        <v>83</v>
      </c>
      <c r="B345" s="1" t="s">
        <v>88</v>
      </c>
      <c r="C345" s="1" t="s">
        <v>436</v>
      </c>
      <c r="D345" s="1" t="s">
        <v>85</v>
      </c>
      <c r="E345" s="1">
        <v>5</v>
      </c>
      <c r="F345" s="1">
        <v>1</v>
      </c>
      <c r="G345" s="1">
        <v>4</v>
      </c>
      <c r="H345" s="1">
        <v>0</v>
      </c>
      <c r="I345" s="1"/>
      <c r="J345" s="1"/>
      <c r="K345" s="1"/>
      <c r="L345" s="1"/>
      <c r="M345" s="1">
        <v>4</v>
      </c>
      <c r="N345" s="1"/>
      <c r="O345" s="1"/>
      <c r="P345" s="1"/>
      <c r="Q345" s="1">
        <v>4</v>
      </c>
      <c r="R345" s="1"/>
      <c r="S345" s="1">
        <v>4</v>
      </c>
      <c r="T345" s="1"/>
      <c r="U345" s="1"/>
      <c r="V345" s="1">
        <v>3</v>
      </c>
      <c r="W345" s="1">
        <v>1</v>
      </c>
      <c r="X345" s="1"/>
      <c r="Y345" s="1">
        <v>2</v>
      </c>
      <c r="Z345" s="1">
        <v>2</v>
      </c>
      <c r="AA345" s="1"/>
      <c r="AB345" s="1">
        <v>2</v>
      </c>
      <c r="AC345" s="1"/>
      <c r="AD345" s="1">
        <v>42</v>
      </c>
      <c r="AE345" s="1">
        <v>17</v>
      </c>
      <c r="AF345" s="1">
        <v>10</v>
      </c>
      <c r="AG345" s="1">
        <v>4</v>
      </c>
      <c r="AH345" s="1"/>
      <c r="AI345" s="1">
        <v>4</v>
      </c>
      <c r="AJ345" s="1"/>
      <c r="AK345" s="1"/>
      <c r="AL345" s="1"/>
      <c r="AM345" s="1"/>
      <c r="AN345" s="1"/>
      <c r="AO345" s="1"/>
      <c r="AP345" s="1">
        <v>0</v>
      </c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.75" customHeight="1" x14ac:dyDescent="0.3">
      <c r="A346" s="1" t="s">
        <v>83</v>
      </c>
      <c r="B346" s="1" t="s">
        <v>93</v>
      </c>
      <c r="C346" s="1" t="s">
        <v>441</v>
      </c>
      <c r="D346" s="1" t="s">
        <v>85</v>
      </c>
      <c r="E346" s="1">
        <v>1</v>
      </c>
      <c r="F346" s="1">
        <v>0</v>
      </c>
      <c r="G346" s="1">
        <v>1</v>
      </c>
      <c r="H346" s="1">
        <v>0</v>
      </c>
      <c r="I346" s="1"/>
      <c r="J346" s="1"/>
      <c r="K346" s="1"/>
      <c r="L346" s="1"/>
      <c r="M346" s="1">
        <v>1</v>
      </c>
      <c r="N346" s="1"/>
      <c r="O346" s="1"/>
      <c r="P346" s="1"/>
      <c r="Q346" s="1">
        <v>1</v>
      </c>
      <c r="R346" s="1"/>
      <c r="S346" s="1">
        <v>1</v>
      </c>
      <c r="T346" s="1"/>
      <c r="U346" s="1"/>
      <c r="V346" s="1">
        <v>1</v>
      </c>
      <c r="W346" s="1"/>
      <c r="X346" s="1"/>
      <c r="Y346" s="1">
        <v>1</v>
      </c>
      <c r="Z346" s="1">
        <v>1</v>
      </c>
      <c r="AA346" s="1"/>
      <c r="AB346" s="1">
        <v>1</v>
      </c>
      <c r="AC346" s="1"/>
      <c r="AD346" s="1">
        <v>42</v>
      </c>
      <c r="AE346" s="1">
        <v>22</v>
      </c>
      <c r="AF346" s="1">
        <v>16</v>
      </c>
      <c r="AG346" s="1">
        <v>1</v>
      </c>
      <c r="AH346" s="1"/>
      <c r="AI346" s="1">
        <v>1</v>
      </c>
      <c r="AJ346" s="1"/>
      <c r="AK346" s="1"/>
      <c r="AL346" s="1"/>
      <c r="AM346" s="1"/>
      <c r="AN346" s="1"/>
      <c r="AO346" s="1"/>
      <c r="AP346" s="1">
        <v>0</v>
      </c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.75" customHeight="1" x14ac:dyDescent="0.3">
      <c r="A347" s="1" t="s">
        <v>83</v>
      </c>
      <c r="B347" s="1" t="s">
        <v>95</v>
      </c>
      <c r="C347" s="1" t="s">
        <v>443</v>
      </c>
      <c r="D347" s="1" t="s">
        <v>85</v>
      </c>
      <c r="E347" s="1">
        <v>1</v>
      </c>
      <c r="F347" s="1">
        <v>0</v>
      </c>
      <c r="G347" s="1">
        <v>1</v>
      </c>
      <c r="H347" s="1">
        <v>0</v>
      </c>
      <c r="I347" s="1"/>
      <c r="J347" s="1"/>
      <c r="K347" s="1"/>
      <c r="L347" s="1"/>
      <c r="M347" s="1">
        <v>1</v>
      </c>
      <c r="N347" s="1"/>
      <c r="O347" s="1"/>
      <c r="P347" s="1"/>
      <c r="Q347" s="1">
        <v>1</v>
      </c>
      <c r="R347" s="1"/>
      <c r="S347" s="1">
        <v>1</v>
      </c>
      <c r="T347" s="1"/>
      <c r="U347" s="1"/>
      <c r="V347" s="1">
        <v>1</v>
      </c>
      <c r="W347" s="1"/>
      <c r="X347" s="1"/>
      <c r="Y347" s="1"/>
      <c r="Z347" s="1"/>
      <c r="AA347" s="1"/>
      <c r="AB347" s="1">
        <v>1</v>
      </c>
      <c r="AC347" s="1"/>
      <c r="AD347" s="1">
        <v>56</v>
      </c>
      <c r="AE347" s="1">
        <v>33</v>
      </c>
      <c r="AF347" s="1">
        <v>8</v>
      </c>
      <c r="AG347" s="1">
        <v>1</v>
      </c>
      <c r="AH347" s="1"/>
      <c r="AI347" s="1">
        <v>1</v>
      </c>
      <c r="AJ347" s="1"/>
      <c r="AK347" s="1"/>
      <c r="AL347" s="1"/>
      <c r="AM347" s="1"/>
      <c r="AN347" s="1"/>
      <c r="AO347" s="1"/>
      <c r="AP347" s="1">
        <v>0</v>
      </c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.75" customHeight="1" x14ac:dyDescent="0.3">
      <c r="A348" s="1" t="s">
        <v>103</v>
      </c>
      <c r="B348" s="1" t="s">
        <v>104</v>
      </c>
      <c r="C348" s="1" t="s">
        <v>443</v>
      </c>
      <c r="D348" s="1" t="s">
        <v>85</v>
      </c>
      <c r="E348" s="1">
        <v>80</v>
      </c>
      <c r="F348" s="1">
        <v>0</v>
      </c>
      <c r="G348" s="1">
        <v>80</v>
      </c>
      <c r="H348" s="1"/>
      <c r="I348" s="1"/>
      <c r="J348" s="1"/>
      <c r="K348" s="1"/>
      <c r="L348" s="1"/>
      <c r="M348" s="1">
        <v>80</v>
      </c>
      <c r="N348" s="1"/>
      <c r="O348" s="1"/>
      <c r="P348" s="1"/>
      <c r="Q348" s="1">
        <v>80</v>
      </c>
      <c r="R348" s="1">
        <v>2</v>
      </c>
      <c r="S348" s="1">
        <v>78</v>
      </c>
      <c r="T348" s="1"/>
      <c r="U348" s="1"/>
      <c r="V348" s="1">
        <v>72</v>
      </c>
      <c r="W348" s="1">
        <v>8</v>
      </c>
      <c r="X348" s="1"/>
      <c r="Y348" s="1">
        <v>14</v>
      </c>
      <c r="Z348" s="1">
        <v>14</v>
      </c>
      <c r="AA348" s="1">
        <v>2</v>
      </c>
      <c r="AB348" s="1">
        <v>29</v>
      </c>
      <c r="AC348" s="1">
        <v>9</v>
      </c>
      <c r="AD348" s="1">
        <v>42</v>
      </c>
      <c r="AE348" s="1">
        <v>19</v>
      </c>
      <c r="AF348" s="1">
        <v>10</v>
      </c>
      <c r="AG348" s="1">
        <v>77</v>
      </c>
      <c r="AH348" s="1">
        <v>13</v>
      </c>
      <c r="AI348" s="1">
        <v>64</v>
      </c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.75" customHeight="1" x14ac:dyDescent="0.3">
      <c r="A349" s="1" t="s">
        <v>107</v>
      </c>
      <c r="B349" s="1" t="s">
        <v>108</v>
      </c>
      <c r="C349" s="1" t="s">
        <v>648</v>
      </c>
      <c r="D349" s="1" t="s">
        <v>85</v>
      </c>
      <c r="E349" s="1">
        <v>80</v>
      </c>
      <c r="F349" s="1">
        <v>-41</v>
      </c>
      <c r="G349" s="1">
        <v>121</v>
      </c>
      <c r="H349" s="1">
        <v>0</v>
      </c>
      <c r="I349" s="1">
        <v>0</v>
      </c>
      <c r="J349" s="1"/>
      <c r="K349" s="1"/>
      <c r="L349" s="1"/>
      <c r="M349" s="1">
        <v>121</v>
      </c>
      <c r="N349" s="1"/>
      <c r="O349" s="1"/>
      <c r="P349" s="1"/>
      <c r="Q349" s="1">
        <v>121</v>
      </c>
      <c r="R349" s="1">
        <v>3</v>
      </c>
      <c r="S349" s="1">
        <v>104</v>
      </c>
      <c r="T349" s="1">
        <v>14</v>
      </c>
      <c r="U349" s="1"/>
      <c r="V349" s="1">
        <v>94</v>
      </c>
      <c r="W349" s="1">
        <v>27</v>
      </c>
      <c r="X349" s="1"/>
      <c r="Y349" s="1">
        <v>47</v>
      </c>
      <c r="Z349" s="1">
        <v>47</v>
      </c>
      <c r="AA349" s="1">
        <v>5</v>
      </c>
      <c r="AB349" s="1">
        <v>52</v>
      </c>
      <c r="AC349" s="1">
        <v>2</v>
      </c>
      <c r="AD349" s="1">
        <v>36</v>
      </c>
      <c r="AE349" s="1">
        <v>20</v>
      </c>
      <c r="AF349" s="1">
        <v>12</v>
      </c>
      <c r="AG349" s="1">
        <v>121</v>
      </c>
      <c r="AH349" s="1">
        <v>17</v>
      </c>
      <c r="AI349" s="1">
        <v>101</v>
      </c>
      <c r="AJ349" s="1">
        <v>3</v>
      </c>
      <c r="AK349" s="1"/>
      <c r="AL349" s="1"/>
      <c r="AM349" s="1"/>
      <c r="AN349" s="1"/>
      <c r="AO349" s="1"/>
      <c r="AP349" s="1">
        <v>0</v>
      </c>
      <c r="AQ349" s="1"/>
      <c r="AR349" s="1"/>
      <c r="AS349" s="1"/>
      <c r="AT349" s="1"/>
      <c r="AU349" s="1">
        <v>0</v>
      </c>
      <c r="AV349" s="1"/>
      <c r="AW349" s="1"/>
      <c r="AX349" s="1"/>
      <c r="AY349" s="1"/>
    </row>
    <row r="350" spans="1:51" ht="15.75" customHeight="1" x14ac:dyDescent="0.3">
      <c r="A350" s="1" t="s">
        <v>107</v>
      </c>
      <c r="B350" s="1" t="s">
        <v>109</v>
      </c>
      <c r="C350" s="1" t="s">
        <v>455</v>
      </c>
      <c r="D350" s="1" t="s">
        <v>85</v>
      </c>
      <c r="E350" s="1"/>
      <c r="F350" s="1">
        <v>-105</v>
      </c>
      <c r="G350" s="1">
        <v>108</v>
      </c>
      <c r="H350" s="1">
        <v>7</v>
      </c>
      <c r="I350" s="1"/>
      <c r="J350" s="1">
        <v>4</v>
      </c>
      <c r="K350" s="1">
        <v>3</v>
      </c>
      <c r="L350" s="1"/>
      <c r="M350" s="1">
        <v>105</v>
      </c>
      <c r="N350" s="1"/>
      <c r="O350" s="1"/>
      <c r="P350" s="1"/>
      <c r="Q350" s="1">
        <v>105</v>
      </c>
      <c r="R350" s="1">
        <v>5</v>
      </c>
      <c r="S350" s="1">
        <v>74</v>
      </c>
      <c r="T350" s="1">
        <v>26</v>
      </c>
      <c r="U350" s="1"/>
      <c r="V350" s="1">
        <v>89</v>
      </c>
      <c r="W350" s="1">
        <v>16</v>
      </c>
      <c r="X350" s="1"/>
      <c r="Y350" s="1">
        <v>43</v>
      </c>
      <c r="Z350" s="1">
        <v>43</v>
      </c>
      <c r="AA350" s="1">
        <v>3</v>
      </c>
      <c r="AB350" s="1">
        <v>58</v>
      </c>
      <c r="AC350" s="1"/>
      <c r="AD350" s="1">
        <v>41</v>
      </c>
      <c r="AE350" s="1">
        <v>30</v>
      </c>
      <c r="AF350" s="1">
        <v>15</v>
      </c>
      <c r="AG350" s="1">
        <v>105</v>
      </c>
      <c r="AH350" s="1"/>
      <c r="AI350" s="1">
        <v>74</v>
      </c>
      <c r="AJ350" s="1">
        <v>31</v>
      </c>
      <c r="AK350" s="1"/>
      <c r="AL350" s="1"/>
      <c r="AM350" s="1"/>
      <c r="AN350" s="1"/>
      <c r="AO350" s="1"/>
      <c r="AP350" s="1">
        <v>5</v>
      </c>
      <c r="AQ350" s="1"/>
      <c r="AR350" s="1"/>
      <c r="AS350" s="1"/>
      <c r="AT350" s="1"/>
      <c r="AU350" s="1"/>
      <c r="AV350" s="1"/>
      <c r="AW350" s="1"/>
      <c r="AX350" s="1">
        <v>5</v>
      </c>
      <c r="AY350" s="1"/>
    </row>
    <row r="351" spans="1:51" ht="15.75" customHeight="1" x14ac:dyDescent="0.3">
      <c r="A351" s="1" t="s">
        <v>107</v>
      </c>
      <c r="B351" s="1" t="s">
        <v>115</v>
      </c>
      <c r="C351" s="1" t="s">
        <v>460</v>
      </c>
      <c r="D351" s="1" t="s">
        <v>86</v>
      </c>
      <c r="E351" s="1">
        <v>20</v>
      </c>
      <c r="F351" s="1">
        <v>10</v>
      </c>
      <c r="G351" s="1">
        <v>10</v>
      </c>
      <c r="H351" s="1"/>
      <c r="I351" s="1"/>
      <c r="J351" s="1"/>
      <c r="K351" s="1"/>
      <c r="L351" s="1"/>
      <c r="M351" s="1">
        <v>10</v>
      </c>
      <c r="N351" s="1"/>
      <c r="O351" s="1"/>
      <c r="P351" s="1"/>
      <c r="Q351" s="1">
        <v>10</v>
      </c>
      <c r="R351" s="1"/>
      <c r="S351" s="1">
        <v>10</v>
      </c>
      <c r="T351" s="1"/>
      <c r="U351" s="1"/>
      <c r="V351" s="1">
        <v>8</v>
      </c>
      <c r="W351" s="1">
        <v>2</v>
      </c>
      <c r="X351" s="1"/>
      <c r="Y351" s="1">
        <v>8</v>
      </c>
      <c r="Z351" s="1">
        <v>8</v>
      </c>
      <c r="AA351" s="1">
        <v>3</v>
      </c>
      <c r="AB351" s="1">
        <v>7</v>
      </c>
      <c r="AC351" s="1">
        <v>10</v>
      </c>
      <c r="AD351" s="1">
        <v>40</v>
      </c>
      <c r="AE351" s="1">
        <v>21</v>
      </c>
      <c r="AF351" s="1">
        <v>75</v>
      </c>
      <c r="AG351" s="1">
        <v>10</v>
      </c>
      <c r="AH351" s="1">
        <v>0</v>
      </c>
      <c r="AI351" s="1">
        <v>0</v>
      </c>
      <c r="AJ351" s="1">
        <v>1</v>
      </c>
      <c r="AK351" s="1">
        <v>1</v>
      </c>
      <c r="AL351" s="1">
        <v>5</v>
      </c>
      <c r="AM351" s="1">
        <v>3</v>
      </c>
      <c r="AN351" s="1"/>
      <c r="AO351" s="1">
        <v>0</v>
      </c>
      <c r="AP351" s="1">
        <v>0</v>
      </c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.75" customHeight="1" x14ac:dyDescent="0.3">
      <c r="A352" s="1" t="s">
        <v>107</v>
      </c>
      <c r="B352" s="1" t="s">
        <v>116</v>
      </c>
      <c r="C352" s="1" t="s">
        <v>461</v>
      </c>
      <c r="D352" s="1" t="s">
        <v>85</v>
      </c>
      <c r="E352" s="1"/>
      <c r="F352" s="1">
        <v>-1</v>
      </c>
      <c r="G352" s="1"/>
      <c r="H352" s="1">
        <v>1</v>
      </c>
      <c r="I352" s="1"/>
      <c r="J352" s="1"/>
      <c r="K352" s="1">
        <v>1</v>
      </c>
      <c r="L352" s="1"/>
      <c r="M352" s="1">
        <v>1</v>
      </c>
      <c r="N352" s="1"/>
      <c r="O352" s="1"/>
      <c r="P352" s="1"/>
      <c r="Q352" s="1">
        <v>1</v>
      </c>
      <c r="R352" s="1">
        <v>1</v>
      </c>
      <c r="S352" s="1"/>
      <c r="T352" s="1"/>
      <c r="U352" s="1"/>
      <c r="V352" s="1">
        <v>1</v>
      </c>
      <c r="W352" s="1">
        <v>0</v>
      </c>
      <c r="X352" s="1"/>
      <c r="Y352" s="1">
        <v>1</v>
      </c>
      <c r="Z352" s="1">
        <v>1</v>
      </c>
      <c r="AA352" s="1"/>
      <c r="AB352" s="1">
        <v>1</v>
      </c>
      <c r="AC352" s="1"/>
      <c r="AD352" s="1">
        <v>44</v>
      </c>
      <c r="AE352" s="1">
        <v>27</v>
      </c>
      <c r="AF352" s="1">
        <v>16</v>
      </c>
      <c r="AG352" s="1">
        <v>1</v>
      </c>
      <c r="AH352" s="1"/>
      <c r="AI352" s="1">
        <v>1</v>
      </c>
      <c r="AJ352" s="1"/>
      <c r="AK352" s="1"/>
      <c r="AL352" s="1"/>
      <c r="AM352" s="1"/>
      <c r="AN352" s="1"/>
      <c r="AO352" s="1"/>
      <c r="AP352" s="1">
        <v>0</v>
      </c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.75" customHeight="1" x14ac:dyDescent="0.3">
      <c r="A353" s="1" t="s">
        <v>107</v>
      </c>
      <c r="B353" s="1" t="s">
        <v>119</v>
      </c>
      <c r="C353" s="1" t="s">
        <v>463</v>
      </c>
      <c r="D353" s="1" t="s">
        <v>85</v>
      </c>
      <c r="E353" s="1"/>
      <c r="F353" s="1"/>
      <c r="G353" s="1">
        <v>9</v>
      </c>
      <c r="H353" s="1"/>
      <c r="I353" s="1"/>
      <c r="J353" s="1"/>
      <c r="K353" s="1"/>
      <c r="L353" s="1"/>
      <c r="M353" s="1">
        <v>9</v>
      </c>
      <c r="N353" s="1"/>
      <c r="O353" s="1"/>
      <c r="P353" s="1"/>
      <c r="Q353" s="1">
        <v>9</v>
      </c>
      <c r="R353" s="1">
        <v>5</v>
      </c>
      <c r="S353" s="1">
        <v>4</v>
      </c>
      <c r="T353" s="1"/>
      <c r="U353" s="1"/>
      <c r="V353" s="1">
        <v>8</v>
      </c>
      <c r="W353" s="1">
        <v>1</v>
      </c>
      <c r="X353" s="1"/>
      <c r="Y353" s="1">
        <v>5</v>
      </c>
      <c r="Z353" s="1">
        <v>5</v>
      </c>
      <c r="AA353" s="1"/>
      <c r="AB353" s="1">
        <v>7</v>
      </c>
      <c r="AC353" s="1">
        <v>1</v>
      </c>
      <c r="AD353" s="1">
        <v>43</v>
      </c>
      <c r="AE353" s="1">
        <v>19</v>
      </c>
      <c r="AF353" s="1">
        <v>10</v>
      </c>
      <c r="AG353" s="1"/>
      <c r="AH353" s="1">
        <v>1</v>
      </c>
      <c r="AI353" s="1">
        <v>7</v>
      </c>
      <c r="AJ353" s="1">
        <v>2</v>
      </c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.75" customHeight="1" x14ac:dyDescent="0.3">
      <c r="A354" s="1" t="s">
        <v>107</v>
      </c>
      <c r="B354" s="1" t="s">
        <v>471</v>
      </c>
      <c r="C354" s="1" t="s">
        <v>472</v>
      </c>
      <c r="D354" s="1" t="s">
        <v>85</v>
      </c>
      <c r="E354" s="1"/>
      <c r="F354" s="1">
        <v>4</v>
      </c>
      <c r="G354" s="1">
        <v>6</v>
      </c>
      <c r="H354" s="1">
        <v>0</v>
      </c>
      <c r="I354" s="1"/>
      <c r="J354" s="1"/>
      <c r="K354" s="1"/>
      <c r="L354" s="1"/>
      <c r="M354" s="1">
        <v>6</v>
      </c>
      <c r="N354" s="1"/>
      <c r="O354" s="1"/>
      <c r="P354" s="1"/>
      <c r="Q354" s="1">
        <v>6</v>
      </c>
      <c r="R354" s="1"/>
      <c r="S354" s="1">
        <v>6</v>
      </c>
      <c r="T354" s="1"/>
      <c r="U354" s="1"/>
      <c r="V354" s="1">
        <v>5</v>
      </c>
      <c r="W354" s="1">
        <v>1</v>
      </c>
      <c r="X354" s="1"/>
      <c r="Y354" s="1">
        <v>3</v>
      </c>
      <c r="Z354" s="1">
        <v>2</v>
      </c>
      <c r="AA354" s="1"/>
      <c r="AB354" s="1">
        <v>3</v>
      </c>
      <c r="AC354" s="1"/>
      <c r="AD354" s="1">
        <v>41</v>
      </c>
      <c r="AE354" s="1">
        <v>30</v>
      </c>
      <c r="AF354" s="1">
        <v>13</v>
      </c>
      <c r="AG354" s="1">
        <v>6</v>
      </c>
      <c r="AH354" s="1">
        <v>1</v>
      </c>
      <c r="AI354" s="1">
        <v>5</v>
      </c>
      <c r="AJ354" s="1">
        <v>0</v>
      </c>
      <c r="AK354" s="1"/>
      <c r="AL354" s="1"/>
      <c r="AM354" s="1"/>
      <c r="AN354" s="1"/>
      <c r="AO354" s="1"/>
      <c r="AP354" s="1">
        <v>0</v>
      </c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.75" customHeight="1" x14ac:dyDescent="0.3">
      <c r="A355" s="1" t="s">
        <v>107</v>
      </c>
      <c r="B355" s="1" t="s">
        <v>473</v>
      </c>
      <c r="C355" s="1" t="s">
        <v>474</v>
      </c>
      <c r="D355" s="1" t="s">
        <v>86</v>
      </c>
      <c r="E355" s="1">
        <v>37</v>
      </c>
      <c r="F355" s="1">
        <v>0</v>
      </c>
      <c r="G355" s="1">
        <v>37</v>
      </c>
      <c r="H355" s="1">
        <v>0</v>
      </c>
      <c r="I355" s="1"/>
      <c r="J355" s="1"/>
      <c r="K355" s="1">
        <v>0</v>
      </c>
      <c r="L355" s="1"/>
      <c r="M355" s="1">
        <v>37</v>
      </c>
      <c r="N355" s="1"/>
      <c r="O355" s="1">
        <v>0</v>
      </c>
      <c r="P355" s="1"/>
      <c r="Q355" s="1">
        <v>37</v>
      </c>
      <c r="R355" s="1"/>
      <c r="S355" s="1">
        <v>37</v>
      </c>
      <c r="T355" s="1"/>
      <c r="U355" s="1">
        <v>0</v>
      </c>
      <c r="V355" s="1">
        <v>30</v>
      </c>
      <c r="W355" s="1">
        <v>7</v>
      </c>
      <c r="X355" s="1"/>
      <c r="Y355" s="1">
        <v>25</v>
      </c>
      <c r="Z355" s="1">
        <v>25</v>
      </c>
      <c r="AA355" s="1">
        <v>9</v>
      </c>
      <c r="AB355" s="1">
        <v>24</v>
      </c>
      <c r="AC355" s="1"/>
      <c r="AD355" s="1">
        <v>46</v>
      </c>
      <c r="AE355" s="1">
        <v>27</v>
      </c>
      <c r="AF355" s="1">
        <v>112</v>
      </c>
      <c r="AG355" s="1">
        <v>37</v>
      </c>
      <c r="AH355" s="1">
        <v>0</v>
      </c>
      <c r="AI355" s="1">
        <v>0</v>
      </c>
      <c r="AJ355" s="1">
        <v>0</v>
      </c>
      <c r="AK355" s="1">
        <v>1</v>
      </c>
      <c r="AL355" s="1">
        <v>6</v>
      </c>
      <c r="AM355" s="1">
        <v>12</v>
      </c>
      <c r="AN355" s="1">
        <v>10</v>
      </c>
      <c r="AO355" s="1">
        <v>7</v>
      </c>
      <c r="AP355" s="1">
        <v>0</v>
      </c>
      <c r="AQ355" s="1"/>
      <c r="AR355" s="1"/>
      <c r="AS355" s="1"/>
      <c r="AT355" s="1"/>
      <c r="AU355" s="1">
        <v>0</v>
      </c>
      <c r="AV355" s="1"/>
      <c r="AW355" s="1">
        <v>0</v>
      </c>
      <c r="AX355" s="1"/>
      <c r="AY355" s="1"/>
    </row>
    <row r="356" spans="1:51" ht="15.75" customHeight="1" x14ac:dyDescent="0.3">
      <c r="A356" s="1" t="s">
        <v>107</v>
      </c>
      <c r="B356" s="1" t="s">
        <v>128</v>
      </c>
      <c r="C356" s="1" t="s">
        <v>455</v>
      </c>
      <c r="D356" s="1" t="s">
        <v>86</v>
      </c>
      <c r="E356" s="1">
        <v>45</v>
      </c>
      <c r="F356" s="1">
        <v>5</v>
      </c>
      <c r="G356" s="1">
        <v>45</v>
      </c>
      <c r="H356" s="1">
        <v>0</v>
      </c>
      <c r="I356" s="1"/>
      <c r="J356" s="1"/>
      <c r="K356" s="1"/>
      <c r="L356" s="1"/>
      <c r="M356" s="1">
        <v>45</v>
      </c>
      <c r="N356" s="1"/>
      <c r="O356" s="1"/>
      <c r="P356" s="1"/>
      <c r="Q356" s="1">
        <v>45</v>
      </c>
      <c r="R356" s="1">
        <v>11</v>
      </c>
      <c r="S356" s="1">
        <v>34</v>
      </c>
      <c r="T356" s="1">
        <v>0</v>
      </c>
      <c r="U356" s="1">
        <v>0</v>
      </c>
      <c r="V356" s="1">
        <v>36</v>
      </c>
      <c r="W356" s="1">
        <v>9</v>
      </c>
      <c r="X356" s="1"/>
      <c r="Y356" s="1">
        <v>25</v>
      </c>
      <c r="Z356" s="1">
        <v>25</v>
      </c>
      <c r="AA356" s="1">
        <v>6</v>
      </c>
      <c r="AB356" s="1">
        <v>33</v>
      </c>
      <c r="AC356" s="1"/>
      <c r="AD356" s="1">
        <v>43</v>
      </c>
      <c r="AE356" s="1">
        <v>24</v>
      </c>
      <c r="AF356" s="1">
        <v>80</v>
      </c>
      <c r="AG356" s="1">
        <v>45</v>
      </c>
      <c r="AH356" s="1">
        <v>0</v>
      </c>
      <c r="AI356" s="1">
        <v>0</v>
      </c>
      <c r="AJ356" s="1">
        <v>0</v>
      </c>
      <c r="AK356" s="1">
        <v>7</v>
      </c>
      <c r="AL356" s="1">
        <v>11</v>
      </c>
      <c r="AM356" s="1">
        <v>27</v>
      </c>
      <c r="AN356" s="1">
        <v>0</v>
      </c>
      <c r="AO356" s="1">
        <v>0</v>
      </c>
      <c r="AP356" s="1">
        <v>0</v>
      </c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.75" customHeight="1" x14ac:dyDescent="0.3">
      <c r="A357" s="1" t="s">
        <v>129</v>
      </c>
      <c r="B357" s="1" t="s">
        <v>130</v>
      </c>
      <c r="C357" s="1" t="s">
        <v>476</v>
      </c>
      <c r="D357" s="1" t="s">
        <v>85</v>
      </c>
      <c r="E357" s="1"/>
      <c r="F357" s="1"/>
      <c r="G357" s="1">
        <v>20</v>
      </c>
      <c r="H357" s="1">
        <v>2</v>
      </c>
      <c r="I357" s="1">
        <v>1</v>
      </c>
      <c r="J357" s="1"/>
      <c r="K357" s="1">
        <v>1</v>
      </c>
      <c r="L357" s="1"/>
      <c r="M357" s="1">
        <v>22</v>
      </c>
      <c r="N357" s="1"/>
      <c r="O357" s="1"/>
      <c r="P357" s="1"/>
      <c r="Q357" s="1">
        <v>22</v>
      </c>
      <c r="R357" s="1"/>
      <c r="S357" s="1">
        <v>22</v>
      </c>
      <c r="T357" s="1"/>
      <c r="U357" s="1"/>
      <c r="V357" s="1">
        <v>18</v>
      </c>
      <c r="W357" s="1">
        <v>4</v>
      </c>
      <c r="X357" s="1"/>
      <c r="Y357" s="1">
        <v>5</v>
      </c>
      <c r="Z357" s="1">
        <v>5</v>
      </c>
      <c r="AA357" s="1"/>
      <c r="AB357" s="1">
        <v>2</v>
      </c>
      <c r="AC357" s="1"/>
      <c r="AD357" s="1">
        <v>20</v>
      </c>
      <c r="AE357" s="1">
        <v>17</v>
      </c>
      <c r="AF357" s="1">
        <v>12</v>
      </c>
      <c r="AG357" s="1">
        <v>22</v>
      </c>
      <c r="AH357" s="1">
        <v>4</v>
      </c>
      <c r="AI357" s="1">
        <v>18</v>
      </c>
      <c r="AJ357" s="1"/>
      <c r="AK357" s="1"/>
      <c r="AL357" s="1"/>
      <c r="AM357" s="1"/>
      <c r="AN357" s="1"/>
      <c r="AO357" s="1"/>
      <c r="AP357" s="1">
        <v>0</v>
      </c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.75" customHeight="1" x14ac:dyDescent="0.3">
      <c r="A358" s="1" t="s">
        <v>129</v>
      </c>
      <c r="B358" s="1" t="s">
        <v>131</v>
      </c>
      <c r="C358" s="1" t="s">
        <v>477</v>
      </c>
      <c r="D358" s="1" t="s">
        <v>85</v>
      </c>
      <c r="E358" s="1"/>
      <c r="F358" s="1"/>
      <c r="G358" s="1">
        <v>0</v>
      </c>
      <c r="H358" s="1">
        <v>0</v>
      </c>
      <c r="I358" s="1"/>
      <c r="J358" s="1"/>
      <c r="K358" s="1"/>
      <c r="L358" s="1"/>
      <c r="M358" s="1">
        <v>0</v>
      </c>
      <c r="N358" s="1"/>
      <c r="O358" s="1"/>
      <c r="P358" s="1"/>
      <c r="Q358" s="1">
        <v>0</v>
      </c>
      <c r="R358" s="1"/>
      <c r="S358" s="1">
        <v>0</v>
      </c>
      <c r="T358" s="1"/>
      <c r="U358" s="1"/>
      <c r="V358" s="1">
        <v>0</v>
      </c>
      <c r="W358" s="1">
        <v>0</v>
      </c>
      <c r="X358" s="1"/>
      <c r="Y358" s="1"/>
      <c r="Z358" s="1"/>
      <c r="AA358" s="1"/>
      <c r="AB358" s="1">
        <v>0</v>
      </c>
      <c r="AC358" s="1"/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/>
      <c r="AK358" s="1"/>
      <c r="AL358" s="1"/>
      <c r="AM358" s="1"/>
      <c r="AN358" s="1"/>
      <c r="AO358" s="1"/>
      <c r="AP358" s="1">
        <v>0</v>
      </c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.75" customHeight="1" x14ac:dyDescent="0.3">
      <c r="A359" s="1" t="s">
        <v>129</v>
      </c>
      <c r="B359" s="1" t="s">
        <v>135</v>
      </c>
      <c r="C359" s="1" t="s">
        <v>477</v>
      </c>
      <c r="D359" s="1" t="s">
        <v>85</v>
      </c>
      <c r="E359" s="1">
        <v>10</v>
      </c>
      <c r="F359" s="1">
        <v>5</v>
      </c>
      <c r="G359" s="1">
        <v>5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5</v>
      </c>
      <c r="N359" s="1">
        <v>0</v>
      </c>
      <c r="O359" s="1">
        <v>0</v>
      </c>
      <c r="P359" s="1">
        <v>0</v>
      </c>
      <c r="Q359" s="1">
        <v>5</v>
      </c>
      <c r="R359" s="1">
        <v>0</v>
      </c>
      <c r="S359" s="1">
        <v>5</v>
      </c>
      <c r="T359" s="1">
        <v>0</v>
      </c>
      <c r="U359" s="1">
        <v>0</v>
      </c>
      <c r="V359" s="1">
        <v>4</v>
      </c>
      <c r="W359" s="1">
        <v>1</v>
      </c>
      <c r="X359" s="1">
        <v>0</v>
      </c>
      <c r="Y359" s="1">
        <v>2</v>
      </c>
      <c r="Z359" s="1">
        <v>2</v>
      </c>
      <c r="AA359" s="1">
        <v>0</v>
      </c>
      <c r="AB359" s="1">
        <v>2</v>
      </c>
      <c r="AC359" s="1">
        <v>0</v>
      </c>
      <c r="AD359" s="1">
        <v>40</v>
      </c>
      <c r="AE359" s="1">
        <v>14</v>
      </c>
      <c r="AF359" s="1">
        <v>8</v>
      </c>
      <c r="AG359" s="1">
        <v>5</v>
      </c>
      <c r="AH359" s="1">
        <v>2</v>
      </c>
      <c r="AI359" s="1">
        <v>3</v>
      </c>
      <c r="AJ359" s="1">
        <v>0</v>
      </c>
      <c r="AK359" s="1"/>
      <c r="AL359" s="1"/>
      <c r="AM359" s="1"/>
      <c r="AN359" s="1"/>
      <c r="AO359" s="1"/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</row>
    <row r="360" spans="1:51" ht="15.75" customHeight="1" x14ac:dyDescent="0.3">
      <c r="A360" s="1" t="s">
        <v>136</v>
      </c>
      <c r="B360" s="1" t="s">
        <v>137</v>
      </c>
      <c r="C360" s="1" t="s">
        <v>480</v>
      </c>
      <c r="D360" s="1" t="s">
        <v>85</v>
      </c>
      <c r="E360" s="1">
        <v>45</v>
      </c>
      <c r="F360" s="1">
        <v>5</v>
      </c>
      <c r="G360" s="1">
        <v>40</v>
      </c>
      <c r="H360" s="1">
        <v>0</v>
      </c>
      <c r="I360" s="1"/>
      <c r="J360" s="1"/>
      <c r="K360" s="1"/>
      <c r="L360" s="1"/>
      <c r="M360" s="1">
        <v>40</v>
      </c>
      <c r="N360" s="1"/>
      <c r="O360" s="1"/>
      <c r="P360" s="1"/>
      <c r="Q360" s="1">
        <v>40</v>
      </c>
      <c r="R360" s="1">
        <v>1</v>
      </c>
      <c r="S360" s="1">
        <v>39</v>
      </c>
      <c r="T360" s="1"/>
      <c r="U360" s="1"/>
      <c r="V360" s="1">
        <v>38</v>
      </c>
      <c r="W360" s="1">
        <v>2</v>
      </c>
      <c r="X360" s="1"/>
      <c r="Y360" s="1">
        <v>21</v>
      </c>
      <c r="Z360" s="1">
        <v>21</v>
      </c>
      <c r="AA360" s="1">
        <v>14</v>
      </c>
      <c r="AB360" s="1">
        <v>30</v>
      </c>
      <c r="AC360" s="1"/>
      <c r="AD360" s="1">
        <v>37</v>
      </c>
      <c r="AE360" s="1">
        <v>17</v>
      </c>
      <c r="AF360" s="1">
        <v>9</v>
      </c>
      <c r="AG360" s="1">
        <v>40</v>
      </c>
      <c r="AH360" s="1">
        <v>15</v>
      </c>
      <c r="AI360" s="1">
        <v>25</v>
      </c>
      <c r="AJ360" s="1"/>
      <c r="AK360" s="1"/>
      <c r="AL360" s="1"/>
      <c r="AM360" s="1"/>
      <c r="AN360" s="1"/>
      <c r="AO360" s="1"/>
      <c r="AP360" s="1">
        <v>0</v>
      </c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.75" customHeight="1" x14ac:dyDescent="0.3">
      <c r="A361" s="1" t="s">
        <v>136</v>
      </c>
      <c r="B361" s="1" t="s">
        <v>138</v>
      </c>
      <c r="C361" s="1" t="s">
        <v>481</v>
      </c>
      <c r="D361" s="1" t="s">
        <v>85</v>
      </c>
      <c r="E361" s="1">
        <v>20</v>
      </c>
      <c r="F361" s="1">
        <v>-9</v>
      </c>
      <c r="G361" s="1">
        <v>30</v>
      </c>
      <c r="H361" s="1">
        <v>1</v>
      </c>
      <c r="I361" s="1"/>
      <c r="J361" s="1">
        <v>1</v>
      </c>
      <c r="K361" s="1"/>
      <c r="L361" s="1"/>
      <c r="M361" s="1">
        <v>29</v>
      </c>
      <c r="N361" s="1"/>
      <c r="O361" s="1"/>
      <c r="P361" s="1"/>
      <c r="Q361" s="1">
        <v>29</v>
      </c>
      <c r="R361" s="1">
        <v>3</v>
      </c>
      <c r="S361" s="1">
        <v>26</v>
      </c>
      <c r="T361" s="1">
        <v>0</v>
      </c>
      <c r="U361" s="1"/>
      <c r="V361" s="1">
        <v>28</v>
      </c>
      <c r="W361" s="1">
        <v>1</v>
      </c>
      <c r="X361" s="1"/>
      <c r="Y361" s="1">
        <v>8</v>
      </c>
      <c r="Z361" s="1">
        <v>7</v>
      </c>
      <c r="AA361" s="1"/>
      <c r="AB361" s="1">
        <v>17</v>
      </c>
      <c r="AC361" s="1">
        <v>1</v>
      </c>
      <c r="AD361" s="1">
        <v>40</v>
      </c>
      <c r="AE361" s="1">
        <v>17</v>
      </c>
      <c r="AF361" s="1">
        <v>8</v>
      </c>
      <c r="AG361" s="1">
        <v>29</v>
      </c>
      <c r="AH361" s="1">
        <v>10</v>
      </c>
      <c r="AI361" s="1">
        <v>19</v>
      </c>
      <c r="AJ361" s="1"/>
      <c r="AK361" s="1"/>
      <c r="AL361" s="1"/>
      <c r="AM361" s="1"/>
      <c r="AN361" s="1"/>
      <c r="AO361" s="1"/>
      <c r="AP361" s="1">
        <v>1</v>
      </c>
      <c r="AQ361" s="1"/>
      <c r="AR361" s="1">
        <v>1</v>
      </c>
      <c r="AS361" s="1"/>
      <c r="AT361" s="1"/>
      <c r="AU361" s="1"/>
      <c r="AV361" s="1"/>
      <c r="AW361" s="1"/>
      <c r="AX361" s="1"/>
      <c r="AY361" s="1"/>
    </row>
    <row r="362" spans="1:51" ht="15.75" customHeight="1" x14ac:dyDescent="0.3">
      <c r="A362" s="1" t="s">
        <v>143</v>
      </c>
      <c r="B362" s="1" t="s">
        <v>144</v>
      </c>
      <c r="C362" s="1" t="s">
        <v>484</v>
      </c>
      <c r="D362" s="1" t="s">
        <v>85</v>
      </c>
      <c r="E362" s="1">
        <v>50</v>
      </c>
      <c r="F362" s="1">
        <v>20</v>
      </c>
      <c r="G362" s="1">
        <v>23</v>
      </c>
      <c r="H362" s="1">
        <v>0</v>
      </c>
      <c r="I362" s="1"/>
      <c r="J362" s="1"/>
      <c r="K362" s="1">
        <v>1</v>
      </c>
      <c r="L362" s="1"/>
      <c r="M362" s="1">
        <v>30</v>
      </c>
      <c r="N362" s="1"/>
      <c r="O362" s="1"/>
      <c r="P362" s="1"/>
      <c r="Q362" s="1">
        <v>30</v>
      </c>
      <c r="R362" s="1">
        <v>0</v>
      </c>
      <c r="S362" s="1">
        <v>30</v>
      </c>
      <c r="T362" s="1"/>
      <c r="U362" s="1">
        <v>0</v>
      </c>
      <c r="V362" s="1">
        <v>29</v>
      </c>
      <c r="W362" s="1">
        <v>1</v>
      </c>
      <c r="X362" s="1"/>
      <c r="Y362" s="1">
        <v>4</v>
      </c>
      <c r="Z362" s="1">
        <v>4</v>
      </c>
      <c r="AA362" s="1"/>
      <c r="AB362" s="1">
        <v>26</v>
      </c>
      <c r="AC362" s="1"/>
      <c r="AD362" s="1">
        <v>42</v>
      </c>
      <c r="AE362" s="1">
        <v>23</v>
      </c>
      <c r="AF362" s="1">
        <v>6</v>
      </c>
      <c r="AG362" s="1"/>
      <c r="AH362" s="1">
        <v>15</v>
      </c>
      <c r="AI362" s="1">
        <v>15</v>
      </c>
      <c r="AJ362" s="1"/>
      <c r="AK362" s="1"/>
      <c r="AL362" s="1"/>
      <c r="AM362" s="1"/>
      <c r="AN362" s="1"/>
      <c r="AO362" s="1"/>
      <c r="AP362" s="1">
        <v>4</v>
      </c>
      <c r="AQ362" s="1"/>
      <c r="AR362" s="1">
        <v>2</v>
      </c>
      <c r="AS362" s="1"/>
      <c r="AT362" s="1"/>
      <c r="AU362" s="1"/>
      <c r="AV362" s="1"/>
      <c r="AW362" s="1"/>
      <c r="AX362" s="1">
        <v>2</v>
      </c>
      <c r="AY362" s="1"/>
    </row>
    <row r="363" spans="1:51" ht="15.75" customHeight="1" x14ac:dyDescent="0.3">
      <c r="A363" s="1" t="s">
        <v>146</v>
      </c>
      <c r="B363" s="1" t="s">
        <v>147</v>
      </c>
      <c r="C363" s="1" t="s">
        <v>487</v>
      </c>
      <c r="D363" s="1" t="s">
        <v>85</v>
      </c>
      <c r="E363" s="1"/>
      <c r="F363" s="1"/>
      <c r="G363" s="1">
        <v>133</v>
      </c>
      <c r="H363" s="1">
        <v>11</v>
      </c>
      <c r="I363" s="1">
        <v>3</v>
      </c>
      <c r="J363" s="1">
        <v>0</v>
      </c>
      <c r="K363" s="1">
        <v>8</v>
      </c>
      <c r="L363" s="1">
        <v>0</v>
      </c>
      <c r="M363" s="1">
        <v>127</v>
      </c>
      <c r="N363" s="1">
        <v>0</v>
      </c>
      <c r="O363" s="1">
        <v>0</v>
      </c>
      <c r="P363" s="1">
        <v>0</v>
      </c>
      <c r="Q363" s="1">
        <v>127</v>
      </c>
      <c r="R363" s="1">
        <v>25</v>
      </c>
      <c r="S363" s="1">
        <v>94</v>
      </c>
      <c r="T363" s="1">
        <v>8</v>
      </c>
      <c r="U363" s="1">
        <v>0</v>
      </c>
      <c r="V363" s="1">
        <v>96</v>
      </c>
      <c r="W363" s="1">
        <v>31</v>
      </c>
      <c r="X363" s="1">
        <v>0</v>
      </c>
      <c r="Y363" s="1">
        <v>31</v>
      </c>
      <c r="Z363" s="1">
        <v>31</v>
      </c>
      <c r="AA363" s="1">
        <v>5</v>
      </c>
      <c r="AB363" s="1">
        <v>33</v>
      </c>
      <c r="AC363" s="1">
        <v>3</v>
      </c>
      <c r="AD363" s="1">
        <v>43</v>
      </c>
      <c r="AE363" s="1">
        <v>25</v>
      </c>
      <c r="AF363" s="1">
        <v>11</v>
      </c>
      <c r="AG363" s="1">
        <v>102</v>
      </c>
      <c r="AH363" s="1">
        <v>11</v>
      </c>
      <c r="AI363" s="1">
        <v>90</v>
      </c>
      <c r="AJ363" s="1"/>
      <c r="AK363" s="1"/>
      <c r="AL363" s="1"/>
      <c r="AM363" s="1"/>
      <c r="AN363" s="1"/>
      <c r="AO363" s="1"/>
      <c r="AP363" s="1">
        <v>6</v>
      </c>
      <c r="AQ363" s="1"/>
      <c r="AR363" s="1"/>
      <c r="AS363" s="1"/>
      <c r="AT363" s="1"/>
      <c r="AU363" s="1">
        <v>6</v>
      </c>
      <c r="AV363" s="1"/>
      <c r="AW363" s="1"/>
      <c r="AX363" s="1"/>
      <c r="AY363" s="1"/>
    </row>
    <row r="364" spans="1:51" ht="15.75" customHeight="1" x14ac:dyDescent="0.3">
      <c r="A364" s="1" t="s">
        <v>165</v>
      </c>
      <c r="B364" s="1" t="s">
        <v>489</v>
      </c>
      <c r="C364" s="1" t="s">
        <v>490</v>
      </c>
      <c r="D364" s="1" t="s">
        <v>85</v>
      </c>
      <c r="E364" s="1">
        <v>77</v>
      </c>
      <c r="F364" s="1">
        <v>35</v>
      </c>
      <c r="G364" s="1">
        <v>42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42</v>
      </c>
      <c r="N364" s="1"/>
      <c r="O364" s="1"/>
      <c r="P364" s="1"/>
      <c r="Q364" s="1">
        <v>42</v>
      </c>
      <c r="R364" s="1">
        <v>6</v>
      </c>
      <c r="S364" s="1">
        <v>33</v>
      </c>
      <c r="T364" s="1">
        <v>3</v>
      </c>
      <c r="U364" s="1">
        <v>0</v>
      </c>
      <c r="V364" s="1">
        <v>41</v>
      </c>
      <c r="W364" s="1">
        <v>1</v>
      </c>
      <c r="X364" s="1"/>
      <c r="Y364" s="1">
        <v>7</v>
      </c>
      <c r="Z364" s="1">
        <v>7</v>
      </c>
      <c r="AA364" s="1">
        <v>4</v>
      </c>
      <c r="AB364" s="1">
        <v>38</v>
      </c>
      <c r="AC364" s="1">
        <v>4</v>
      </c>
      <c r="AD364" s="1">
        <v>36</v>
      </c>
      <c r="AE364" s="1">
        <v>9</v>
      </c>
      <c r="AF364" s="1">
        <v>15</v>
      </c>
      <c r="AG364" s="1">
        <v>41</v>
      </c>
      <c r="AH364" s="1">
        <v>3</v>
      </c>
      <c r="AI364" s="1">
        <v>24</v>
      </c>
      <c r="AJ364" s="1">
        <v>14</v>
      </c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.75" customHeight="1" x14ac:dyDescent="0.3">
      <c r="A365" s="1" t="s">
        <v>288</v>
      </c>
      <c r="B365" s="1" t="s">
        <v>647</v>
      </c>
      <c r="C365" s="1" t="s">
        <v>503</v>
      </c>
      <c r="D365" s="1" t="s">
        <v>85</v>
      </c>
      <c r="E365" s="1"/>
      <c r="F365" s="1">
        <v>-443</v>
      </c>
      <c r="G365" s="1">
        <v>451</v>
      </c>
      <c r="H365" s="1">
        <v>19</v>
      </c>
      <c r="I365" s="1">
        <v>10</v>
      </c>
      <c r="J365" s="1">
        <v>5</v>
      </c>
      <c r="K365" s="1">
        <v>4</v>
      </c>
      <c r="L365" s="1"/>
      <c r="M365" s="1">
        <v>443</v>
      </c>
      <c r="N365" s="1"/>
      <c r="O365" s="1"/>
      <c r="P365" s="1"/>
      <c r="Q365" s="1">
        <v>443</v>
      </c>
      <c r="R365" s="1"/>
      <c r="S365" s="1">
        <v>442</v>
      </c>
      <c r="T365" s="1">
        <v>1</v>
      </c>
      <c r="U365" s="1"/>
      <c r="V365" s="1">
        <v>376</v>
      </c>
      <c r="W365" s="1">
        <v>67</v>
      </c>
      <c r="X365" s="1"/>
      <c r="Y365" s="1">
        <v>97</v>
      </c>
      <c r="Z365" s="1">
        <v>94</v>
      </c>
      <c r="AA365" s="1">
        <v>19</v>
      </c>
      <c r="AB365" s="1">
        <v>191</v>
      </c>
      <c r="AC365" s="1">
        <v>11</v>
      </c>
      <c r="AD365" s="1">
        <v>42</v>
      </c>
      <c r="AE365" s="1">
        <v>20</v>
      </c>
      <c r="AF365" s="1">
        <v>9</v>
      </c>
      <c r="AG365" s="1">
        <v>443</v>
      </c>
      <c r="AH365" s="1">
        <v>128</v>
      </c>
      <c r="AI365" s="1">
        <v>314</v>
      </c>
      <c r="AJ365" s="1">
        <v>1</v>
      </c>
      <c r="AK365" s="1"/>
      <c r="AL365" s="1"/>
      <c r="AM365" s="1"/>
      <c r="AN365" s="1"/>
      <c r="AO365" s="1"/>
      <c r="AP365" s="1">
        <v>8</v>
      </c>
      <c r="AQ365" s="1"/>
      <c r="AR365" s="1"/>
      <c r="AS365" s="1"/>
      <c r="AT365" s="1"/>
      <c r="AU365" s="1">
        <v>8</v>
      </c>
      <c r="AV365" s="1"/>
      <c r="AW365" s="1"/>
      <c r="AX365" s="1"/>
      <c r="AY365" s="1"/>
    </row>
    <row r="366" spans="1:51" ht="15.75" customHeight="1" x14ac:dyDescent="0.3">
      <c r="A366" s="1" t="s">
        <v>288</v>
      </c>
      <c r="B366" s="1" t="s">
        <v>646</v>
      </c>
      <c r="C366" s="1"/>
      <c r="D366" s="1" t="s">
        <v>85</v>
      </c>
      <c r="E366" s="1">
        <v>84</v>
      </c>
      <c r="F366" s="1">
        <v>34</v>
      </c>
      <c r="G366" s="1">
        <v>50</v>
      </c>
      <c r="H366" s="1">
        <v>0</v>
      </c>
      <c r="I366" s="1"/>
      <c r="J366" s="1"/>
      <c r="K366" s="1"/>
      <c r="L366" s="1"/>
      <c r="M366" s="1">
        <v>50</v>
      </c>
      <c r="N366" s="1"/>
      <c r="O366" s="1"/>
      <c r="P366" s="1"/>
      <c r="Q366" s="1">
        <v>50</v>
      </c>
      <c r="R366" s="1">
        <v>0</v>
      </c>
      <c r="S366" s="1">
        <v>50</v>
      </c>
      <c r="T366" s="1"/>
      <c r="U366" s="1"/>
      <c r="V366" s="1">
        <v>39</v>
      </c>
      <c r="W366" s="1">
        <v>11</v>
      </c>
      <c r="X366" s="1"/>
      <c r="Y366" s="1">
        <v>36</v>
      </c>
      <c r="Z366" s="1">
        <v>35</v>
      </c>
      <c r="AA366" s="1">
        <v>3</v>
      </c>
      <c r="AB366" s="1">
        <v>27</v>
      </c>
      <c r="AC366" s="1">
        <v>0</v>
      </c>
      <c r="AD366" s="1">
        <v>45</v>
      </c>
      <c r="AE366" s="1">
        <v>15</v>
      </c>
      <c r="AF366" s="1">
        <v>10</v>
      </c>
      <c r="AG366" s="1">
        <v>49</v>
      </c>
      <c r="AH366" s="1"/>
      <c r="AI366" s="1">
        <v>49</v>
      </c>
      <c r="AJ366" s="1"/>
      <c r="AK366" s="1"/>
      <c r="AL366" s="1"/>
      <c r="AM366" s="1"/>
      <c r="AN366" s="1"/>
      <c r="AO366" s="1"/>
      <c r="AP366" s="1">
        <v>0</v>
      </c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.75" customHeight="1" x14ac:dyDescent="0.3">
      <c r="A367" s="1" t="s">
        <v>161</v>
      </c>
      <c r="B367" s="1" t="s">
        <v>163</v>
      </c>
      <c r="C367" s="1" t="s">
        <v>504</v>
      </c>
      <c r="D367" s="1" t="s">
        <v>85</v>
      </c>
      <c r="E367" s="1">
        <v>50</v>
      </c>
      <c r="F367" s="1">
        <v>22</v>
      </c>
      <c r="G367" s="1">
        <v>28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28</v>
      </c>
      <c r="N367" s="1">
        <v>0</v>
      </c>
      <c r="O367" s="1">
        <v>0</v>
      </c>
      <c r="P367" s="1">
        <v>0</v>
      </c>
      <c r="Q367" s="1">
        <v>28</v>
      </c>
      <c r="R367" s="1">
        <v>0</v>
      </c>
      <c r="S367" s="1">
        <v>28</v>
      </c>
      <c r="T367" s="1">
        <v>0</v>
      </c>
      <c r="U367" s="1">
        <v>0</v>
      </c>
      <c r="V367" s="1">
        <v>25</v>
      </c>
      <c r="W367" s="1">
        <v>3</v>
      </c>
      <c r="X367" s="1">
        <v>0</v>
      </c>
      <c r="Y367" s="1">
        <v>13</v>
      </c>
      <c r="Z367" s="1">
        <v>13</v>
      </c>
      <c r="AA367" s="1">
        <v>3</v>
      </c>
      <c r="AB367" s="1">
        <v>15</v>
      </c>
      <c r="AC367" s="1">
        <v>4</v>
      </c>
      <c r="AD367" s="1">
        <v>35</v>
      </c>
      <c r="AE367" s="1">
        <v>14</v>
      </c>
      <c r="AF367" s="1">
        <v>10</v>
      </c>
      <c r="AG367" s="1">
        <v>28</v>
      </c>
      <c r="AH367" s="1">
        <v>0</v>
      </c>
      <c r="AI367" s="1">
        <v>26</v>
      </c>
      <c r="AJ367" s="1">
        <v>2</v>
      </c>
      <c r="AK367" s="1"/>
      <c r="AL367" s="1"/>
      <c r="AM367" s="1"/>
      <c r="AN367" s="1"/>
      <c r="AO367" s="1"/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</row>
    <row r="368" spans="1:51" ht="15.75" customHeight="1" x14ac:dyDescent="0.3">
      <c r="A368" s="1" t="s">
        <v>172</v>
      </c>
      <c r="B368" s="1" t="s">
        <v>507</v>
      </c>
      <c r="C368" s="1" t="s">
        <v>508</v>
      </c>
      <c r="D368" s="1" t="s">
        <v>85</v>
      </c>
      <c r="E368" s="1">
        <v>34</v>
      </c>
      <c r="F368" s="1">
        <v>-43</v>
      </c>
      <c r="G368" s="1">
        <v>77</v>
      </c>
      <c r="H368" s="1">
        <v>4</v>
      </c>
      <c r="I368" s="1">
        <v>4</v>
      </c>
      <c r="J368" s="1"/>
      <c r="K368" s="1"/>
      <c r="L368" s="1"/>
      <c r="M368" s="1">
        <v>77</v>
      </c>
      <c r="N368" s="1"/>
      <c r="O368" s="1">
        <v>8</v>
      </c>
      <c r="P368" s="1"/>
      <c r="Q368" s="1">
        <v>69</v>
      </c>
      <c r="R368" s="1">
        <v>4</v>
      </c>
      <c r="S368" s="1">
        <v>61</v>
      </c>
      <c r="T368" s="1">
        <v>4</v>
      </c>
      <c r="U368" s="1">
        <v>8</v>
      </c>
      <c r="V368" s="1">
        <v>71</v>
      </c>
      <c r="W368" s="1">
        <v>6</v>
      </c>
      <c r="X368" s="1">
        <v>0</v>
      </c>
      <c r="Y368" s="1">
        <v>13</v>
      </c>
      <c r="Z368" s="1">
        <v>10</v>
      </c>
      <c r="AA368" s="1">
        <v>7</v>
      </c>
      <c r="AB368" s="1">
        <v>31</v>
      </c>
      <c r="AC368" s="1">
        <v>9</v>
      </c>
      <c r="AD368" s="1">
        <v>40</v>
      </c>
      <c r="AE368" s="1">
        <v>17</v>
      </c>
      <c r="AF368" s="1">
        <v>9</v>
      </c>
      <c r="AG368" s="1">
        <v>77</v>
      </c>
      <c r="AH368" s="1">
        <v>23</v>
      </c>
      <c r="AI368" s="1">
        <v>54</v>
      </c>
      <c r="AJ368" s="1">
        <v>0</v>
      </c>
      <c r="AK368" s="1"/>
      <c r="AL368" s="1"/>
      <c r="AM368" s="1"/>
      <c r="AN368" s="1"/>
      <c r="AO368" s="1"/>
      <c r="AP368" s="1">
        <v>4</v>
      </c>
      <c r="AQ368" s="1"/>
      <c r="AR368" s="1"/>
      <c r="AS368" s="1">
        <v>0</v>
      </c>
      <c r="AT368" s="1"/>
      <c r="AU368" s="1">
        <v>4</v>
      </c>
      <c r="AV368" s="1"/>
      <c r="AW368" s="1">
        <v>0</v>
      </c>
      <c r="AX368" s="1">
        <v>0</v>
      </c>
      <c r="AY368" s="1"/>
    </row>
    <row r="369" spans="1:51" ht="15.75" customHeight="1" x14ac:dyDescent="0.3">
      <c r="A369" s="1" t="s">
        <v>172</v>
      </c>
      <c r="B369" s="1" t="s">
        <v>507</v>
      </c>
      <c r="C369" s="1" t="s">
        <v>508</v>
      </c>
      <c r="D369" s="1" t="s">
        <v>85</v>
      </c>
      <c r="E369" s="1">
        <v>45</v>
      </c>
      <c r="F369" s="1">
        <v>-46</v>
      </c>
      <c r="G369" s="1">
        <v>91</v>
      </c>
      <c r="H369" s="1">
        <v>7</v>
      </c>
      <c r="I369" s="1">
        <v>7</v>
      </c>
      <c r="J369" s="1"/>
      <c r="K369" s="1"/>
      <c r="L369" s="1"/>
      <c r="M369" s="1">
        <v>91</v>
      </c>
      <c r="N369" s="1"/>
      <c r="O369" s="1"/>
      <c r="P369" s="1"/>
      <c r="Q369" s="1">
        <v>91</v>
      </c>
      <c r="R369" s="1">
        <v>14</v>
      </c>
      <c r="S369" s="1">
        <v>77</v>
      </c>
      <c r="T369" s="1"/>
      <c r="U369" s="1"/>
      <c r="V369" s="1">
        <v>85</v>
      </c>
      <c r="W369" s="1">
        <v>6</v>
      </c>
      <c r="X369" s="1"/>
      <c r="Y369" s="1">
        <v>10</v>
      </c>
      <c r="Z369" s="1">
        <v>10</v>
      </c>
      <c r="AA369" s="1">
        <v>8</v>
      </c>
      <c r="AB369" s="1">
        <v>23</v>
      </c>
      <c r="AC369" s="1">
        <v>10</v>
      </c>
      <c r="AD369" s="1">
        <v>38</v>
      </c>
      <c r="AE369" s="1">
        <v>16</v>
      </c>
      <c r="AF369" s="1">
        <v>10</v>
      </c>
      <c r="AG369" s="1">
        <v>91</v>
      </c>
      <c r="AH369" s="1">
        <v>18</v>
      </c>
      <c r="AI369" s="1">
        <v>66</v>
      </c>
      <c r="AJ369" s="1">
        <v>7</v>
      </c>
      <c r="AK369" s="1"/>
      <c r="AL369" s="1"/>
      <c r="AM369" s="1"/>
      <c r="AN369" s="1"/>
      <c r="AO369" s="1"/>
      <c r="AP369" s="1">
        <v>3</v>
      </c>
      <c r="AQ369" s="1"/>
      <c r="AR369" s="1"/>
      <c r="AS369" s="1"/>
      <c r="AT369" s="1"/>
      <c r="AU369" s="1">
        <v>3</v>
      </c>
      <c r="AV369" s="1"/>
      <c r="AW369" s="1"/>
      <c r="AX369" s="1"/>
      <c r="AY369" s="1"/>
    </row>
    <row r="370" spans="1:51" ht="15.75" customHeight="1" x14ac:dyDescent="0.3">
      <c r="A370" s="1" t="s">
        <v>172</v>
      </c>
      <c r="B370" s="1" t="s">
        <v>509</v>
      </c>
      <c r="C370" s="1" t="s">
        <v>510</v>
      </c>
      <c r="D370" s="1" t="s">
        <v>85</v>
      </c>
      <c r="E370" s="1"/>
      <c r="F370" s="1">
        <v>0</v>
      </c>
      <c r="G370" s="1">
        <v>0</v>
      </c>
      <c r="H370" s="1">
        <v>0</v>
      </c>
      <c r="I370" s="1"/>
      <c r="J370" s="1"/>
      <c r="K370" s="1"/>
      <c r="L370" s="1"/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/>
      <c r="AL370" s="1"/>
      <c r="AM370" s="1"/>
      <c r="AN370" s="1"/>
      <c r="AO370" s="1"/>
      <c r="AP370" s="1">
        <v>0</v>
      </c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.75" customHeight="1" x14ac:dyDescent="0.3">
      <c r="A371" s="1" t="s">
        <v>172</v>
      </c>
      <c r="B371" s="1" t="s">
        <v>176</v>
      </c>
      <c r="C371" s="1" t="s">
        <v>513</v>
      </c>
      <c r="D371" s="1" t="s">
        <v>85</v>
      </c>
      <c r="E371" s="1">
        <v>10</v>
      </c>
      <c r="F371" s="1">
        <v>4</v>
      </c>
      <c r="G371" s="1">
        <v>6</v>
      </c>
      <c r="H371" s="1">
        <v>0</v>
      </c>
      <c r="I371" s="1"/>
      <c r="J371" s="1">
        <v>0</v>
      </c>
      <c r="K371" s="1"/>
      <c r="L371" s="1">
        <v>0</v>
      </c>
      <c r="M371" s="1">
        <v>6</v>
      </c>
      <c r="N371" s="1">
        <v>0</v>
      </c>
      <c r="O371" s="1">
        <v>0</v>
      </c>
      <c r="P371" s="1">
        <v>0</v>
      </c>
      <c r="Q371" s="1">
        <v>6</v>
      </c>
      <c r="R371" s="1">
        <v>0</v>
      </c>
      <c r="S371" s="1">
        <v>6</v>
      </c>
      <c r="T371" s="1">
        <v>0</v>
      </c>
      <c r="U371" s="1">
        <v>0</v>
      </c>
      <c r="V371" s="1">
        <v>5</v>
      </c>
      <c r="W371" s="1">
        <v>1</v>
      </c>
      <c r="X371" s="1">
        <v>0</v>
      </c>
      <c r="Y371" s="1">
        <v>4</v>
      </c>
      <c r="Z371" s="1">
        <v>3</v>
      </c>
      <c r="AA371" s="1">
        <v>0</v>
      </c>
      <c r="AB371" s="1">
        <v>5</v>
      </c>
      <c r="AC371" s="1">
        <v>1</v>
      </c>
      <c r="AD371" s="1">
        <v>44</v>
      </c>
      <c r="AE371" s="1">
        <v>27</v>
      </c>
      <c r="AF371" s="1">
        <v>16</v>
      </c>
      <c r="AG371" s="1">
        <v>6</v>
      </c>
      <c r="AH371" s="1">
        <v>0</v>
      </c>
      <c r="AI371" s="1">
        <v>6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1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/>
      <c r="AX371" s="1"/>
      <c r="AY371" s="1">
        <v>1</v>
      </c>
    </row>
    <row r="372" spans="1:51" ht="15.75" customHeight="1" x14ac:dyDescent="0.3">
      <c r="A372" s="1" t="s">
        <v>172</v>
      </c>
      <c r="B372" s="1" t="s">
        <v>516</v>
      </c>
      <c r="C372" s="1" t="s">
        <v>517</v>
      </c>
      <c r="D372" s="1" t="s">
        <v>85</v>
      </c>
      <c r="E372" s="1">
        <v>1</v>
      </c>
      <c r="F372" s="1">
        <v>-2</v>
      </c>
      <c r="G372" s="1">
        <v>3</v>
      </c>
      <c r="H372" s="1">
        <v>0</v>
      </c>
      <c r="I372" s="1"/>
      <c r="J372" s="1"/>
      <c r="K372" s="1"/>
      <c r="L372" s="1"/>
      <c r="M372" s="1">
        <v>3</v>
      </c>
      <c r="N372" s="1"/>
      <c r="O372" s="1"/>
      <c r="P372" s="1"/>
      <c r="Q372" s="1">
        <v>3</v>
      </c>
      <c r="R372" s="1"/>
      <c r="S372" s="1">
        <v>3</v>
      </c>
      <c r="T372" s="1"/>
      <c r="U372" s="1"/>
      <c r="V372" s="1">
        <v>3</v>
      </c>
      <c r="W372" s="1"/>
      <c r="X372" s="1"/>
      <c r="Y372" s="1"/>
      <c r="Z372" s="1"/>
      <c r="AA372" s="1"/>
      <c r="AB372" s="1">
        <v>3</v>
      </c>
      <c r="AC372" s="1"/>
      <c r="AD372" s="1">
        <v>42</v>
      </c>
      <c r="AE372" s="1">
        <v>20</v>
      </c>
      <c r="AF372" s="1">
        <v>13</v>
      </c>
      <c r="AG372" s="1">
        <v>3</v>
      </c>
      <c r="AH372" s="1"/>
      <c r="AI372" s="1">
        <v>3</v>
      </c>
      <c r="AJ372" s="1"/>
      <c r="AK372" s="1"/>
      <c r="AL372" s="1"/>
      <c r="AM372" s="1"/>
      <c r="AN372" s="1"/>
      <c r="AO372" s="1"/>
      <c r="AP372" s="1">
        <v>0</v>
      </c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.75" customHeight="1" x14ac:dyDescent="0.3">
      <c r="A373" s="1" t="s">
        <v>172</v>
      </c>
      <c r="B373" s="1" t="s">
        <v>518</v>
      </c>
      <c r="C373" s="1" t="s">
        <v>519</v>
      </c>
      <c r="D373" s="1" t="s">
        <v>85</v>
      </c>
      <c r="E373" s="1">
        <v>1</v>
      </c>
      <c r="F373" s="1">
        <v>0</v>
      </c>
      <c r="G373" s="1">
        <v>1</v>
      </c>
      <c r="H373" s="1">
        <v>0</v>
      </c>
      <c r="I373" s="1"/>
      <c r="J373" s="1"/>
      <c r="K373" s="1"/>
      <c r="L373" s="1"/>
      <c r="M373" s="1">
        <v>1</v>
      </c>
      <c r="N373" s="1"/>
      <c r="O373" s="1"/>
      <c r="P373" s="1"/>
      <c r="Q373" s="1">
        <v>1</v>
      </c>
      <c r="R373" s="1"/>
      <c r="S373" s="1">
        <v>1</v>
      </c>
      <c r="T373" s="1"/>
      <c r="U373" s="1"/>
      <c r="V373" s="1">
        <v>1</v>
      </c>
      <c r="W373" s="1"/>
      <c r="X373" s="1"/>
      <c r="Y373" s="1"/>
      <c r="Z373" s="1"/>
      <c r="AA373" s="1"/>
      <c r="AB373" s="1">
        <v>1</v>
      </c>
      <c r="AC373" s="1"/>
      <c r="AD373" s="1">
        <v>44</v>
      </c>
      <c r="AE373" s="1">
        <v>23</v>
      </c>
      <c r="AF373" s="1">
        <v>16</v>
      </c>
      <c r="AG373" s="1">
        <v>1</v>
      </c>
      <c r="AH373" s="1"/>
      <c r="AI373" s="1">
        <v>1</v>
      </c>
      <c r="AJ373" s="1"/>
      <c r="AK373" s="1"/>
      <c r="AL373" s="1"/>
      <c r="AM373" s="1"/>
      <c r="AN373" s="1"/>
      <c r="AO373" s="1"/>
      <c r="AP373" s="1">
        <v>0</v>
      </c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.75" customHeight="1" x14ac:dyDescent="0.3">
      <c r="A374" s="1" t="s">
        <v>172</v>
      </c>
      <c r="B374" s="1" t="s">
        <v>520</v>
      </c>
      <c r="C374" s="1" t="s">
        <v>521</v>
      </c>
      <c r="D374" s="1" t="s">
        <v>85</v>
      </c>
      <c r="E374" s="1"/>
      <c r="F374" s="1">
        <v>-4</v>
      </c>
      <c r="G374" s="1">
        <v>4</v>
      </c>
      <c r="H374" s="1">
        <v>0</v>
      </c>
      <c r="I374" s="1"/>
      <c r="J374" s="1"/>
      <c r="K374" s="1"/>
      <c r="L374" s="1"/>
      <c r="M374" s="1">
        <v>4</v>
      </c>
      <c r="N374" s="1"/>
      <c r="O374" s="1"/>
      <c r="P374" s="1"/>
      <c r="Q374" s="1">
        <v>4</v>
      </c>
      <c r="R374" s="1">
        <v>2</v>
      </c>
      <c r="S374" s="1">
        <v>2</v>
      </c>
      <c r="T374" s="1"/>
      <c r="U374" s="1"/>
      <c r="V374" s="1">
        <v>4</v>
      </c>
      <c r="W374" s="1">
        <v>0</v>
      </c>
      <c r="X374" s="1"/>
      <c r="Y374" s="1"/>
      <c r="Z374" s="1"/>
      <c r="AA374" s="1"/>
      <c r="AB374" s="1"/>
      <c r="AC374" s="1"/>
      <c r="AD374" s="1">
        <v>31</v>
      </c>
      <c r="AE374" s="1">
        <v>15</v>
      </c>
      <c r="AF374" s="1">
        <v>10</v>
      </c>
      <c r="AG374" s="1">
        <v>4</v>
      </c>
      <c r="AH374" s="1">
        <v>2</v>
      </c>
      <c r="AI374" s="1">
        <v>2</v>
      </c>
      <c r="AJ374" s="1"/>
      <c r="AK374" s="1"/>
      <c r="AL374" s="1"/>
      <c r="AM374" s="1"/>
      <c r="AN374" s="1"/>
      <c r="AO374" s="1"/>
      <c r="AP374" s="1">
        <v>0</v>
      </c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.75" customHeight="1" x14ac:dyDescent="0.3">
      <c r="A375" s="1" t="s">
        <v>172</v>
      </c>
      <c r="B375" s="1" t="s">
        <v>182</v>
      </c>
      <c r="C375" s="1" t="s">
        <v>524</v>
      </c>
      <c r="D375" s="1" t="s">
        <v>85</v>
      </c>
      <c r="E375" s="1"/>
      <c r="F375" s="1">
        <v>-7</v>
      </c>
      <c r="G375" s="1">
        <v>7</v>
      </c>
      <c r="H375" s="1">
        <v>0</v>
      </c>
      <c r="I375" s="1"/>
      <c r="J375" s="1"/>
      <c r="K375" s="1"/>
      <c r="L375" s="1"/>
      <c r="M375" s="1">
        <v>7</v>
      </c>
      <c r="N375" s="1"/>
      <c r="O375" s="1"/>
      <c r="P375" s="1"/>
      <c r="Q375" s="1">
        <v>7</v>
      </c>
      <c r="R375" s="1">
        <v>2</v>
      </c>
      <c r="S375" s="1">
        <v>5</v>
      </c>
      <c r="T375" s="1"/>
      <c r="U375" s="1"/>
      <c r="V375" s="1">
        <v>7</v>
      </c>
      <c r="W375" s="1"/>
      <c r="X375" s="1"/>
      <c r="Y375" s="1"/>
      <c r="Z375" s="1"/>
      <c r="AA375" s="1"/>
      <c r="AB375" s="1">
        <v>5</v>
      </c>
      <c r="AC375" s="1"/>
      <c r="AD375" s="1">
        <v>37</v>
      </c>
      <c r="AE375" s="1">
        <v>16</v>
      </c>
      <c r="AF375" s="1">
        <v>10</v>
      </c>
      <c r="AG375" s="1">
        <v>7</v>
      </c>
      <c r="AH375" s="1"/>
      <c r="AI375" s="1">
        <v>7</v>
      </c>
      <c r="AJ375" s="1"/>
      <c r="AK375" s="1"/>
      <c r="AL375" s="1"/>
      <c r="AM375" s="1"/>
      <c r="AN375" s="1"/>
      <c r="AO375" s="1"/>
      <c r="AP375" s="1">
        <v>0</v>
      </c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.75" customHeight="1" x14ac:dyDescent="0.3">
      <c r="A376" s="1" t="s">
        <v>183</v>
      </c>
      <c r="B376" s="1" t="s">
        <v>525</v>
      </c>
      <c r="C376" s="1" t="s">
        <v>526</v>
      </c>
      <c r="D376" s="1" t="s">
        <v>85</v>
      </c>
      <c r="E376" s="1">
        <v>70</v>
      </c>
      <c r="F376" s="1">
        <v>21</v>
      </c>
      <c r="G376" s="1">
        <v>49</v>
      </c>
      <c r="H376" s="1">
        <v>0</v>
      </c>
      <c r="I376" s="1"/>
      <c r="J376" s="1"/>
      <c r="K376" s="1"/>
      <c r="L376" s="1"/>
      <c r="M376" s="1">
        <v>49</v>
      </c>
      <c r="N376" s="1"/>
      <c r="O376" s="1">
        <v>1</v>
      </c>
      <c r="P376" s="1"/>
      <c r="Q376" s="1">
        <v>48</v>
      </c>
      <c r="R376" s="1"/>
      <c r="S376" s="1">
        <v>48</v>
      </c>
      <c r="T376" s="1"/>
      <c r="U376" s="1">
        <v>1</v>
      </c>
      <c r="V376" s="1">
        <v>38</v>
      </c>
      <c r="W376" s="1">
        <v>11</v>
      </c>
      <c r="X376" s="1"/>
      <c r="Y376" s="1">
        <v>23</v>
      </c>
      <c r="Z376" s="1">
        <v>21</v>
      </c>
      <c r="AA376" s="1"/>
      <c r="AB376" s="1">
        <v>2</v>
      </c>
      <c r="AC376" s="1"/>
      <c r="AD376" s="1">
        <v>51</v>
      </c>
      <c r="AE376" s="1">
        <v>20</v>
      </c>
      <c r="AF376" s="1">
        <v>10</v>
      </c>
      <c r="AG376" s="1">
        <v>49</v>
      </c>
      <c r="AH376" s="1">
        <v>10</v>
      </c>
      <c r="AI376" s="1">
        <v>38</v>
      </c>
      <c r="AJ376" s="1">
        <v>1</v>
      </c>
      <c r="AK376" s="1"/>
      <c r="AL376" s="1"/>
      <c r="AM376" s="1"/>
      <c r="AN376" s="1"/>
      <c r="AO376" s="1"/>
      <c r="AP376" s="1">
        <v>6</v>
      </c>
      <c r="AQ376" s="1"/>
      <c r="AR376" s="1"/>
      <c r="AS376" s="1"/>
      <c r="AT376" s="1"/>
      <c r="AU376" s="1">
        <v>4</v>
      </c>
      <c r="AV376" s="1"/>
      <c r="AW376" s="1">
        <v>2</v>
      </c>
      <c r="AX376" s="1"/>
      <c r="AY376" s="1"/>
    </row>
    <row r="377" spans="1:51" ht="15.75" customHeight="1" x14ac:dyDescent="0.3">
      <c r="A377" s="1" t="s">
        <v>183</v>
      </c>
      <c r="B377" s="1" t="s">
        <v>527</v>
      </c>
      <c r="C377" s="1" t="s">
        <v>528</v>
      </c>
      <c r="D377" s="1" t="s">
        <v>85</v>
      </c>
      <c r="E377" s="1">
        <v>60</v>
      </c>
      <c r="F377" s="1">
        <v>54</v>
      </c>
      <c r="G377" s="1">
        <v>6</v>
      </c>
      <c r="H377" s="1">
        <v>0</v>
      </c>
      <c r="I377" s="1"/>
      <c r="J377" s="1"/>
      <c r="K377" s="1"/>
      <c r="L377" s="1"/>
      <c r="M377" s="1">
        <v>6</v>
      </c>
      <c r="N377" s="1"/>
      <c r="O377" s="1"/>
      <c r="P377" s="1"/>
      <c r="Q377" s="1">
        <v>6</v>
      </c>
      <c r="R377" s="1"/>
      <c r="S377" s="1">
        <v>5</v>
      </c>
      <c r="T377" s="1">
        <v>1</v>
      </c>
      <c r="U377" s="1"/>
      <c r="V377" s="1">
        <v>5</v>
      </c>
      <c r="W377" s="1">
        <v>1</v>
      </c>
      <c r="X377" s="1"/>
      <c r="Y377" s="1">
        <v>2</v>
      </c>
      <c r="Z377" s="1">
        <v>2</v>
      </c>
      <c r="AA377" s="1">
        <v>1</v>
      </c>
      <c r="AB377" s="1">
        <v>3</v>
      </c>
      <c r="AC377" s="1">
        <v>1</v>
      </c>
      <c r="AD377" s="1">
        <v>42</v>
      </c>
      <c r="AE377" s="1">
        <v>15</v>
      </c>
      <c r="AF377" s="1"/>
      <c r="AG377" s="1">
        <v>6</v>
      </c>
      <c r="AH377" s="1">
        <v>1</v>
      </c>
      <c r="AI377" s="1">
        <v>3</v>
      </c>
      <c r="AJ377" s="1">
        <v>2</v>
      </c>
      <c r="AK377" s="1"/>
      <c r="AL377" s="1"/>
      <c r="AM377" s="1"/>
      <c r="AN377" s="1"/>
      <c r="AO377" s="1"/>
      <c r="AP377" s="1">
        <v>0</v>
      </c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.75" customHeight="1" x14ac:dyDescent="0.3">
      <c r="A378" s="1" t="s">
        <v>198</v>
      </c>
      <c r="B378" s="1" t="s">
        <v>553</v>
      </c>
      <c r="C378" s="1" t="s">
        <v>554</v>
      </c>
      <c r="D378" s="1" t="s">
        <v>85</v>
      </c>
      <c r="E378" s="1"/>
      <c r="F378" s="1">
        <v>-121</v>
      </c>
      <c r="G378" s="1">
        <v>122</v>
      </c>
      <c r="H378" s="1">
        <v>2</v>
      </c>
      <c r="I378" s="1">
        <v>2</v>
      </c>
      <c r="J378" s="1"/>
      <c r="K378" s="1"/>
      <c r="L378" s="1"/>
      <c r="M378" s="1">
        <v>121</v>
      </c>
      <c r="N378" s="1">
        <v>121</v>
      </c>
      <c r="O378" s="1"/>
      <c r="P378" s="1"/>
      <c r="Q378" s="1"/>
      <c r="R378" s="1">
        <v>9</v>
      </c>
      <c r="S378" s="1">
        <v>97</v>
      </c>
      <c r="T378" s="1">
        <v>15</v>
      </c>
      <c r="U378" s="1"/>
      <c r="V378" s="1">
        <v>89</v>
      </c>
      <c r="W378" s="1">
        <v>32</v>
      </c>
      <c r="X378" s="1"/>
      <c r="Y378" s="1">
        <v>59</v>
      </c>
      <c r="Z378" s="1">
        <v>59</v>
      </c>
      <c r="AA378" s="1">
        <v>8</v>
      </c>
      <c r="AB378" s="1">
        <v>89</v>
      </c>
      <c r="AC378" s="1">
        <v>3</v>
      </c>
      <c r="AD378" s="1">
        <v>48</v>
      </c>
      <c r="AE378" s="1">
        <v>28</v>
      </c>
      <c r="AF378" s="1">
        <v>13</v>
      </c>
      <c r="AG378" s="1">
        <v>121</v>
      </c>
      <c r="AH378" s="1">
        <v>8</v>
      </c>
      <c r="AI378" s="1">
        <v>101</v>
      </c>
      <c r="AJ378" s="1">
        <v>12</v>
      </c>
      <c r="AK378" s="1"/>
      <c r="AL378" s="1"/>
      <c r="AM378" s="1"/>
      <c r="AN378" s="1"/>
      <c r="AO378" s="1"/>
      <c r="AP378" s="1">
        <v>1</v>
      </c>
      <c r="AQ378" s="1"/>
      <c r="AR378" s="1"/>
      <c r="AS378" s="1"/>
      <c r="AT378" s="1"/>
      <c r="AU378" s="1">
        <v>1</v>
      </c>
      <c r="AV378" s="1"/>
      <c r="AW378" s="1"/>
      <c r="AX378" s="1"/>
      <c r="AY378" s="1"/>
    </row>
    <row r="379" spans="1:51" ht="15.75" customHeight="1" x14ac:dyDescent="0.3">
      <c r="A379" s="1" t="s">
        <v>205</v>
      </c>
      <c r="B379" s="1" t="s">
        <v>206</v>
      </c>
      <c r="C379" s="1" t="s">
        <v>563</v>
      </c>
      <c r="D379" s="1" t="s">
        <v>85</v>
      </c>
      <c r="E379" s="1">
        <v>72</v>
      </c>
      <c r="F379" s="1">
        <v>-1</v>
      </c>
      <c r="G379" s="1">
        <v>74</v>
      </c>
      <c r="H379" s="1"/>
      <c r="I379" s="1"/>
      <c r="J379" s="1"/>
      <c r="K379" s="1"/>
      <c r="L379" s="1"/>
      <c r="M379" s="1">
        <v>73</v>
      </c>
      <c r="N379" s="1"/>
      <c r="O379" s="1"/>
      <c r="P379" s="1"/>
      <c r="Q379" s="1">
        <v>73</v>
      </c>
      <c r="R379" s="1">
        <v>1</v>
      </c>
      <c r="S379" s="1">
        <v>59</v>
      </c>
      <c r="T379" s="1">
        <v>13</v>
      </c>
      <c r="U379" s="1"/>
      <c r="V379" s="1">
        <v>54</v>
      </c>
      <c r="W379" s="1">
        <v>19</v>
      </c>
      <c r="X379" s="1"/>
      <c r="Y379" s="1">
        <v>28</v>
      </c>
      <c r="Z379" s="1">
        <v>28</v>
      </c>
      <c r="AA379" s="1">
        <v>1</v>
      </c>
      <c r="AB379" s="1">
        <v>45</v>
      </c>
      <c r="AC379" s="1">
        <v>14</v>
      </c>
      <c r="AD379" s="1">
        <v>38</v>
      </c>
      <c r="AE379" s="1">
        <v>22</v>
      </c>
      <c r="AF379" s="1">
        <v>10</v>
      </c>
      <c r="AG379" s="1">
        <v>73</v>
      </c>
      <c r="AH379" s="1">
        <v>7</v>
      </c>
      <c r="AI379" s="1">
        <v>66</v>
      </c>
      <c r="AJ379" s="1"/>
      <c r="AK379" s="1"/>
      <c r="AL379" s="1"/>
      <c r="AM379" s="1"/>
      <c r="AN379" s="1"/>
      <c r="AO379" s="1"/>
      <c r="AP379" s="1">
        <v>1</v>
      </c>
      <c r="AQ379" s="1"/>
      <c r="AR379" s="1"/>
      <c r="AS379" s="1"/>
      <c r="AT379" s="1"/>
      <c r="AU379" s="1"/>
      <c r="AV379" s="1"/>
      <c r="AW379" s="1">
        <v>1</v>
      </c>
      <c r="AX379" s="1"/>
      <c r="AY379" s="1"/>
    </row>
    <row r="380" spans="1:51" ht="15.75" customHeight="1" x14ac:dyDescent="0.3">
      <c r="A380" s="1" t="s">
        <v>205</v>
      </c>
      <c r="B380" s="1" t="s">
        <v>206</v>
      </c>
      <c r="C380" s="1" t="s">
        <v>563</v>
      </c>
      <c r="D380" s="1" t="s">
        <v>85</v>
      </c>
      <c r="E380" s="1">
        <v>25</v>
      </c>
      <c r="F380" s="1">
        <v>4</v>
      </c>
      <c r="G380" s="1">
        <v>21</v>
      </c>
      <c r="H380" s="1"/>
      <c r="I380" s="1"/>
      <c r="J380" s="1"/>
      <c r="K380" s="1"/>
      <c r="L380" s="1"/>
      <c r="M380" s="1">
        <v>21</v>
      </c>
      <c r="N380" s="1"/>
      <c r="O380" s="1"/>
      <c r="P380" s="1"/>
      <c r="Q380" s="1">
        <v>21</v>
      </c>
      <c r="R380" s="1">
        <v>7</v>
      </c>
      <c r="S380" s="1">
        <v>14</v>
      </c>
      <c r="T380" s="1"/>
      <c r="U380" s="1"/>
      <c r="V380" s="1">
        <v>17</v>
      </c>
      <c r="W380" s="1">
        <v>4</v>
      </c>
      <c r="X380" s="1"/>
      <c r="Y380" s="1">
        <v>1</v>
      </c>
      <c r="Z380" s="1">
        <v>1</v>
      </c>
      <c r="AA380" s="1"/>
      <c r="AB380" s="1">
        <v>12</v>
      </c>
      <c r="AC380" s="1"/>
      <c r="AD380" s="1">
        <v>42</v>
      </c>
      <c r="AE380" s="1">
        <v>19</v>
      </c>
      <c r="AF380" s="1">
        <v>10</v>
      </c>
      <c r="AG380" s="1">
        <v>8</v>
      </c>
      <c r="AH380" s="1">
        <v>4</v>
      </c>
      <c r="AI380" s="1">
        <v>17</v>
      </c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.75" customHeight="1" x14ac:dyDescent="0.3">
      <c r="A381" s="1" t="s">
        <v>217</v>
      </c>
      <c r="B381" s="1" t="s">
        <v>218</v>
      </c>
      <c r="C381" s="1" t="s">
        <v>574</v>
      </c>
      <c r="D381" s="1" t="s">
        <v>85</v>
      </c>
      <c r="E381" s="1">
        <v>39</v>
      </c>
      <c r="F381" s="1">
        <v>-2</v>
      </c>
      <c r="G381" s="1">
        <v>41</v>
      </c>
      <c r="H381" s="1">
        <v>0</v>
      </c>
      <c r="I381" s="1"/>
      <c r="J381" s="1"/>
      <c r="K381" s="1"/>
      <c r="L381" s="1"/>
      <c r="M381" s="1">
        <v>41</v>
      </c>
      <c r="N381" s="1"/>
      <c r="O381" s="1"/>
      <c r="P381" s="1"/>
      <c r="Q381" s="1">
        <v>41</v>
      </c>
      <c r="R381" s="1">
        <v>1</v>
      </c>
      <c r="S381" s="1">
        <v>40</v>
      </c>
      <c r="T381" s="1"/>
      <c r="U381" s="1"/>
      <c r="V381" s="1">
        <v>38</v>
      </c>
      <c r="W381" s="1">
        <v>3</v>
      </c>
      <c r="X381" s="1"/>
      <c r="Y381" s="1">
        <v>13</v>
      </c>
      <c r="Z381" s="1">
        <v>13</v>
      </c>
      <c r="AA381" s="1">
        <v>2</v>
      </c>
      <c r="AB381" s="1">
        <v>25</v>
      </c>
      <c r="AC381" s="1">
        <v>2</v>
      </c>
      <c r="AD381" s="1">
        <v>40</v>
      </c>
      <c r="AE381" s="1">
        <v>20</v>
      </c>
      <c r="AF381" s="1">
        <v>9</v>
      </c>
      <c r="AG381" s="1">
        <v>41</v>
      </c>
      <c r="AH381" s="1">
        <v>1</v>
      </c>
      <c r="AI381" s="1">
        <v>40</v>
      </c>
      <c r="AJ381" s="1">
        <v>0</v>
      </c>
      <c r="AK381" s="1"/>
      <c r="AL381" s="1"/>
      <c r="AM381" s="1"/>
      <c r="AN381" s="1"/>
      <c r="AO381" s="1"/>
      <c r="AP381" s="1">
        <v>0</v>
      </c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.75" customHeight="1" x14ac:dyDescent="0.3">
      <c r="A382" s="1" t="s">
        <v>223</v>
      </c>
      <c r="B382" s="1" t="s">
        <v>580</v>
      </c>
      <c r="C382" s="1" t="s">
        <v>581</v>
      </c>
      <c r="D382" s="1" t="s">
        <v>85</v>
      </c>
      <c r="E382" s="1">
        <v>93</v>
      </c>
      <c r="F382" s="1">
        <v>30</v>
      </c>
      <c r="G382" s="1">
        <v>63</v>
      </c>
      <c r="H382" s="1">
        <v>0</v>
      </c>
      <c r="I382" s="1"/>
      <c r="J382" s="1"/>
      <c r="K382" s="1"/>
      <c r="L382" s="1"/>
      <c r="M382" s="1">
        <v>63</v>
      </c>
      <c r="N382" s="1"/>
      <c r="O382" s="1"/>
      <c r="P382" s="1"/>
      <c r="Q382" s="1">
        <v>63</v>
      </c>
      <c r="R382" s="1">
        <v>3</v>
      </c>
      <c r="S382" s="1">
        <v>60</v>
      </c>
      <c r="T382" s="1"/>
      <c r="U382" s="1"/>
      <c r="V382" s="1">
        <v>55</v>
      </c>
      <c r="W382" s="1">
        <v>8</v>
      </c>
      <c r="X382" s="1"/>
      <c r="Y382" s="1">
        <v>22</v>
      </c>
      <c r="Z382" s="1">
        <v>21</v>
      </c>
      <c r="AA382" s="1">
        <v>2</v>
      </c>
      <c r="AB382" s="1">
        <v>50</v>
      </c>
      <c r="AC382" s="1">
        <v>4</v>
      </c>
      <c r="AD382" s="1">
        <v>39</v>
      </c>
      <c r="AE382" s="1">
        <v>15</v>
      </c>
      <c r="AF382" s="1">
        <v>10</v>
      </c>
      <c r="AG382" s="1">
        <v>63</v>
      </c>
      <c r="AH382" s="1">
        <v>2</v>
      </c>
      <c r="AI382" s="1">
        <v>61</v>
      </c>
      <c r="AJ382" s="1"/>
      <c r="AK382" s="1"/>
      <c r="AL382" s="1"/>
      <c r="AM382" s="1"/>
      <c r="AN382" s="1"/>
      <c r="AO382" s="1"/>
      <c r="AP382" s="1">
        <v>0</v>
      </c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.75" customHeight="1" x14ac:dyDescent="0.3">
      <c r="A383" s="1" t="s">
        <v>236</v>
      </c>
      <c r="B383" s="1" t="s">
        <v>237</v>
      </c>
      <c r="C383" s="1" t="s">
        <v>593</v>
      </c>
      <c r="D383" s="1" t="s">
        <v>85</v>
      </c>
      <c r="E383" s="1">
        <v>0</v>
      </c>
      <c r="F383" s="1"/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.75" customHeight="1" x14ac:dyDescent="0.3">
      <c r="A384" s="1" t="s">
        <v>236</v>
      </c>
      <c r="B384" s="1" t="s">
        <v>238</v>
      </c>
      <c r="C384" s="1" t="s">
        <v>594</v>
      </c>
      <c r="D384" s="1" t="s">
        <v>85</v>
      </c>
      <c r="E384" s="1">
        <v>15</v>
      </c>
      <c r="F384" s="1"/>
      <c r="G384" s="1">
        <v>10</v>
      </c>
      <c r="H384" s="1">
        <v>3</v>
      </c>
      <c r="I384" s="1">
        <v>3</v>
      </c>
      <c r="J384" s="1">
        <v>0</v>
      </c>
      <c r="K384" s="1">
        <v>0</v>
      </c>
      <c r="L384" s="1">
        <v>0</v>
      </c>
      <c r="M384" s="1">
        <v>10</v>
      </c>
      <c r="N384" s="1">
        <v>0</v>
      </c>
      <c r="O384" s="1">
        <v>0</v>
      </c>
      <c r="P384" s="1">
        <v>0</v>
      </c>
      <c r="Q384" s="1">
        <v>10</v>
      </c>
      <c r="R384" s="1">
        <v>0</v>
      </c>
      <c r="S384" s="1">
        <v>10</v>
      </c>
      <c r="T384" s="1">
        <v>0</v>
      </c>
      <c r="U384" s="1">
        <v>0</v>
      </c>
      <c r="V384" s="1">
        <v>9</v>
      </c>
      <c r="W384" s="1">
        <v>1</v>
      </c>
      <c r="X384" s="1">
        <v>0</v>
      </c>
      <c r="Y384" s="1">
        <v>7</v>
      </c>
      <c r="Z384" s="1">
        <v>7</v>
      </c>
      <c r="AA384" s="1">
        <v>0</v>
      </c>
      <c r="AB384" s="1">
        <v>6</v>
      </c>
      <c r="AC384" s="1">
        <v>0</v>
      </c>
      <c r="AD384" s="1">
        <v>44</v>
      </c>
      <c r="AE384" s="1">
        <v>21</v>
      </c>
      <c r="AF384" s="1">
        <v>10</v>
      </c>
      <c r="AG384" s="1">
        <v>10</v>
      </c>
      <c r="AH384" s="1">
        <v>0</v>
      </c>
      <c r="AI384" s="1">
        <v>10</v>
      </c>
      <c r="AJ384" s="1">
        <v>0</v>
      </c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.75" customHeight="1" x14ac:dyDescent="0.3">
      <c r="A385" s="1" t="s">
        <v>236</v>
      </c>
      <c r="B385" s="1" t="s">
        <v>239</v>
      </c>
      <c r="C385" s="1" t="s">
        <v>595</v>
      </c>
      <c r="D385" s="1" t="s">
        <v>85</v>
      </c>
      <c r="E385" s="1">
        <v>60</v>
      </c>
      <c r="F385" s="1"/>
      <c r="G385" s="1">
        <v>29</v>
      </c>
      <c r="H385" s="1">
        <v>2</v>
      </c>
      <c r="I385" s="1">
        <v>1</v>
      </c>
      <c r="J385" s="1">
        <v>0</v>
      </c>
      <c r="K385" s="1">
        <v>1</v>
      </c>
      <c r="L385" s="1">
        <v>0</v>
      </c>
      <c r="M385" s="1">
        <v>29</v>
      </c>
      <c r="N385" s="1">
        <v>0</v>
      </c>
      <c r="O385" s="1">
        <v>0</v>
      </c>
      <c r="P385" s="1">
        <v>0</v>
      </c>
      <c r="Q385" s="1">
        <v>29</v>
      </c>
      <c r="R385" s="1">
        <v>0</v>
      </c>
      <c r="S385" s="1">
        <v>29</v>
      </c>
      <c r="T385" s="1">
        <v>0</v>
      </c>
      <c r="U385" s="1">
        <v>0</v>
      </c>
      <c r="V385" s="1">
        <v>25</v>
      </c>
      <c r="W385" s="1">
        <v>4</v>
      </c>
      <c r="X385" s="1">
        <v>0</v>
      </c>
      <c r="Y385" s="1">
        <v>2</v>
      </c>
      <c r="Z385" s="1">
        <v>2</v>
      </c>
      <c r="AA385" s="1">
        <v>1</v>
      </c>
      <c r="AB385" s="1">
        <v>18</v>
      </c>
      <c r="AC385" s="1">
        <v>0</v>
      </c>
      <c r="AD385" s="1">
        <v>39</v>
      </c>
      <c r="AE385" s="1">
        <v>20</v>
      </c>
      <c r="AF385" s="1">
        <v>18</v>
      </c>
      <c r="AG385" s="1">
        <v>29</v>
      </c>
      <c r="AH385" s="1">
        <v>0</v>
      </c>
      <c r="AI385" s="1">
        <v>24</v>
      </c>
      <c r="AJ385" s="1">
        <v>5</v>
      </c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.75" customHeight="1" x14ac:dyDescent="0.3">
      <c r="A386" s="1" t="s">
        <v>236</v>
      </c>
      <c r="B386" s="1" t="s">
        <v>240</v>
      </c>
      <c r="C386" s="1" t="s">
        <v>596</v>
      </c>
      <c r="D386" s="1" t="s">
        <v>85</v>
      </c>
      <c r="E386" s="1">
        <v>10</v>
      </c>
      <c r="F386" s="1"/>
      <c r="G386" s="1">
        <v>4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4</v>
      </c>
      <c r="N386" s="1">
        <v>0</v>
      </c>
      <c r="O386" s="1">
        <v>0</v>
      </c>
      <c r="P386" s="1">
        <v>0</v>
      </c>
      <c r="Q386" s="1">
        <v>4</v>
      </c>
      <c r="R386" s="1">
        <v>0</v>
      </c>
      <c r="S386" s="1">
        <v>4</v>
      </c>
      <c r="T386" s="1">
        <v>0</v>
      </c>
      <c r="U386" s="1">
        <v>0</v>
      </c>
      <c r="V386" s="1">
        <v>4</v>
      </c>
      <c r="W386" s="1">
        <v>0</v>
      </c>
      <c r="X386" s="1">
        <v>0</v>
      </c>
      <c r="Y386" s="1">
        <v>2</v>
      </c>
      <c r="Z386" s="1">
        <v>2</v>
      </c>
      <c r="AA386" s="1">
        <v>0</v>
      </c>
      <c r="AB386" s="1">
        <v>4</v>
      </c>
      <c r="AC386" s="1">
        <v>0</v>
      </c>
      <c r="AD386" s="1">
        <v>42</v>
      </c>
      <c r="AE386" s="1">
        <v>20</v>
      </c>
      <c r="AF386" s="1">
        <v>9</v>
      </c>
      <c r="AG386" s="1">
        <v>4</v>
      </c>
      <c r="AH386" s="1">
        <v>0</v>
      </c>
      <c r="AI386" s="1">
        <v>4</v>
      </c>
      <c r="AJ386" s="1">
        <v>0</v>
      </c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.75" customHeight="1" x14ac:dyDescent="0.3">
      <c r="A387" s="1" t="s">
        <v>236</v>
      </c>
      <c r="B387" s="1" t="s">
        <v>649</v>
      </c>
      <c r="C387" s="1" t="s">
        <v>597</v>
      </c>
      <c r="D387" s="1" t="s">
        <v>85</v>
      </c>
      <c r="E387" s="1">
        <v>0</v>
      </c>
      <c r="F387" s="1"/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.75" customHeight="1" x14ac:dyDescent="0.3">
      <c r="A388" s="1" t="s">
        <v>244</v>
      </c>
      <c r="B388" s="1" t="s">
        <v>245</v>
      </c>
      <c r="C388" s="1" t="s">
        <v>598</v>
      </c>
      <c r="D388" s="1" t="s">
        <v>85</v>
      </c>
      <c r="E388" s="1">
        <v>58</v>
      </c>
      <c r="F388" s="1">
        <v>44</v>
      </c>
      <c r="G388" s="1">
        <v>14</v>
      </c>
      <c r="H388" s="1">
        <v>1</v>
      </c>
      <c r="I388" s="1">
        <v>1</v>
      </c>
      <c r="J388" s="1"/>
      <c r="K388" s="1"/>
      <c r="L388" s="1"/>
      <c r="M388" s="1">
        <v>14</v>
      </c>
      <c r="N388" s="1"/>
      <c r="O388" s="1"/>
      <c r="P388" s="1"/>
      <c r="Q388" s="1">
        <v>14</v>
      </c>
      <c r="R388" s="1">
        <v>1</v>
      </c>
      <c r="S388" s="1">
        <v>13</v>
      </c>
      <c r="T388" s="1"/>
      <c r="U388" s="1"/>
      <c r="V388" s="1">
        <v>12</v>
      </c>
      <c r="W388" s="1">
        <v>2</v>
      </c>
      <c r="X388" s="1"/>
      <c r="Y388" s="1">
        <v>7</v>
      </c>
      <c r="Z388" s="1">
        <v>7</v>
      </c>
      <c r="AA388" s="1">
        <v>4</v>
      </c>
      <c r="AB388" s="1">
        <v>5</v>
      </c>
      <c r="AC388" s="1">
        <v>1</v>
      </c>
      <c r="AD388" s="1">
        <v>48</v>
      </c>
      <c r="AE388" s="1">
        <v>21</v>
      </c>
      <c r="AF388" s="1">
        <v>14</v>
      </c>
      <c r="AG388" s="1">
        <v>14</v>
      </c>
      <c r="AH388" s="1"/>
      <c r="AI388" s="1">
        <v>14</v>
      </c>
      <c r="AJ388" s="1"/>
      <c r="AK388" s="1"/>
      <c r="AL388" s="1"/>
      <c r="AM388" s="1"/>
      <c r="AN388" s="1"/>
      <c r="AO388" s="1"/>
      <c r="AP388" s="1">
        <v>0</v>
      </c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.75" customHeight="1" x14ac:dyDescent="0.3">
      <c r="A389" s="1" t="s">
        <v>258</v>
      </c>
      <c r="B389" s="1" t="s">
        <v>259</v>
      </c>
      <c r="C389" s="1" t="s">
        <v>612</v>
      </c>
      <c r="D389" s="1" t="s">
        <v>85</v>
      </c>
      <c r="E389" s="1">
        <v>40</v>
      </c>
      <c r="F389" s="1">
        <v>7</v>
      </c>
      <c r="G389" s="1">
        <v>33</v>
      </c>
      <c r="H389" s="1">
        <v>1</v>
      </c>
      <c r="I389" s="1"/>
      <c r="J389" s="1"/>
      <c r="K389" s="1">
        <v>1</v>
      </c>
      <c r="L389" s="1"/>
      <c r="M389" s="1">
        <v>33</v>
      </c>
      <c r="N389" s="1"/>
      <c r="O389" s="1"/>
      <c r="P389" s="1"/>
      <c r="Q389" s="1">
        <v>33</v>
      </c>
      <c r="R389" s="1">
        <v>6</v>
      </c>
      <c r="S389" s="1">
        <v>27</v>
      </c>
      <c r="T389" s="1"/>
      <c r="U389" s="1"/>
      <c r="V389" s="1">
        <v>30</v>
      </c>
      <c r="W389" s="1">
        <v>3</v>
      </c>
      <c r="X389" s="1"/>
      <c r="Y389" s="1">
        <v>11</v>
      </c>
      <c r="Z389" s="1">
        <v>11</v>
      </c>
      <c r="AA389" s="1"/>
      <c r="AB389" s="1">
        <v>19</v>
      </c>
      <c r="AC389" s="1">
        <v>5</v>
      </c>
      <c r="AD389" s="1">
        <v>37</v>
      </c>
      <c r="AE389" s="1">
        <v>20</v>
      </c>
      <c r="AF389" s="1">
        <v>9</v>
      </c>
      <c r="AG389" s="1">
        <v>31</v>
      </c>
      <c r="AH389" s="1">
        <v>13</v>
      </c>
      <c r="AI389" s="1">
        <v>18</v>
      </c>
      <c r="AJ389" s="1"/>
      <c r="AK389" s="1"/>
      <c r="AL389" s="1"/>
      <c r="AM389" s="1"/>
      <c r="AN389" s="1"/>
      <c r="AO389" s="1"/>
      <c r="AP389" s="1">
        <v>0</v>
      </c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.75" customHeight="1" x14ac:dyDescent="0.3">
      <c r="A390" s="1" t="s">
        <v>258</v>
      </c>
      <c r="B390" s="1" t="s">
        <v>261</v>
      </c>
      <c r="C390" s="1" t="s">
        <v>616</v>
      </c>
      <c r="D390" s="1" t="s">
        <v>85</v>
      </c>
      <c r="E390" s="1"/>
      <c r="F390" s="1">
        <v>-18</v>
      </c>
      <c r="G390" s="1">
        <v>18</v>
      </c>
      <c r="H390" s="1">
        <v>0</v>
      </c>
      <c r="I390" s="1"/>
      <c r="J390" s="1"/>
      <c r="K390" s="1"/>
      <c r="L390" s="1"/>
      <c r="M390" s="1">
        <v>18</v>
      </c>
      <c r="N390" s="1"/>
      <c r="O390" s="1"/>
      <c r="P390" s="1"/>
      <c r="Q390" s="1">
        <v>18</v>
      </c>
      <c r="R390" s="1"/>
      <c r="S390" s="1">
        <v>18</v>
      </c>
      <c r="T390" s="1"/>
      <c r="U390" s="1"/>
      <c r="V390" s="1">
        <v>18</v>
      </c>
      <c r="W390" s="1"/>
      <c r="X390" s="1"/>
      <c r="Y390" s="1">
        <v>5</v>
      </c>
      <c r="Z390" s="1">
        <v>5</v>
      </c>
      <c r="AA390" s="1">
        <v>1</v>
      </c>
      <c r="AB390" s="1">
        <v>7</v>
      </c>
      <c r="AC390" s="1">
        <v>1</v>
      </c>
      <c r="AD390" s="1">
        <v>36</v>
      </c>
      <c r="AE390" s="1">
        <v>12</v>
      </c>
      <c r="AF390" s="1">
        <v>8</v>
      </c>
      <c r="AG390" s="1">
        <v>18</v>
      </c>
      <c r="AH390" s="1">
        <v>1</v>
      </c>
      <c r="AI390" s="1">
        <v>17</v>
      </c>
      <c r="AJ390" s="1"/>
      <c r="AK390" s="1"/>
      <c r="AL390" s="1"/>
      <c r="AM390" s="1"/>
      <c r="AN390" s="1"/>
      <c r="AO390" s="1"/>
      <c r="AP390" s="1">
        <v>0</v>
      </c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.75" customHeight="1" x14ac:dyDescent="0.3">
      <c r="A391" s="1" t="s">
        <v>258</v>
      </c>
      <c r="B391" s="1" t="s">
        <v>263</v>
      </c>
      <c r="C391" s="1" t="s">
        <v>618</v>
      </c>
      <c r="D391" s="1" t="s">
        <v>85</v>
      </c>
      <c r="E391" s="1">
        <v>10</v>
      </c>
      <c r="F391" s="1">
        <v>4</v>
      </c>
      <c r="G391" s="1">
        <v>6</v>
      </c>
      <c r="H391" s="1">
        <v>0</v>
      </c>
      <c r="I391" s="1"/>
      <c r="J391" s="1"/>
      <c r="K391" s="1"/>
      <c r="L391" s="1"/>
      <c r="M391" s="1">
        <v>6</v>
      </c>
      <c r="N391" s="1"/>
      <c r="O391" s="1"/>
      <c r="P391" s="1"/>
      <c r="Q391" s="1">
        <v>6</v>
      </c>
      <c r="R391" s="1"/>
      <c r="S391" s="1">
        <v>6</v>
      </c>
      <c r="T391" s="1"/>
      <c r="U391" s="1"/>
      <c r="V391" s="1">
        <v>6</v>
      </c>
      <c r="W391" s="1"/>
      <c r="X391" s="1"/>
      <c r="Y391" s="1">
        <v>1</v>
      </c>
      <c r="Z391" s="1">
        <v>1</v>
      </c>
      <c r="AA391" s="1"/>
      <c r="AB391" s="1">
        <v>6</v>
      </c>
      <c r="AC391" s="1"/>
      <c r="AD391" s="1">
        <v>44</v>
      </c>
      <c r="AE391" s="1">
        <v>24</v>
      </c>
      <c r="AF391" s="1">
        <v>10</v>
      </c>
      <c r="AG391" s="1">
        <v>6</v>
      </c>
      <c r="AH391" s="1"/>
      <c r="AI391" s="1">
        <v>6</v>
      </c>
      <c r="AJ391" s="1"/>
      <c r="AK391" s="1"/>
      <c r="AL391" s="1"/>
      <c r="AM391" s="1"/>
      <c r="AN391" s="1"/>
      <c r="AO391" s="1"/>
      <c r="AP391" s="1">
        <v>0</v>
      </c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.75" customHeight="1" x14ac:dyDescent="0.3">
      <c r="A392" s="1" t="s">
        <v>258</v>
      </c>
      <c r="B392" s="1" t="s">
        <v>268</v>
      </c>
      <c r="C392" s="1" t="s">
        <v>624</v>
      </c>
      <c r="D392" s="1" t="s">
        <v>85</v>
      </c>
      <c r="E392" s="1">
        <v>1</v>
      </c>
      <c r="F392" s="1">
        <v>-5</v>
      </c>
      <c r="G392" s="1">
        <v>6</v>
      </c>
      <c r="H392" s="1">
        <v>0</v>
      </c>
      <c r="I392" s="1"/>
      <c r="J392" s="1"/>
      <c r="K392" s="1"/>
      <c r="L392" s="1"/>
      <c r="M392" s="1">
        <v>6</v>
      </c>
      <c r="N392" s="1"/>
      <c r="O392" s="1"/>
      <c r="P392" s="1"/>
      <c r="Q392" s="1">
        <v>6</v>
      </c>
      <c r="R392" s="1"/>
      <c r="S392" s="1">
        <v>6</v>
      </c>
      <c r="T392" s="1"/>
      <c r="U392" s="1"/>
      <c r="V392" s="1">
        <v>6</v>
      </c>
      <c r="W392" s="1"/>
      <c r="X392" s="1"/>
      <c r="Y392" s="1">
        <v>1</v>
      </c>
      <c r="Z392" s="1"/>
      <c r="AA392" s="1">
        <v>3</v>
      </c>
      <c r="AB392" s="1">
        <v>2</v>
      </c>
      <c r="AC392" s="1"/>
      <c r="AD392" s="1">
        <v>40</v>
      </c>
      <c r="AE392" s="1">
        <v>11</v>
      </c>
      <c r="AF392" s="1">
        <v>6</v>
      </c>
      <c r="AG392" s="1">
        <v>6</v>
      </c>
      <c r="AH392" s="1">
        <v>2</v>
      </c>
      <c r="AI392" s="1">
        <v>4</v>
      </c>
      <c r="AJ392" s="1"/>
      <c r="AK392" s="1"/>
      <c r="AL392" s="1"/>
      <c r="AM392" s="1"/>
      <c r="AN392" s="1"/>
      <c r="AO392" s="1"/>
      <c r="AP392" s="1">
        <v>0</v>
      </c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.75" customHeight="1" x14ac:dyDescent="0.3">
      <c r="A393" s="1" t="s">
        <v>258</v>
      </c>
      <c r="B393" s="1" t="s">
        <v>276</v>
      </c>
      <c r="C393" s="1" t="s">
        <v>634</v>
      </c>
      <c r="D393" s="1" t="s">
        <v>85</v>
      </c>
      <c r="E393" s="1"/>
      <c r="F393" s="1">
        <v>-3</v>
      </c>
      <c r="G393" s="1">
        <v>3</v>
      </c>
      <c r="H393" s="1">
        <v>0</v>
      </c>
      <c r="I393" s="1"/>
      <c r="J393" s="1"/>
      <c r="K393" s="1"/>
      <c r="L393" s="1"/>
      <c r="M393" s="1">
        <v>3</v>
      </c>
      <c r="N393" s="1"/>
      <c r="O393" s="1"/>
      <c r="P393" s="1"/>
      <c r="Q393" s="1">
        <v>3</v>
      </c>
      <c r="R393" s="1"/>
      <c r="S393" s="1">
        <v>3</v>
      </c>
      <c r="T393" s="1"/>
      <c r="U393" s="1"/>
      <c r="V393" s="1">
        <v>2</v>
      </c>
      <c r="W393" s="1">
        <v>1</v>
      </c>
      <c r="X393" s="1"/>
      <c r="Y393" s="1">
        <v>2</v>
      </c>
      <c r="Z393" s="1">
        <v>2</v>
      </c>
      <c r="AA393" s="1"/>
      <c r="AB393" s="1">
        <v>3</v>
      </c>
      <c r="AC393" s="1"/>
      <c r="AD393" s="1">
        <v>33</v>
      </c>
      <c r="AE393" s="1">
        <v>10</v>
      </c>
      <c r="AF393" s="1">
        <v>16</v>
      </c>
      <c r="AG393" s="1">
        <v>3</v>
      </c>
      <c r="AH393" s="1"/>
      <c r="AI393" s="1">
        <v>1</v>
      </c>
      <c r="AJ393" s="1">
        <v>2</v>
      </c>
      <c r="AK393" s="1"/>
      <c r="AL393" s="1"/>
      <c r="AM393" s="1"/>
      <c r="AN393" s="1"/>
      <c r="AO393" s="1"/>
      <c r="AP393" s="1">
        <v>0</v>
      </c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.75" customHeight="1" x14ac:dyDescent="0.3">
      <c r="A394" s="1" t="s">
        <v>258</v>
      </c>
      <c r="B394" s="1" t="s">
        <v>280</v>
      </c>
      <c r="C394" s="1" t="s">
        <v>639</v>
      </c>
      <c r="D394" s="1" t="s">
        <v>85</v>
      </c>
      <c r="E394" s="1"/>
      <c r="F394" s="1">
        <v>-1</v>
      </c>
      <c r="G394" s="1">
        <v>1</v>
      </c>
      <c r="H394" s="1">
        <v>1</v>
      </c>
      <c r="I394" s="1"/>
      <c r="J394" s="1"/>
      <c r="K394" s="1">
        <v>1</v>
      </c>
      <c r="L394" s="1"/>
      <c r="M394" s="1">
        <v>1</v>
      </c>
      <c r="N394" s="1"/>
      <c r="O394" s="1"/>
      <c r="P394" s="1"/>
      <c r="Q394" s="1">
        <v>1</v>
      </c>
      <c r="R394" s="1"/>
      <c r="S394" s="1">
        <v>1</v>
      </c>
      <c r="T394" s="1"/>
      <c r="U394" s="1"/>
      <c r="V394" s="1">
        <v>1</v>
      </c>
      <c r="W394" s="1"/>
      <c r="X394" s="1"/>
      <c r="Y394" s="1">
        <v>1</v>
      </c>
      <c r="Z394" s="1">
        <v>1</v>
      </c>
      <c r="AA394" s="1">
        <v>1</v>
      </c>
      <c r="AB394" s="1">
        <v>1</v>
      </c>
      <c r="AC394" s="1"/>
      <c r="AD394" s="1">
        <v>50</v>
      </c>
      <c r="AE394" s="1">
        <v>20</v>
      </c>
      <c r="AF394" s="1">
        <v>16</v>
      </c>
      <c r="AG394" s="1">
        <v>1</v>
      </c>
      <c r="AH394" s="1"/>
      <c r="AI394" s="1">
        <v>1</v>
      </c>
      <c r="AJ394" s="1"/>
      <c r="AK394" s="1"/>
      <c r="AL394" s="1"/>
      <c r="AM394" s="1"/>
      <c r="AN394" s="1"/>
      <c r="AO394" s="1"/>
      <c r="AP394" s="1">
        <v>0</v>
      </c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.75" customHeight="1" x14ac:dyDescent="0.3">
      <c r="A395" s="1" t="s">
        <v>281</v>
      </c>
      <c r="B395" s="1" t="s">
        <v>282</v>
      </c>
      <c r="C395" s="1" t="s">
        <v>640</v>
      </c>
      <c r="D395" s="1" t="s">
        <v>85</v>
      </c>
      <c r="E395" s="1">
        <v>55</v>
      </c>
      <c r="F395" s="1">
        <v>0</v>
      </c>
      <c r="G395" s="1">
        <v>55</v>
      </c>
      <c r="H395" s="1">
        <v>2</v>
      </c>
      <c r="I395" s="1"/>
      <c r="J395" s="1"/>
      <c r="K395" s="1"/>
      <c r="L395" s="1"/>
      <c r="M395" s="1">
        <v>53</v>
      </c>
      <c r="N395" s="1"/>
      <c r="O395" s="1"/>
      <c r="P395" s="1"/>
      <c r="Q395" s="1">
        <v>53</v>
      </c>
      <c r="R395" s="1">
        <v>6</v>
      </c>
      <c r="S395" s="1">
        <v>47</v>
      </c>
      <c r="T395" s="1"/>
      <c r="U395" s="1"/>
      <c r="V395" s="1">
        <v>47</v>
      </c>
      <c r="W395" s="1">
        <v>6</v>
      </c>
      <c r="X395" s="1"/>
      <c r="Y395" s="1">
        <v>14</v>
      </c>
      <c r="Z395" s="1">
        <v>14</v>
      </c>
      <c r="AA395" s="1">
        <v>7</v>
      </c>
      <c r="AB395" s="1">
        <v>37</v>
      </c>
      <c r="AC395" s="1">
        <v>7</v>
      </c>
      <c r="AD395" s="1">
        <v>41</v>
      </c>
      <c r="AE395" s="1">
        <v>21</v>
      </c>
      <c r="AF395" s="1">
        <v>11</v>
      </c>
      <c r="AG395" s="1">
        <v>53</v>
      </c>
      <c r="AH395" s="1">
        <v>3</v>
      </c>
      <c r="AI395" s="1">
        <v>50</v>
      </c>
      <c r="AJ395" s="1"/>
      <c r="AK395" s="1"/>
      <c r="AL395" s="1"/>
      <c r="AM395" s="1"/>
      <c r="AN395" s="1"/>
      <c r="AO395" s="1"/>
      <c r="AP395" s="1">
        <v>2</v>
      </c>
      <c r="AQ395" s="1"/>
      <c r="AR395" s="1"/>
      <c r="AS395" s="1"/>
      <c r="AT395" s="1"/>
      <c r="AU395" s="1">
        <v>1</v>
      </c>
      <c r="AV395" s="1"/>
      <c r="AW395" s="1">
        <v>1</v>
      </c>
      <c r="AX395" s="1"/>
      <c r="AY395" s="1"/>
    </row>
    <row r="396" spans="1:51" ht="15.75" customHeight="1" x14ac:dyDescent="0.3">
      <c r="A396" s="1" t="s">
        <v>283</v>
      </c>
      <c r="B396" s="1" t="s">
        <v>641</v>
      </c>
      <c r="C396" s="1" t="s">
        <v>642</v>
      </c>
      <c r="D396" s="1" t="s">
        <v>85</v>
      </c>
      <c r="E396" s="1">
        <v>35</v>
      </c>
      <c r="F396" s="1">
        <v>3</v>
      </c>
      <c r="G396" s="1">
        <v>32</v>
      </c>
      <c r="H396" s="1">
        <v>2</v>
      </c>
      <c r="I396" s="1">
        <v>2</v>
      </c>
      <c r="J396" s="1"/>
      <c r="K396" s="1"/>
      <c r="L396" s="1"/>
      <c r="M396" s="1">
        <v>32</v>
      </c>
      <c r="N396" s="1"/>
      <c r="O396" s="1"/>
      <c r="P396" s="1"/>
      <c r="Q396" s="1">
        <v>32</v>
      </c>
      <c r="R396" s="1">
        <v>4</v>
      </c>
      <c r="S396" s="1">
        <v>19</v>
      </c>
      <c r="T396" s="1">
        <v>9</v>
      </c>
      <c r="U396" s="1"/>
      <c r="V396" s="1">
        <v>25</v>
      </c>
      <c r="W396" s="1">
        <v>7</v>
      </c>
      <c r="X396" s="1"/>
      <c r="Y396" s="1">
        <v>17</v>
      </c>
      <c r="Z396" s="1">
        <v>16</v>
      </c>
      <c r="AA396" s="1">
        <v>5</v>
      </c>
      <c r="AB396" s="1">
        <v>25</v>
      </c>
      <c r="AC396" s="1"/>
      <c r="AD396" s="1">
        <v>43</v>
      </c>
      <c r="AE396" s="1">
        <v>24</v>
      </c>
      <c r="AF396" s="1">
        <v>11</v>
      </c>
      <c r="AG396" s="1">
        <v>32</v>
      </c>
      <c r="AH396" s="1">
        <v>4</v>
      </c>
      <c r="AI396" s="1">
        <v>27</v>
      </c>
      <c r="AJ396" s="1">
        <v>1</v>
      </c>
      <c r="AK396" s="1"/>
      <c r="AL396" s="1"/>
      <c r="AM396" s="1"/>
      <c r="AN396" s="1"/>
      <c r="AO396" s="1"/>
      <c r="AP396" s="1">
        <v>0</v>
      </c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.75" customHeight="1" x14ac:dyDescent="0.3">
      <c r="A397" s="1" t="s">
        <v>283</v>
      </c>
      <c r="B397" s="1" t="s">
        <v>641</v>
      </c>
      <c r="C397" s="1" t="s">
        <v>642</v>
      </c>
      <c r="D397" s="1" t="s">
        <v>85</v>
      </c>
      <c r="E397" s="1">
        <v>10</v>
      </c>
      <c r="F397" s="1">
        <v>7</v>
      </c>
      <c r="G397" s="1">
        <v>3</v>
      </c>
      <c r="H397" s="1">
        <v>1</v>
      </c>
      <c r="I397" s="1">
        <v>1</v>
      </c>
      <c r="J397" s="1"/>
      <c r="K397" s="1"/>
      <c r="L397" s="1"/>
      <c r="M397" s="1">
        <v>3</v>
      </c>
      <c r="N397" s="1"/>
      <c r="O397" s="1"/>
      <c r="P397" s="1"/>
      <c r="Q397" s="1">
        <v>3</v>
      </c>
      <c r="R397" s="1">
        <v>1</v>
      </c>
      <c r="S397" s="1"/>
      <c r="T397" s="1">
        <v>2</v>
      </c>
      <c r="U397" s="1"/>
      <c r="V397" s="1">
        <v>3</v>
      </c>
      <c r="W397" s="1"/>
      <c r="X397" s="1"/>
      <c r="Y397" s="1">
        <v>2</v>
      </c>
      <c r="Z397" s="1">
        <v>2</v>
      </c>
      <c r="AA397" s="1"/>
      <c r="AB397" s="1">
        <v>2</v>
      </c>
      <c r="AC397" s="1">
        <v>1</v>
      </c>
      <c r="AD397" s="1">
        <v>38</v>
      </c>
      <c r="AE397" s="1">
        <v>11</v>
      </c>
      <c r="AF397" s="1">
        <v>7</v>
      </c>
      <c r="AG397" s="1">
        <v>3</v>
      </c>
      <c r="AH397" s="1">
        <v>2</v>
      </c>
      <c r="AI397" s="1">
        <v>1</v>
      </c>
      <c r="AJ397" s="1"/>
      <c r="AK397" s="1"/>
      <c r="AL397" s="1"/>
      <c r="AM397" s="1"/>
      <c r="AN397" s="1"/>
      <c r="AO397" s="1"/>
      <c r="AP397" s="1">
        <v>0</v>
      </c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.75" customHeight="1" x14ac:dyDescent="0.3">
      <c r="A398" s="1" t="s">
        <v>136</v>
      </c>
      <c r="B398" s="1" t="s">
        <v>141</v>
      </c>
      <c r="C398" s="1" t="s">
        <v>484</v>
      </c>
      <c r="D398" s="1" t="s">
        <v>86</v>
      </c>
      <c r="E398" s="1">
        <v>41</v>
      </c>
      <c r="F398" s="1">
        <v>8</v>
      </c>
      <c r="G398" s="1">
        <v>59</v>
      </c>
      <c r="H398" s="1">
        <v>0</v>
      </c>
      <c r="I398" s="1"/>
      <c r="J398" s="1"/>
      <c r="K398" s="1"/>
      <c r="L398" s="1"/>
      <c r="M398" s="1">
        <v>59</v>
      </c>
      <c r="N398" s="1"/>
      <c r="O398" s="1"/>
      <c r="P398" s="1"/>
      <c r="Q398" s="1">
        <v>59</v>
      </c>
      <c r="R398" s="1"/>
      <c r="S398" s="1">
        <v>57</v>
      </c>
      <c r="T398" s="1">
        <v>2</v>
      </c>
      <c r="U398" s="1"/>
      <c r="V398" s="1">
        <v>52</v>
      </c>
      <c r="W398" s="1">
        <v>7</v>
      </c>
      <c r="X398" s="1"/>
      <c r="Y398" s="1">
        <v>15</v>
      </c>
      <c r="Z398" s="1">
        <v>13</v>
      </c>
      <c r="AA398" s="1">
        <v>0</v>
      </c>
      <c r="AB398" s="1">
        <v>54</v>
      </c>
      <c r="AC398" s="1"/>
      <c r="AD398" s="1">
        <v>38</v>
      </c>
      <c r="AE398" s="1">
        <v>25</v>
      </c>
      <c r="AF398" s="1">
        <v>75</v>
      </c>
      <c r="AG398" s="1">
        <v>59</v>
      </c>
      <c r="AH398" s="1"/>
      <c r="AI398" s="1"/>
      <c r="AJ398" s="1">
        <v>2</v>
      </c>
      <c r="AK398" s="1">
        <v>23</v>
      </c>
      <c r="AL398" s="1">
        <v>9</v>
      </c>
      <c r="AM398" s="1">
        <v>23</v>
      </c>
      <c r="AN398" s="1">
        <v>2</v>
      </c>
      <c r="AO398" s="1"/>
      <c r="AP398" s="1">
        <v>0</v>
      </c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.75" customHeight="1" x14ac:dyDescent="0.3">
      <c r="A399" s="1" t="s">
        <v>149</v>
      </c>
      <c r="B399" s="1" t="s">
        <v>152</v>
      </c>
      <c r="C399" s="1" t="s">
        <v>424</v>
      </c>
      <c r="D399" s="1" t="s">
        <v>86</v>
      </c>
      <c r="E399" s="1">
        <v>11</v>
      </c>
      <c r="F399" s="1">
        <v>1</v>
      </c>
      <c r="G399" s="1">
        <v>10</v>
      </c>
      <c r="H399" s="1">
        <v>1</v>
      </c>
      <c r="I399" s="1">
        <v>0</v>
      </c>
      <c r="J399" s="1">
        <v>0</v>
      </c>
      <c r="K399" s="1">
        <v>1</v>
      </c>
      <c r="L399" s="1">
        <v>0</v>
      </c>
      <c r="M399" s="1">
        <v>10</v>
      </c>
      <c r="N399" s="1">
        <v>0</v>
      </c>
      <c r="O399" s="1">
        <v>0</v>
      </c>
      <c r="P399" s="1">
        <v>0</v>
      </c>
      <c r="Q399" s="1">
        <v>10</v>
      </c>
      <c r="R399" s="1">
        <v>2</v>
      </c>
      <c r="S399" s="1">
        <v>8</v>
      </c>
      <c r="T399" s="1">
        <v>0</v>
      </c>
      <c r="U399" s="1">
        <v>0</v>
      </c>
      <c r="V399" s="1">
        <v>9</v>
      </c>
      <c r="W399" s="1">
        <v>1</v>
      </c>
      <c r="X399" s="1">
        <v>0</v>
      </c>
      <c r="Y399" s="1">
        <v>2</v>
      </c>
      <c r="Z399" s="1">
        <v>2</v>
      </c>
      <c r="AA399" s="1">
        <v>3</v>
      </c>
      <c r="AB399" s="1">
        <v>9</v>
      </c>
      <c r="AC399" s="1">
        <v>1</v>
      </c>
      <c r="AD399" s="1">
        <v>42</v>
      </c>
      <c r="AE399" s="1">
        <v>28</v>
      </c>
      <c r="AF399" s="1">
        <v>84</v>
      </c>
      <c r="AG399" s="1">
        <v>10</v>
      </c>
      <c r="AH399" s="1"/>
      <c r="AI399" s="1"/>
      <c r="AJ399" s="1"/>
      <c r="AK399" s="1">
        <v>1</v>
      </c>
      <c r="AL399" s="1">
        <v>3</v>
      </c>
      <c r="AM399" s="1">
        <v>5</v>
      </c>
      <c r="AN399" s="1">
        <v>1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</row>
    <row r="400" spans="1:51" ht="15.75" customHeight="1" x14ac:dyDescent="0.3">
      <c r="A400" s="1" t="s">
        <v>149</v>
      </c>
      <c r="B400" s="1" t="s">
        <v>153</v>
      </c>
      <c r="C400" s="1" t="s">
        <v>425</v>
      </c>
      <c r="D400" s="1" t="s">
        <v>86</v>
      </c>
      <c r="E400" s="1">
        <v>50</v>
      </c>
      <c r="F400" s="1">
        <v>-7</v>
      </c>
      <c r="G400" s="1">
        <v>57</v>
      </c>
      <c r="H400" s="1">
        <v>1</v>
      </c>
      <c r="I400" s="1">
        <v>1</v>
      </c>
      <c r="J400" s="1">
        <v>0</v>
      </c>
      <c r="K400" s="1">
        <v>0</v>
      </c>
      <c r="L400" s="1">
        <v>0</v>
      </c>
      <c r="M400" s="1">
        <v>57</v>
      </c>
      <c r="N400" s="1">
        <v>0</v>
      </c>
      <c r="O400" s="1">
        <v>0</v>
      </c>
      <c r="P400" s="1">
        <v>0</v>
      </c>
      <c r="Q400" s="1">
        <v>57</v>
      </c>
      <c r="R400" s="1">
        <v>0</v>
      </c>
      <c r="S400" s="1">
        <v>53</v>
      </c>
      <c r="T400" s="1">
        <v>4</v>
      </c>
      <c r="U400" s="1">
        <v>0</v>
      </c>
      <c r="V400" s="1">
        <v>52</v>
      </c>
      <c r="W400" s="1">
        <v>5</v>
      </c>
      <c r="X400" s="1">
        <v>0</v>
      </c>
      <c r="Y400" s="1">
        <v>12</v>
      </c>
      <c r="Z400" s="1">
        <v>12</v>
      </c>
      <c r="AA400" s="1">
        <v>20</v>
      </c>
      <c r="AB400" s="1">
        <v>20</v>
      </c>
      <c r="AC400" s="1">
        <v>3</v>
      </c>
      <c r="AD400" s="1">
        <v>36</v>
      </c>
      <c r="AE400" s="1">
        <v>17</v>
      </c>
      <c r="AF400" s="1">
        <v>94</v>
      </c>
      <c r="AG400" s="1">
        <v>57</v>
      </c>
      <c r="AH400" s="1"/>
      <c r="AI400" s="1"/>
      <c r="AJ400" s="1"/>
      <c r="AK400" s="1">
        <v>7</v>
      </c>
      <c r="AL400" s="1">
        <v>11</v>
      </c>
      <c r="AM400" s="1">
        <v>25</v>
      </c>
      <c r="AN400" s="1">
        <v>14</v>
      </c>
      <c r="AO400" s="1">
        <v>0</v>
      </c>
      <c r="AP400" s="1">
        <v>1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1</v>
      </c>
      <c r="AX400" s="1">
        <v>0</v>
      </c>
      <c r="AY400" s="1">
        <v>0</v>
      </c>
    </row>
    <row r="401" spans="1:51" ht="15.75" customHeight="1" x14ac:dyDescent="0.3">
      <c r="A401" s="1" t="s">
        <v>149</v>
      </c>
      <c r="B401" s="1" t="s">
        <v>158</v>
      </c>
      <c r="C401" s="1" t="s">
        <v>432</v>
      </c>
      <c r="D401" s="1" t="s">
        <v>86</v>
      </c>
      <c r="E401" s="1">
        <v>10</v>
      </c>
      <c r="F401" s="1">
        <v>1</v>
      </c>
      <c r="G401" s="1">
        <v>10</v>
      </c>
      <c r="H401" s="1">
        <v>1</v>
      </c>
      <c r="I401" s="1">
        <v>0</v>
      </c>
      <c r="J401" s="1">
        <v>0</v>
      </c>
      <c r="K401" s="1">
        <v>1</v>
      </c>
      <c r="L401" s="1">
        <v>0</v>
      </c>
      <c r="M401" s="1">
        <v>9</v>
      </c>
      <c r="N401" s="1">
        <v>0</v>
      </c>
      <c r="O401" s="1">
        <v>0</v>
      </c>
      <c r="P401" s="1">
        <v>0</v>
      </c>
      <c r="Q401" s="1">
        <v>9</v>
      </c>
      <c r="R401" s="1">
        <v>0</v>
      </c>
      <c r="S401" s="1">
        <v>9</v>
      </c>
      <c r="T401" s="1">
        <v>0</v>
      </c>
      <c r="U401" s="1">
        <v>0</v>
      </c>
      <c r="V401" s="1">
        <v>7</v>
      </c>
      <c r="W401" s="1">
        <v>2</v>
      </c>
      <c r="X401" s="1">
        <v>0</v>
      </c>
      <c r="Y401" s="1">
        <v>2</v>
      </c>
      <c r="Z401" s="1">
        <v>1</v>
      </c>
      <c r="AA401" s="1">
        <v>0</v>
      </c>
      <c r="AB401" s="1">
        <v>0</v>
      </c>
      <c r="AC401" s="1">
        <v>1</v>
      </c>
      <c r="AD401" s="1">
        <v>49</v>
      </c>
      <c r="AE401" s="1">
        <v>23</v>
      </c>
      <c r="AF401" s="1">
        <v>117</v>
      </c>
      <c r="AG401" s="1">
        <v>9</v>
      </c>
      <c r="AH401" s="1"/>
      <c r="AI401" s="1"/>
      <c r="AJ401" s="1"/>
      <c r="AK401" s="1">
        <v>0</v>
      </c>
      <c r="AL401" s="1">
        <v>0</v>
      </c>
      <c r="AM401" s="1">
        <v>7</v>
      </c>
      <c r="AN401" s="1">
        <v>2</v>
      </c>
      <c r="AO401" s="1"/>
      <c r="AP401" s="1">
        <v>2</v>
      </c>
      <c r="AQ401" s="1">
        <v>0</v>
      </c>
      <c r="AR401" s="1">
        <v>2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</row>
    <row r="402" spans="1:51" ht="15.75" customHeight="1" x14ac:dyDescent="0.3">
      <c r="A402" s="1" t="s">
        <v>83</v>
      </c>
      <c r="B402" s="1" t="s">
        <v>451</v>
      </c>
      <c r="C402" s="1" t="s">
        <v>452</v>
      </c>
      <c r="D402" s="1" t="s">
        <v>86</v>
      </c>
      <c r="E402" s="1">
        <v>17</v>
      </c>
      <c r="F402" s="1">
        <v>2</v>
      </c>
      <c r="G402" s="1">
        <v>16</v>
      </c>
      <c r="H402" s="1">
        <v>1</v>
      </c>
      <c r="I402" s="1">
        <v>1</v>
      </c>
      <c r="J402" s="1"/>
      <c r="K402" s="1"/>
      <c r="L402" s="1"/>
      <c r="M402" s="1">
        <v>15</v>
      </c>
      <c r="N402" s="1"/>
      <c r="O402" s="1"/>
      <c r="P402" s="1"/>
      <c r="Q402" s="1">
        <v>15</v>
      </c>
      <c r="R402" s="1"/>
      <c r="S402" s="1"/>
      <c r="T402" s="1">
        <v>15</v>
      </c>
      <c r="U402" s="1"/>
      <c r="V402" s="1">
        <v>13</v>
      </c>
      <c r="W402" s="1">
        <v>2</v>
      </c>
      <c r="X402" s="1"/>
      <c r="Y402" s="1">
        <v>1</v>
      </c>
      <c r="Z402" s="1">
        <v>1</v>
      </c>
      <c r="AA402" s="1">
        <v>10</v>
      </c>
      <c r="AB402" s="1">
        <v>15</v>
      </c>
      <c r="AC402" s="1"/>
      <c r="AD402" s="1">
        <v>35</v>
      </c>
      <c r="AE402" s="1">
        <v>20</v>
      </c>
      <c r="AF402" s="1">
        <v>108</v>
      </c>
      <c r="AG402" s="1">
        <v>15</v>
      </c>
      <c r="AH402" s="1"/>
      <c r="AI402" s="1"/>
      <c r="AJ402" s="1"/>
      <c r="AK402" s="1"/>
      <c r="AL402" s="1">
        <v>1</v>
      </c>
      <c r="AM402" s="1">
        <v>7</v>
      </c>
      <c r="AN402" s="1">
        <v>7</v>
      </c>
      <c r="AO402" s="1"/>
      <c r="AP402" s="1">
        <v>1</v>
      </c>
      <c r="AQ402" s="1"/>
      <c r="AR402" s="1"/>
      <c r="AS402" s="1"/>
      <c r="AT402" s="1">
        <v>1</v>
      </c>
      <c r="AU402" s="1"/>
      <c r="AV402" s="1"/>
      <c r="AW402" s="1"/>
      <c r="AX402" s="1"/>
      <c r="AY402" s="1"/>
    </row>
    <row r="403" spans="1:51" ht="15.75" customHeight="1" x14ac:dyDescent="0.3">
      <c r="A403" s="1" t="s">
        <v>107</v>
      </c>
      <c r="B403" s="1" t="s">
        <v>108</v>
      </c>
      <c r="C403" s="1" t="s">
        <v>648</v>
      </c>
      <c r="D403" s="1" t="s">
        <v>86</v>
      </c>
      <c r="E403" s="1">
        <v>316</v>
      </c>
      <c r="F403" s="1">
        <v>-880</v>
      </c>
      <c r="G403" s="1">
        <v>1196</v>
      </c>
      <c r="H403" s="1">
        <v>17</v>
      </c>
      <c r="I403" s="1">
        <v>17</v>
      </c>
      <c r="J403" s="1"/>
      <c r="K403" s="1"/>
      <c r="L403" s="1"/>
      <c r="M403" s="1">
        <v>1196</v>
      </c>
      <c r="N403" s="1"/>
      <c r="O403" s="1"/>
      <c r="P403" s="1"/>
      <c r="Q403" s="1">
        <v>1196</v>
      </c>
      <c r="R403" s="1">
        <v>15</v>
      </c>
      <c r="S403" s="1">
        <v>984</v>
      </c>
      <c r="T403" s="1">
        <v>197</v>
      </c>
      <c r="U403" s="1"/>
      <c r="V403" s="1">
        <v>1006</v>
      </c>
      <c r="W403" s="1">
        <v>190</v>
      </c>
      <c r="X403" s="1"/>
      <c r="Y403" s="1">
        <v>433</v>
      </c>
      <c r="Z403" s="1">
        <v>420</v>
      </c>
      <c r="AA403" s="1">
        <v>31</v>
      </c>
      <c r="AB403" s="1">
        <v>487</v>
      </c>
      <c r="AC403" s="1">
        <v>5</v>
      </c>
      <c r="AD403" s="1">
        <v>40</v>
      </c>
      <c r="AE403" s="1">
        <v>30</v>
      </c>
      <c r="AF403" s="1">
        <v>90</v>
      </c>
      <c r="AG403" s="1">
        <v>1196</v>
      </c>
      <c r="AH403" s="1"/>
      <c r="AI403" s="1"/>
      <c r="AJ403" s="1"/>
      <c r="AK403" s="1">
        <v>127</v>
      </c>
      <c r="AL403" s="1">
        <v>384</v>
      </c>
      <c r="AM403" s="1">
        <v>493</v>
      </c>
      <c r="AN403" s="1">
        <v>192</v>
      </c>
      <c r="AO403" s="1"/>
      <c r="AP403" s="1">
        <v>36</v>
      </c>
      <c r="AQ403" s="1"/>
      <c r="AR403" s="1">
        <v>12</v>
      </c>
      <c r="AS403" s="1">
        <v>1</v>
      </c>
      <c r="AT403" s="1">
        <v>20</v>
      </c>
      <c r="AU403" s="1"/>
      <c r="AV403" s="1"/>
      <c r="AW403" s="1">
        <v>3</v>
      </c>
      <c r="AX403" s="1"/>
      <c r="AY403" s="1"/>
    </row>
    <row r="404" spans="1:51" ht="15.75" customHeight="1" x14ac:dyDescent="0.3">
      <c r="A404" s="1" t="s">
        <v>107</v>
      </c>
      <c r="B404" s="1" t="s">
        <v>110</v>
      </c>
      <c r="C404" s="1" t="s">
        <v>456</v>
      </c>
      <c r="D404" s="1" t="s">
        <v>86</v>
      </c>
      <c r="E404" s="1">
        <v>20</v>
      </c>
      <c r="F404" s="1">
        <v>14</v>
      </c>
      <c r="G404" s="1">
        <v>3</v>
      </c>
      <c r="H404" s="1">
        <v>1</v>
      </c>
      <c r="I404" s="1"/>
      <c r="J404" s="1"/>
      <c r="K404" s="1">
        <v>1</v>
      </c>
      <c r="L404" s="1"/>
      <c r="M404" s="1">
        <v>3</v>
      </c>
      <c r="N404" s="1"/>
      <c r="O404" s="1"/>
      <c r="P404" s="1"/>
      <c r="Q404" s="1">
        <v>3</v>
      </c>
      <c r="R404" s="1">
        <v>3</v>
      </c>
      <c r="S404" s="1">
        <v>0</v>
      </c>
      <c r="T404" s="1"/>
      <c r="U404" s="1"/>
      <c r="V404" s="1">
        <v>3</v>
      </c>
      <c r="W404" s="1"/>
      <c r="X404" s="1"/>
      <c r="Y404" s="1">
        <v>3</v>
      </c>
      <c r="Z404" s="1">
        <v>3</v>
      </c>
      <c r="AA404" s="1">
        <v>2</v>
      </c>
      <c r="AB404" s="1">
        <v>3</v>
      </c>
      <c r="AC404" s="1">
        <v>3</v>
      </c>
      <c r="AD404" s="1"/>
      <c r="AE404" s="1">
        <v>24</v>
      </c>
      <c r="AF404" s="1">
        <v>95</v>
      </c>
      <c r="AG404" s="1">
        <v>6</v>
      </c>
      <c r="AH404" s="1"/>
      <c r="AI404" s="1"/>
      <c r="AJ404" s="1"/>
      <c r="AK404" s="1">
        <v>0</v>
      </c>
      <c r="AL404" s="1">
        <v>1</v>
      </c>
      <c r="AM404" s="1">
        <v>2</v>
      </c>
      <c r="AN404" s="1"/>
      <c r="AO404" s="1"/>
      <c r="AP404" s="1">
        <v>0</v>
      </c>
      <c r="AQ404" s="1"/>
      <c r="AR404" s="1"/>
      <c r="AS404" s="1"/>
      <c r="AT404" s="1">
        <v>0</v>
      </c>
      <c r="AU404" s="1"/>
      <c r="AV404" s="1"/>
      <c r="AW404" s="1"/>
      <c r="AX404" s="1">
        <v>0</v>
      </c>
      <c r="AY404" s="1"/>
    </row>
    <row r="405" spans="1:51" ht="15.75" customHeight="1" x14ac:dyDescent="0.3">
      <c r="A405" s="1" t="s">
        <v>107</v>
      </c>
      <c r="B405" s="1" t="s">
        <v>117</v>
      </c>
      <c r="C405" s="1" t="s">
        <v>462</v>
      </c>
      <c r="D405" s="1" t="s">
        <v>86</v>
      </c>
      <c r="E405" s="1">
        <v>50</v>
      </c>
      <c r="F405" s="1">
        <v>-1</v>
      </c>
      <c r="G405" s="1">
        <v>51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51</v>
      </c>
      <c r="N405" s="1">
        <v>51</v>
      </c>
      <c r="O405" s="1">
        <v>0</v>
      </c>
      <c r="P405" s="1">
        <v>0</v>
      </c>
      <c r="Q405" s="1">
        <v>0</v>
      </c>
      <c r="R405" s="1">
        <v>24</v>
      </c>
      <c r="S405" s="1">
        <v>27</v>
      </c>
      <c r="T405" s="1">
        <v>0</v>
      </c>
      <c r="U405" s="1">
        <v>0</v>
      </c>
      <c r="V405" s="1">
        <v>36</v>
      </c>
      <c r="W405" s="1">
        <v>15</v>
      </c>
      <c r="X405" s="1">
        <v>0</v>
      </c>
      <c r="Y405" s="1">
        <v>26</v>
      </c>
      <c r="Z405" s="1">
        <v>26</v>
      </c>
      <c r="AA405" s="1">
        <v>2</v>
      </c>
      <c r="AB405" s="1">
        <v>24</v>
      </c>
      <c r="AC405" s="1">
        <v>7</v>
      </c>
      <c r="AD405" s="1">
        <v>44</v>
      </c>
      <c r="AE405" s="1">
        <v>23</v>
      </c>
      <c r="AF405" s="1">
        <v>59</v>
      </c>
      <c r="AG405" s="1">
        <v>50</v>
      </c>
      <c r="AH405" s="1"/>
      <c r="AI405" s="1"/>
      <c r="AJ405" s="1"/>
      <c r="AK405" s="1">
        <v>28</v>
      </c>
      <c r="AL405" s="1">
        <v>20</v>
      </c>
      <c r="AM405" s="1">
        <v>3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</row>
    <row r="406" spans="1:51" ht="15.75" customHeight="1" x14ac:dyDescent="0.3">
      <c r="A406" s="1" t="s">
        <v>107</v>
      </c>
      <c r="B406" s="1" t="s">
        <v>118</v>
      </c>
      <c r="C406" s="1" t="s">
        <v>457</v>
      </c>
      <c r="D406" s="1" t="s">
        <v>86</v>
      </c>
      <c r="E406" s="1">
        <v>75</v>
      </c>
      <c r="F406" s="1">
        <v>2</v>
      </c>
      <c r="G406" s="1">
        <v>73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73</v>
      </c>
      <c r="N406" s="1">
        <v>0</v>
      </c>
      <c r="O406" s="1">
        <v>0</v>
      </c>
      <c r="P406" s="1">
        <v>0</v>
      </c>
      <c r="Q406" s="1">
        <v>73</v>
      </c>
      <c r="R406" s="1">
        <v>17</v>
      </c>
      <c r="S406" s="1">
        <v>52</v>
      </c>
      <c r="T406" s="1">
        <v>4</v>
      </c>
      <c r="U406" s="1">
        <v>0</v>
      </c>
      <c r="V406" s="1">
        <v>65</v>
      </c>
      <c r="W406" s="1">
        <v>8</v>
      </c>
      <c r="X406" s="1">
        <v>0</v>
      </c>
      <c r="Y406" s="1">
        <v>47</v>
      </c>
      <c r="Z406" s="1">
        <v>45</v>
      </c>
      <c r="AA406" s="1">
        <v>7</v>
      </c>
      <c r="AB406" s="1">
        <v>71</v>
      </c>
      <c r="AC406" s="1">
        <v>3</v>
      </c>
      <c r="AD406" s="1">
        <v>44</v>
      </c>
      <c r="AE406" s="1">
        <v>23</v>
      </c>
      <c r="AF406" s="1">
        <v>82</v>
      </c>
      <c r="AG406" s="1">
        <v>0</v>
      </c>
      <c r="AH406" s="1"/>
      <c r="AI406" s="1"/>
      <c r="AJ406" s="1"/>
      <c r="AK406" s="1">
        <v>1</v>
      </c>
      <c r="AL406" s="1">
        <v>48</v>
      </c>
      <c r="AM406" s="1">
        <v>18</v>
      </c>
      <c r="AN406" s="1">
        <v>6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</row>
    <row r="407" spans="1:51" ht="15.75" customHeight="1" x14ac:dyDescent="0.3">
      <c r="A407" s="1" t="s">
        <v>107</v>
      </c>
      <c r="B407" s="1" t="s">
        <v>468</v>
      </c>
      <c r="C407" s="1" t="s">
        <v>469</v>
      </c>
      <c r="D407" s="1" t="s">
        <v>86</v>
      </c>
      <c r="E407" s="1">
        <v>20</v>
      </c>
      <c r="F407" s="1">
        <v>6</v>
      </c>
      <c r="G407" s="1">
        <v>14</v>
      </c>
      <c r="H407" s="1">
        <v>0</v>
      </c>
      <c r="I407" s="1"/>
      <c r="J407" s="1"/>
      <c r="K407" s="1"/>
      <c r="L407" s="1"/>
      <c r="M407" s="1">
        <v>14</v>
      </c>
      <c r="N407" s="1"/>
      <c r="O407" s="1"/>
      <c r="P407" s="1"/>
      <c r="Q407" s="1">
        <v>14</v>
      </c>
      <c r="R407" s="1">
        <v>0</v>
      </c>
      <c r="S407" s="1">
        <v>14</v>
      </c>
      <c r="T407" s="1"/>
      <c r="U407" s="1"/>
      <c r="V407" s="1">
        <v>10</v>
      </c>
      <c r="W407" s="1">
        <v>4</v>
      </c>
      <c r="X407" s="1"/>
      <c r="Y407" s="1">
        <v>10</v>
      </c>
      <c r="Z407" s="1">
        <v>10</v>
      </c>
      <c r="AA407" s="1">
        <v>5</v>
      </c>
      <c r="AB407" s="1">
        <v>7</v>
      </c>
      <c r="AC407" s="1">
        <v>1</v>
      </c>
      <c r="AD407" s="1">
        <v>40</v>
      </c>
      <c r="AE407" s="1">
        <v>20</v>
      </c>
      <c r="AF407" s="1">
        <v>86</v>
      </c>
      <c r="AG407" s="1">
        <v>14</v>
      </c>
      <c r="AH407" s="1"/>
      <c r="AI407" s="1"/>
      <c r="AJ407" s="1"/>
      <c r="AK407" s="1">
        <v>2</v>
      </c>
      <c r="AL407" s="1">
        <v>5</v>
      </c>
      <c r="AM407" s="1">
        <v>4</v>
      </c>
      <c r="AN407" s="1">
        <v>3</v>
      </c>
      <c r="AO407" s="1"/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</row>
    <row r="408" spans="1:51" ht="15.75" customHeight="1" x14ac:dyDescent="0.3">
      <c r="A408" s="1" t="s">
        <v>129</v>
      </c>
      <c r="B408" s="1" t="s">
        <v>135</v>
      </c>
      <c r="C408" s="1" t="s">
        <v>477</v>
      </c>
      <c r="D408" s="1" t="s">
        <v>86</v>
      </c>
      <c r="E408" s="1">
        <v>50</v>
      </c>
      <c r="F408" s="1">
        <v>7</v>
      </c>
      <c r="G408" s="1">
        <v>43</v>
      </c>
      <c r="H408" s="1">
        <v>1</v>
      </c>
      <c r="I408" s="1">
        <v>1</v>
      </c>
      <c r="J408" s="1">
        <v>0</v>
      </c>
      <c r="K408" s="1">
        <v>0</v>
      </c>
      <c r="L408" s="1">
        <v>0</v>
      </c>
      <c r="M408" s="1">
        <v>40</v>
      </c>
      <c r="N408" s="1">
        <v>0</v>
      </c>
      <c r="O408" s="1">
        <v>0</v>
      </c>
      <c r="P408" s="1">
        <v>0</v>
      </c>
      <c r="Q408" s="1">
        <v>40</v>
      </c>
      <c r="R408" s="1">
        <v>0</v>
      </c>
      <c r="S408" s="1">
        <v>40</v>
      </c>
      <c r="T408" s="1">
        <v>0</v>
      </c>
      <c r="U408" s="1">
        <v>0</v>
      </c>
      <c r="V408" s="1">
        <v>35</v>
      </c>
      <c r="W408" s="1">
        <v>5</v>
      </c>
      <c r="X408" s="1">
        <v>0</v>
      </c>
      <c r="Y408" s="1">
        <v>17</v>
      </c>
      <c r="Z408" s="1">
        <v>15</v>
      </c>
      <c r="AA408" s="1">
        <v>2</v>
      </c>
      <c r="AB408" s="1">
        <v>13</v>
      </c>
      <c r="AC408" s="1">
        <v>3</v>
      </c>
      <c r="AD408" s="1">
        <v>41</v>
      </c>
      <c r="AE408" s="1">
        <v>26</v>
      </c>
      <c r="AF408" s="1"/>
      <c r="AG408" s="1">
        <v>40</v>
      </c>
      <c r="AH408" s="1"/>
      <c r="AI408" s="1"/>
      <c r="AJ408" s="1"/>
      <c r="AK408" s="1">
        <v>19</v>
      </c>
      <c r="AL408" s="1">
        <v>10</v>
      </c>
      <c r="AM408" s="1">
        <v>10</v>
      </c>
      <c r="AN408" s="1">
        <v>0</v>
      </c>
      <c r="AO408" s="1">
        <v>1</v>
      </c>
      <c r="AP408" s="1">
        <v>3</v>
      </c>
      <c r="AQ408" s="1">
        <v>0</v>
      </c>
      <c r="AR408" s="1">
        <v>0</v>
      </c>
      <c r="AS408" s="1">
        <v>0</v>
      </c>
      <c r="AT408" s="1">
        <v>0</v>
      </c>
      <c r="AU408" s="1">
        <v>2</v>
      </c>
      <c r="AV408" s="1">
        <v>0</v>
      </c>
      <c r="AW408" s="1">
        <v>0</v>
      </c>
      <c r="AX408" s="1">
        <v>1</v>
      </c>
      <c r="AY408" s="1">
        <v>0</v>
      </c>
    </row>
    <row r="409" spans="1:51" ht="15.75" customHeight="1" x14ac:dyDescent="0.3">
      <c r="A409" s="1" t="s">
        <v>146</v>
      </c>
      <c r="B409" s="1" t="s">
        <v>147</v>
      </c>
      <c r="C409" s="1" t="s">
        <v>487</v>
      </c>
      <c r="D409" s="1" t="s">
        <v>86</v>
      </c>
      <c r="E409" s="1"/>
      <c r="F409" s="1"/>
      <c r="G409" s="1">
        <v>691</v>
      </c>
      <c r="H409" s="1">
        <v>49</v>
      </c>
      <c r="I409" s="1">
        <v>25</v>
      </c>
      <c r="J409" s="1">
        <v>2</v>
      </c>
      <c r="K409" s="1">
        <v>24</v>
      </c>
      <c r="L409" s="1">
        <v>0</v>
      </c>
      <c r="M409" s="1">
        <v>671</v>
      </c>
      <c r="N409" s="1">
        <v>0</v>
      </c>
      <c r="O409" s="1">
        <v>0</v>
      </c>
      <c r="P409" s="1">
        <v>0</v>
      </c>
      <c r="Q409" s="1">
        <v>671</v>
      </c>
      <c r="R409" s="1">
        <v>224</v>
      </c>
      <c r="S409" s="1">
        <v>394</v>
      </c>
      <c r="T409" s="1">
        <v>53</v>
      </c>
      <c r="U409" s="1">
        <v>0</v>
      </c>
      <c r="V409" s="1">
        <v>551</v>
      </c>
      <c r="W409" s="1">
        <v>120</v>
      </c>
      <c r="X409" s="1">
        <v>0</v>
      </c>
      <c r="Y409" s="1">
        <v>127</v>
      </c>
      <c r="Z409" s="1">
        <v>126</v>
      </c>
      <c r="AA409" s="1">
        <v>11</v>
      </c>
      <c r="AB409" s="1">
        <v>120</v>
      </c>
      <c r="AC409" s="1">
        <v>16</v>
      </c>
      <c r="AD409" s="1">
        <v>42</v>
      </c>
      <c r="AE409" s="1">
        <v>26</v>
      </c>
      <c r="AF409" s="1">
        <v>99</v>
      </c>
      <c r="AG409" s="1">
        <v>438</v>
      </c>
      <c r="AH409" s="1"/>
      <c r="AI409" s="1"/>
      <c r="AJ409" s="1"/>
      <c r="AK409" s="1">
        <v>18</v>
      </c>
      <c r="AL409" s="1">
        <v>29</v>
      </c>
      <c r="AM409" s="1">
        <v>303</v>
      </c>
      <c r="AN409" s="1">
        <v>88</v>
      </c>
      <c r="AO409" s="1">
        <v>9</v>
      </c>
      <c r="AP409" s="1">
        <v>20</v>
      </c>
      <c r="AQ409" s="1"/>
      <c r="AR409" s="1"/>
      <c r="AS409" s="1">
        <v>1</v>
      </c>
      <c r="AT409" s="1">
        <v>1</v>
      </c>
      <c r="AU409" s="1">
        <v>16</v>
      </c>
      <c r="AV409" s="1"/>
      <c r="AW409" s="1">
        <v>1</v>
      </c>
      <c r="AX409" s="1"/>
      <c r="AY409" s="1">
        <v>1</v>
      </c>
    </row>
    <row r="410" spans="1:51" ht="15.75" customHeight="1" x14ac:dyDescent="0.3">
      <c r="A410" s="1" t="s">
        <v>288</v>
      </c>
      <c r="B410" s="1" t="s">
        <v>647</v>
      </c>
      <c r="C410" s="1" t="s">
        <v>503</v>
      </c>
      <c r="D410" s="1" t="s">
        <v>86</v>
      </c>
      <c r="E410" s="1"/>
      <c r="F410" s="1">
        <v>-1859</v>
      </c>
      <c r="G410" s="1">
        <v>1882</v>
      </c>
      <c r="H410" s="1">
        <v>113</v>
      </c>
      <c r="I410" s="1">
        <v>74</v>
      </c>
      <c r="J410" s="1">
        <v>33</v>
      </c>
      <c r="K410" s="1">
        <v>6</v>
      </c>
      <c r="L410" s="1"/>
      <c r="M410" s="1">
        <v>1859</v>
      </c>
      <c r="N410" s="1"/>
      <c r="O410" s="1"/>
      <c r="P410" s="1"/>
      <c r="Q410" s="1">
        <v>1859</v>
      </c>
      <c r="R410" s="1">
        <v>10</v>
      </c>
      <c r="S410" s="1">
        <v>1804</v>
      </c>
      <c r="T410" s="1">
        <v>45</v>
      </c>
      <c r="U410" s="1"/>
      <c r="V410" s="1">
        <v>1540</v>
      </c>
      <c r="W410" s="1">
        <v>319</v>
      </c>
      <c r="X410" s="1"/>
      <c r="Y410" s="1">
        <v>471</v>
      </c>
      <c r="Z410" s="1">
        <v>455</v>
      </c>
      <c r="AA410" s="1">
        <v>141</v>
      </c>
      <c r="AB410" s="1">
        <v>856</v>
      </c>
      <c r="AC410" s="1">
        <v>76</v>
      </c>
      <c r="AD410" s="1">
        <v>41</v>
      </c>
      <c r="AE410" s="1">
        <v>20</v>
      </c>
      <c r="AF410" s="1">
        <v>102</v>
      </c>
      <c r="AG410" s="1">
        <v>1859</v>
      </c>
      <c r="AH410" s="1"/>
      <c r="AI410" s="1"/>
      <c r="AJ410" s="1"/>
      <c r="AK410" s="1">
        <v>127</v>
      </c>
      <c r="AL410" s="1">
        <v>177</v>
      </c>
      <c r="AM410" s="1">
        <v>1289</v>
      </c>
      <c r="AN410" s="1">
        <v>255</v>
      </c>
      <c r="AO410" s="1">
        <v>11</v>
      </c>
      <c r="AP410" s="1">
        <v>83</v>
      </c>
      <c r="AQ410" s="1"/>
      <c r="AR410" s="1"/>
      <c r="AS410" s="1"/>
      <c r="AT410" s="1">
        <v>1</v>
      </c>
      <c r="AU410" s="1">
        <v>77</v>
      </c>
      <c r="AV410" s="1"/>
      <c r="AW410" s="1">
        <v>2</v>
      </c>
      <c r="AX410" s="1">
        <v>3</v>
      </c>
      <c r="AY410" s="1"/>
    </row>
    <row r="411" spans="1:51" ht="15.75" customHeight="1" x14ac:dyDescent="0.3">
      <c r="A411" s="1" t="s">
        <v>288</v>
      </c>
      <c r="B411" s="1" t="s">
        <v>500</v>
      </c>
      <c r="C411" s="1" t="s">
        <v>501</v>
      </c>
      <c r="D411" s="1" t="s">
        <v>86</v>
      </c>
      <c r="E411" s="1">
        <v>60</v>
      </c>
      <c r="F411" s="1">
        <v>37</v>
      </c>
      <c r="G411" s="1">
        <v>23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23</v>
      </c>
      <c r="N411" s="1">
        <v>0</v>
      </c>
      <c r="O411" s="1">
        <v>0</v>
      </c>
      <c r="P411" s="1">
        <v>23</v>
      </c>
      <c r="Q411" s="1">
        <v>0</v>
      </c>
      <c r="R411" s="1">
        <v>0</v>
      </c>
      <c r="S411" s="1">
        <v>23</v>
      </c>
      <c r="T411" s="1">
        <v>0</v>
      </c>
      <c r="U411" s="1">
        <v>0</v>
      </c>
      <c r="V411" s="1">
        <v>18</v>
      </c>
      <c r="W411" s="1">
        <v>5</v>
      </c>
      <c r="X411" s="1">
        <v>0</v>
      </c>
      <c r="Y411" s="1">
        <v>8</v>
      </c>
      <c r="Z411" s="1">
        <v>8</v>
      </c>
      <c r="AA411" s="1">
        <v>6</v>
      </c>
      <c r="AB411" s="1">
        <v>13</v>
      </c>
      <c r="AC411" s="1">
        <v>7</v>
      </c>
      <c r="AD411" s="1">
        <v>42</v>
      </c>
      <c r="AE411" s="1">
        <v>19</v>
      </c>
      <c r="AF411" s="1">
        <v>129</v>
      </c>
      <c r="AG411" s="1">
        <v>23</v>
      </c>
      <c r="AH411" s="1"/>
      <c r="AI411" s="1"/>
      <c r="AJ411" s="1"/>
      <c r="AK411" s="1">
        <v>1</v>
      </c>
      <c r="AL411" s="1">
        <v>2</v>
      </c>
      <c r="AM411" s="1">
        <v>5</v>
      </c>
      <c r="AN411" s="1">
        <v>12</v>
      </c>
      <c r="AO411" s="1">
        <v>3</v>
      </c>
      <c r="AP411" s="1">
        <v>1</v>
      </c>
      <c r="AQ411" s="1"/>
      <c r="AR411" s="1"/>
      <c r="AS411" s="1">
        <v>1</v>
      </c>
      <c r="AT411" s="1">
        <v>0</v>
      </c>
      <c r="AU411" s="1"/>
      <c r="AV411" s="1"/>
      <c r="AW411" s="1">
        <v>0</v>
      </c>
      <c r="AX411" s="1"/>
      <c r="AY411" s="1">
        <v>0</v>
      </c>
    </row>
    <row r="412" spans="1:51" ht="15.75" customHeight="1" x14ac:dyDescent="0.3">
      <c r="A412" s="1" t="s">
        <v>161</v>
      </c>
      <c r="B412" s="1" t="s">
        <v>163</v>
      </c>
      <c r="C412" s="1" t="s">
        <v>504</v>
      </c>
      <c r="D412" s="1" t="s">
        <v>86</v>
      </c>
      <c r="E412" s="1">
        <v>240</v>
      </c>
      <c r="F412" s="1">
        <v>99</v>
      </c>
      <c r="G412" s="1">
        <v>141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141</v>
      </c>
      <c r="N412" s="1">
        <v>0</v>
      </c>
      <c r="O412" s="1">
        <v>0</v>
      </c>
      <c r="P412" s="1">
        <v>0</v>
      </c>
      <c r="Q412" s="1">
        <v>141</v>
      </c>
      <c r="R412" s="1">
        <v>0</v>
      </c>
      <c r="S412" s="1">
        <v>141</v>
      </c>
      <c r="T412" s="1">
        <v>0</v>
      </c>
      <c r="U412" s="1">
        <v>0</v>
      </c>
      <c r="V412" s="1">
        <v>123</v>
      </c>
      <c r="W412" s="1">
        <v>18</v>
      </c>
      <c r="X412" s="1">
        <v>0</v>
      </c>
      <c r="Y412" s="1">
        <v>59</v>
      </c>
      <c r="Z412" s="1">
        <v>56</v>
      </c>
      <c r="AA412" s="1">
        <v>5</v>
      </c>
      <c r="AB412" s="1">
        <v>93</v>
      </c>
      <c r="AC412" s="1">
        <v>13</v>
      </c>
      <c r="AD412" s="1">
        <v>34</v>
      </c>
      <c r="AE412" s="1">
        <v>15</v>
      </c>
      <c r="AF412" s="1">
        <v>90</v>
      </c>
      <c r="AG412" s="1">
        <v>123</v>
      </c>
      <c r="AH412" s="1"/>
      <c r="AI412" s="1"/>
      <c r="AJ412" s="1"/>
      <c r="AK412" s="1">
        <v>5</v>
      </c>
      <c r="AL412" s="1">
        <v>68</v>
      </c>
      <c r="AM412" s="1">
        <v>34</v>
      </c>
      <c r="AN412" s="1">
        <v>16</v>
      </c>
      <c r="AO412" s="1">
        <v>0</v>
      </c>
      <c r="AP412" s="1">
        <v>2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2</v>
      </c>
    </row>
    <row r="413" spans="1:51" ht="15.75" customHeight="1" x14ac:dyDescent="0.3">
      <c r="A413" s="1" t="s">
        <v>172</v>
      </c>
      <c r="B413" s="1" t="s">
        <v>509</v>
      </c>
      <c r="C413" s="1" t="s">
        <v>510</v>
      </c>
      <c r="D413" s="1" t="s">
        <v>86</v>
      </c>
      <c r="E413" s="1">
        <v>95</v>
      </c>
      <c r="F413" s="1">
        <v>5</v>
      </c>
      <c r="G413" s="1">
        <v>90</v>
      </c>
      <c r="H413" s="1">
        <v>4</v>
      </c>
      <c r="I413" s="1">
        <v>1</v>
      </c>
      <c r="J413" s="1">
        <v>0</v>
      </c>
      <c r="K413" s="1">
        <v>3</v>
      </c>
      <c r="L413" s="1">
        <v>0</v>
      </c>
      <c r="M413" s="1">
        <v>90</v>
      </c>
      <c r="N413" s="1">
        <v>0</v>
      </c>
      <c r="O413" s="1">
        <v>0</v>
      </c>
      <c r="P413" s="1">
        <v>0</v>
      </c>
      <c r="Q413" s="1">
        <v>90</v>
      </c>
      <c r="R413" s="1">
        <v>3</v>
      </c>
      <c r="S413" s="1">
        <v>85</v>
      </c>
      <c r="T413" s="1">
        <v>2</v>
      </c>
      <c r="U413" s="1">
        <v>0</v>
      </c>
      <c r="V413" s="1">
        <v>76</v>
      </c>
      <c r="W413" s="1">
        <v>14</v>
      </c>
      <c r="X413" s="1">
        <v>0</v>
      </c>
      <c r="Y413" s="1">
        <v>72</v>
      </c>
      <c r="Z413" s="1">
        <v>72</v>
      </c>
      <c r="AA413" s="1">
        <v>23</v>
      </c>
      <c r="AB413" s="1">
        <v>50</v>
      </c>
      <c r="AC413" s="1">
        <v>45</v>
      </c>
      <c r="AD413" s="1">
        <v>44</v>
      </c>
      <c r="AE413" s="1">
        <v>21</v>
      </c>
      <c r="AF413" s="1">
        <v>100</v>
      </c>
      <c r="AG413" s="1">
        <v>90</v>
      </c>
      <c r="AH413" s="1"/>
      <c r="AI413" s="1"/>
      <c r="AJ413" s="1"/>
      <c r="AK413" s="1">
        <v>5</v>
      </c>
      <c r="AL413" s="1">
        <v>18</v>
      </c>
      <c r="AM413" s="1">
        <v>41</v>
      </c>
      <c r="AN413" s="1">
        <v>24</v>
      </c>
      <c r="AO413" s="1">
        <v>2</v>
      </c>
      <c r="AP413" s="1">
        <v>5</v>
      </c>
      <c r="AQ413" s="1">
        <v>0</v>
      </c>
      <c r="AR413" s="1">
        <v>0</v>
      </c>
      <c r="AS413" s="1">
        <v>0</v>
      </c>
      <c r="AT413" s="1">
        <v>2</v>
      </c>
      <c r="AU413" s="1">
        <v>0</v>
      </c>
      <c r="AV413" s="1">
        <v>0</v>
      </c>
      <c r="AW413" s="1">
        <v>1</v>
      </c>
      <c r="AX413" s="1">
        <v>2</v>
      </c>
      <c r="AY413" s="1">
        <v>0</v>
      </c>
    </row>
    <row r="414" spans="1:51" ht="15.75" customHeight="1" x14ac:dyDescent="0.3">
      <c r="A414" s="1" t="s">
        <v>198</v>
      </c>
      <c r="B414" s="1" t="s">
        <v>201</v>
      </c>
      <c r="C414" s="1" t="s">
        <v>556</v>
      </c>
      <c r="D414" s="1" t="s">
        <v>86</v>
      </c>
      <c r="E414" s="1">
        <v>60</v>
      </c>
      <c r="F414" s="1">
        <v>58</v>
      </c>
      <c r="G414" s="1">
        <v>2</v>
      </c>
      <c r="H414" s="1">
        <v>1</v>
      </c>
      <c r="I414" s="1"/>
      <c r="J414" s="1"/>
      <c r="K414" s="1">
        <v>1</v>
      </c>
      <c r="L414" s="1"/>
      <c r="M414" s="1">
        <v>2</v>
      </c>
      <c r="N414" s="1"/>
      <c r="O414" s="1"/>
      <c r="P414" s="1"/>
      <c r="Q414" s="1">
        <v>2</v>
      </c>
      <c r="R414" s="1">
        <v>2</v>
      </c>
      <c r="S414" s="1">
        <v>0</v>
      </c>
      <c r="T414" s="1">
        <v>0</v>
      </c>
      <c r="U414" s="1">
        <v>0</v>
      </c>
      <c r="V414" s="1">
        <v>1</v>
      </c>
      <c r="W414" s="1">
        <v>1</v>
      </c>
      <c r="X414" s="1"/>
      <c r="Y414" s="1">
        <v>2</v>
      </c>
      <c r="Z414" s="1">
        <v>2</v>
      </c>
      <c r="AA414" s="1"/>
      <c r="AB414" s="1">
        <v>2</v>
      </c>
      <c r="AC414" s="1">
        <v>2</v>
      </c>
      <c r="AD414" s="1">
        <v>36</v>
      </c>
      <c r="AE414" s="1">
        <v>15</v>
      </c>
      <c r="AF414" s="1">
        <v>120</v>
      </c>
      <c r="AG414" s="1">
        <v>2</v>
      </c>
      <c r="AH414" s="1"/>
      <c r="AI414" s="1"/>
      <c r="AJ414" s="1"/>
      <c r="AK414" s="1">
        <v>0</v>
      </c>
      <c r="AL414" s="1"/>
      <c r="AM414" s="1">
        <v>1</v>
      </c>
      <c r="AN414" s="1">
        <v>0</v>
      </c>
      <c r="AO414" s="1">
        <v>1</v>
      </c>
      <c r="AP414" s="1">
        <v>1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1</v>
      </c>
      <c r="AY414" s="1">
        <v>0</v>
      </c>
    </row>
    <row r="415" spans="1:51" ht="15.75" customHeight="1" x14ac:dyDescent="0.3">
      <c r="A415" s="1" t="s">
        <v>198</v>
      </c>
      <c r="B415" s="1" t="s">
        <v>200</v>
      </c>
      <c r="C415" s="1" t="s">
        <v>557</v>
      </c>
      <c r="D415" s="1" t="s">
        <v>86</v>
      </c>
      <c r="E415" s="1">
        <v>80</v>
      </c>
      <c r="F415" s="1">
        <v>-1</v>
      </c>
      <c r="G415" s="1">
        <v>81</v>
      </c>
      <c r="H415" s="1">
        <v>1</v>
      </c>
      <c r="I415" s="1">
        <v>1</v>
      </c>
      <c r="J415" s="1">
        <v>0</v>
      </c>
      <c r="K415" s="1">
        <v>0</v>
      </c>
      <c r="L415" s="1">
        <v>0</v>
      </c>
      <c r="M415" s="1">
        <v>81</v>
      </c>
      <c r="N415" s="1">
        <v>81</v>
      </c>
      <c r="O415" s="1">
        <v>0</v>
      </c>
      <c r="P415" s="1">
        <v>0</v>
      </c>
      <c r="Q415" s="1"/>
      <c r="R415" s="1">
        <v>12</v>
      </c>
      <c r="S415" s="1">
        <v>67</v>
      </c>
      <c r="T415" s="1">
        <v>2</v>
      </c>
      <c r="U415" s="1">
        <v>0</v>
      </c>
      <c r="V415" s="1">
        <v>70</v>
      </c>
      <c r="W415" s="1">
        <v>11</v>
      </c>
      <c r="X415" s="1">
        <v>0</v>
      </c>
      <c r="Y415" s="1">
        <v>24</v>
      </c>
      <c r="Z415" s="1">
        <v>22</v>
      </c>
      <c r="AA415" s="1">
        <v>8</v>
      </c>
      <c r="AB415" s="1">
        <v>53</v>
      </c>
      <c r="AC415" s="1">
        <v>2</v>
      </c>
      <c r="AD415" s="1">
        <v>41</v>
      </c>
      <c r="AE415" s="1">
        <v>22</v>
      </c>
      <c r="AF415" s="1">
        <v>91</v>
      </c>
      <c r="AG415" s="1">
        <v>78</v>
      </c>
      <c r="AH415" s="1"/>
      <c r="AI415" s="1"/>
      <c r="AJ415" s="1"/>
      <c r="AK415" s="1">
        <v>8</v>
      </c>
      <c r="AL415" s="1">
        <v>27</v>
      </c>
      <c r="AM415" s="1">
        <v>33</v>
      </c>
      <c r="AN415" s="1">
        <v>10</v>
      </c>
      <c r="AO415" s="1">
        <v>3</v>
      </c>
      <c r="AP415" s="1">
        <v>1</v>
      </c>
      <c r="AQ415" s="1">
        <v>0</v>
      </c>
      <c r="AR415" s="1">
        <v>1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</row>
    <row r="416" spans="1:51" ht="15.75" customHeight="1" x14ac:dyDescent="0.3">
      <c r="A416" s="1" t="s">
        <v>198</v>
      </c>
      <c r="B416" s="1" t="s">
        <v>558</v>
      </c>
      <c r="C416" s="1" t="s">
        <v>559</v>
      </c>
      <c r="D416" s="1" t="s">
        <v>86</v>
      </c>
      <c r="E416" s="1">
        <v>10</v>
      </c>
      <c r="F416" s="1">
        <v>4</v>
      </c>
      <c r="G416" s="1">
        <v>6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6</v>
      </c>
      <c r="N416" s="1">
        <v>0</v>
      </c>
      <c r="O416" s="1">
        <v>0</v>
      </c>
      <c r="P416" s="1">
        <v>0</v>
      </c>
      <c r="Q416" s="1">
        <v>6</v>
      </c>
      <c r="R416" s="1">
        <v>0</v>
      </c>
      <c r="S416" s="1">
        <v>6</v>
      </c>
      <c r="T416" s="1">
        <v>0</v>
      </c>
      <c r="U416" s="1">
        <v>0</v>
      </c>
      <c r="V416" s="1">
        <v>6</v>
      </c>
      <c r="W416" s="1">
        <v>0</v>
      </c>
      <c r="X416" s="1">
        <v>0</v>
      </c>
      <c r="Y416" s="1">
        <v>2</v>
      </c>
      <c r="Z416" s="1">
        <v>1</v>
      </c>
      <c r="AA416" s="1">
        <v>1</v>
      </c>
      <c r="AB416" s="1">
        <v>2</v>
      </c>
      <c r="AC416" s="1">
        <v>2</v>
      </c>
      <c r="AD416" s="1">
        <v>45</v>
      </c>
      <c r="AE416" s="1">
        <v>24</v>
      </c>
      <c r="AF416" s="1">
        <v>114</v>
      </c>
      <c r="AG416" s="1">
        <v>6</v>
      </c>
      <c r="AH416" s="1"/>
      <c r="AI416" s="1"/>
      <c r="AJ416" s="1"/>
      <c r="AK416" s="1">
        <v>1</v>
      </c>
      <c r="AL416" s="1">
        <v>0</v>
      </c>
      <c r="AM416" s="1">
        <v>2</v>
      </c>
      <c r="AN416" s="1">
        <v>2</v>
      </c>
      <c r="AO416" s="1">
        <v>1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</row>
    <row r="417" spans="1:51" ht="15.75" customHeight="1" x14ac:dyDescent="0.3">
      <c r="A417" s="1" t="s">
        <v>198</v>
      </c>
      <c r="B417" s="1" t="s">
        <v>204</v>
      </c>
      <c r="C417" s="1" t="s">
        <v>561</v>
      </c>
      <c r="D417" s="1" t="s">
        <v>86</v>
      </c>
      <c r="E417" s="1">
        <v>40</v>
      </c>
      <c r="F417" s="1">
        <v>13</v>
      </c>
      <c r="G417" s="1">
        <v>27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27</v>
      </c>
      <c r="N417" s="1">
        <v>0</v>
      </c>
      <c r="O417" s="1">
        <v>0</v>
      </c>
      <c r="P417" s="1">
        <v>0</v>
      </c>
      <c r="Q417" s="1">
        <v>27</v>
      </c>
      <c r="R417" s="1">
        <v>0</v>
      </c>
      <c r="S417" s="1">
        <v>25</v>
      </c>
      <c r="T417" s="1">
        <v>2</v>
      </c>
      <c r="U417" s="1">
        <v>0</v>
      </c>
      <c r="V417" s="1">
        <v>21</v>
      </c>
      <c r="W417" s="1">
        <v>6</v>
      </c>
      <c r="X417" s="1">
        <v>0</v>
      </c>
      <c r="Y417" s="1">
        <v>14</v>
      </c>
      <c r="Z417" s="1">
        <v>14</v>
      </c>
      <c r="AA417" s="1">
        <v>3</v>
      </c>
      <c r="AB417" s="1">
        <v>18</v>
      </c>
      <c r="AC417" s="1">
        <v>0</v>
      </c>
      <c r="AD417" s="1">
        <v>46</v>
      </c>
      <c r="AE417" s="1">
        <v>24</v>
      </c>
      <c r="AF417" s="1">
        <v>106</v>
      </c>
      <c r="AG417" s="1">
        <v>27</v>
      </c>
      <c r="AH417" s="1"/>
      <c r="AI417" s="1"/>
      <c r="AJ417" s="1"/>
      <c r="AK417" s="1">
        <v>1</v>
      </c>
      <c r="AL417" s="1"/>
      <c r="AM417" s="1">
        <v>20</v>
      </c>
      <c r="AN417" s="1">
        <v>5</v>
      </c>
      <c r="AO417" s="1">
        <v>0</v>
      </c>
      <c r="AP417" s="1">
        <v>1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1</v>
      </c>
      <c r="AX417" s="1">
        <v>0</v>
      </c>
      <c r="AY417" s="1">
        <v>0</v>
      </c>
    </row>
    <row r="418" spans="1:51" ht="15.75" customHeight="1" x14ac:dyDescent="0.3">
      <c r="A418" s="1" t="s">
        <v>198</v>
      </c>
      <c r="B418" s="1" t="s">
        <v>203</v>
      </c>
      <c r="C418" s="1" t="s">
        <v>562</v>
      </c>
      <c r="D418" s="1" t="s">
        <v>86</v>
      </c>
      <c r="E418" s="1">
        <v>10</v>
      </c>
      <c r="F418" s="1">
        <v>30</v>
      </c>
      <c r="G418" s="1">
        <v>10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10</v>
      </c>
      <c r="N418" s="1">
        <v>0</v>
      </c>
      <c r="O418" s="1">
        <v>0</v>
      </c>
      <c r="P418" s="1">
        <v>0</v>
      </c>
      <c r="Q418" s="1">
        <v>10</v>
      </c>
      <c r="R418" s="1">
        <v>0</v>
      </c>
      <c r="S418" s="1">
        <v>10</v>
      </c>
      <c r="T418" s="1">
        <v>0</v>
      </c>
      <c r="U418" s="1">
        <v>0</v>
      </c>
      <c r="V418" s="1">
        <v>9</v>
      </c>
      <c r="W418" s="1">
        <v>1</v>
      </c>
      <c r="X418" s="1">
        <v>0</v>
      </c>
      <c r="Y418" s="1">
        <v>8</v>
      </c>
      <c r="Z418" s="1">
        <v>8</v>
      </c>
      <c r="AA418" s="1">
        <v>1</v>
      </c>
      <c r="AB418" s="1">
        <v>6</v>
      </c>
      <c r="AC418" s="1">
        <v>1</v>
      </c>
      <c r="AD418" s="1">
        <v>41</v>
      </c>
      <c r="AE418" s="1">
        <v>10</v>
      </c>
      <c r="AF418" s="1">
        <v>110</v>
      </c>
      <c r="AG418" s="1">
        <v>10</v>
      </c>
      <c r="AH418" s="1"/>
      <c r="AI418" s="1"/>
      <c r="AJ418" s="1"/>
      <c r="AK418" s="1">
        <v>0</v>
      </c>
      <c r="AL418" s="1">
        <v>1</v>
      </c>
      <c r="AM418" s="1">
        <v>5</v>
      </c>
      <c r="AN418" s="1">
        <v>4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</row>
    <row r="419" spans="1:51" ht="15.75" customHeight="1" x14ac:dyDescent="0.3">
      <c r="A419" s="1" t="s">
        <v>234</v>
      </c>
      <c r="B419" s="1" t="s">
        <v>235</v>
      </c>
      <c r="C419" s="1" t="s">
        <v>592</v>
      </c>
      <c r="D419" s="1" t="s">
        <v>85</v>
      </c>
      <c r="E419" s="1">
        <v>48</v>
      </c>
      <c r="F419" s="1">
        <v>11</v>
      </c>
      <c r="G419" s="1">
        <v>37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37</v>
      </c>
      <c r="N419" s="1">
        <v>0</v>
      </c>
      <c r="O419" s="1">
        <v>0</v>
      </c>
      <c r="P419" s="1">
        <v>0</v>
      </c>
      <c r="Q419" s="1">
        <v>37</v>
      </c>
      <c r="R419" s="1">
        <v>0</v>
      </c>
      <c r="S419" s="1">
        <v>37</v>
      </c>
      <c r="T419" s="1">
        <v>0</v>
      </c>
      <c r="U419" s="1">
        <v>0</v>
      </c>
      <c r="V419" s="1">
        <v>35</v>
      </c>
      <c r="W419" s="1">
        <v>2</v>
      </c>
      <c r="X419" s="1">
        <v>0</v>
      </c>
      <c r="Y419" s="1">
        <v>7</v>
      </c>
      <c r="Z419" s="1">
        <v>6</v>
      </c>
      <c r="AA419" s="1">
        <v>1</v>
      </c>
      <c r="AB419" s="1">
        <v>16</v>
      </c>
      <c r="AC419" s="1">
        <v>5</v>
      </c>
      <c r="AD419" s="1">
        <v>38</v>
      </c>
      <c r="AE419" s="1">
        <v>19</v>
      </c>
      <c r="AF419" s="1">
        <v>9</v>
      </c>
      <c r="AG419" s="1"/>
      <c r="AH419" s="1"/>
      <c r="AI419" s="1"/>
      <c r="AJ419" s="1"/>
      <c r="AK419" s="1"/>
      <c r="AL419" s="1"/>
      <c r="AM419" s="1"/>
      <c r="AN419" s="1"/>
      <c r="AO419" s="1"/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</row>
    <row r="420" spans="1:51" ht="15.75" customHeight="1" x14ac:dyDescent="0.3">
      <c r="A420" s="1" t="s">
        <v>234</v>
      </c>
      <c r="B420" s="1" t="s">
        <v>235</v>
      </c>
      <c r="C420" s="1" t="s">
        <v>592</v>
      </c>
      <c r="D420" s="1" t="s">
        <v>86</v>
      </c>
      <c r="E420" s="1">
        <v>214</v>
      </c>
      <c r="F420" s="1">
        <v>104</v>
      </c>
      <c r="G420" s="1">
        <v>110</v>
      </c>
      <c r="H420" s="1">
        <v>5</v>
      </c>
      <c r="I420" s="1">
        <v>5</v>
      </c>
      <c r="J420" s="1">
        <v>0</v>
      </c>
      <c r="K420" s="1">
        <v>0</v>
      </c>
      <c r="L420" s="1">
        <v>0</v>
      </c>
      <c r="M420" s="1">
        <v>110</v>
      </c>
      <c r="N420" s="1">
        <v>0</v>
      </c>
      <c r="O420" s="1">
        <v>0</v>
      </c>
      <c r="P420" s="1">
        <v>0</v>
      </c>
      <c r="Q420" s="1">
        <v>110</v>
      </c>
      <c r="R420" s="1">
        <v>10</v>
      </c>
      <c r="S420" s="1">
        <v>100</v>
      </c>
      <c r="T420" s="1">
        <v>0</v>
      </c>
      <c r="U420" s="1">
        <v>0</v>
      </c>
      <c r="V420" s="1">
        <v>91</v>
      </c>
      <c r="W420" s="1">
        <v>19</v>
      </c>
      <c r="X420" s="1">
        <v>0</v>
      </c>
      <c r="Y420" s="1">
        <v>27</v>
      </c>
      <c r="Z420" s="1">
        <v>24</v>
      </c>
      <c r="AA420" s="1">
        <v>1</v>
      </c>
      <c r="AB420" s="1">
        <v>64</v>
      </c>
      <c r="AC420" s="1">
        <v>15</v>
      </c>
      <c r="AD420" s="1">
        <v>37</v>
      </c>
      <c r="AE420" s="1">
        <v>22</v>
      </c>
      <c r="AF420" s="1">
        <v>94</v>
      </c>
      <c r="AG420" s="1"/>
      <c r="AH420" s="1"/>
      <c r="AI420" s="1"/>
      <c r="AJ420" s="1"/>
      <c r="AK420" s="1"/>
      <c r="AL420" s="1"/>
      <c r="AM420" s="1"/>
      <c r="AN420" s="1"/>
      <c r="AO420" s="1"/>
      <c r="AP420" s="1">
        <v>2</v>
      </c>
      <c r="AQ420" s="1">
        <v>0</v>
      </c>
      <c r="AR420" s="1">
        <v>0</v>
      </c>
      <c r="AS420" s="1">
        <v>0</v>
      </c>
      <c r="AT420" s="1">
        <v>0</v>
      </c>
      <c r="AU420" s="1">
        <v>1</v>
      </c>
      <c r="AV420" s="1">
        <v>0</v>
      </c>
      <c r="AW420" s="1">
        <v>1</v>
      </c>
      <c r="AX420" s="1">
        <v>0</v>
      </c>
      <c r="AY420" s="1">
        <v>0</v>
      </c>
    </row>
    <row r="421" spans="1:51" ht="15.75" customHeight="1" x14ac:dyDescent="0.3">
      <c r="A421" s="1" t="s">
        <v>236</v>
      </c>
      <c r="B421" s="1" t="s">
        <v>238</v>
      </c>
      <c r="C421" s="1" t="s">
        <v>594</v>
      </c>
      <c r="D421" s="1" t="s">
        <v>86</v>
      </c>
      <c r="E421" s="1">
        <v>105</v>
      </c>
      <c r="F421" s="1"/>
      <c r="G421" s="1">
        <v>92</v>
      </c>
      <c r="H421" s="1">
        <v>17</v>
      </c>
      <c r="I421" s="1">
        <v>17</v>
      </c>
      <c r="J421" s="1">
        <v>0</v>
      </c>
      <c r="K421" s="1"/>
      <c r="L421" s="1">
        <v>0</v>
      </c>
      <c r="M421" s="1">
        <v>91</v>
      </c>
      <c r="N421" s="1">
        <v>0</v>
      </c>
      <c r="O421" s="1">
        <v>0</v>
      </c>
      <c r="P421" s="1">
        <v>0</v>
      </c>
      <c r="Q421" s="1">
        <v>91</v>
      </c>
      <c r="R421" s="1">
        <v>0</v>
      </c>
      <c r="S421" s="1">
        <v>91</v>
      </c>
      <c r="T421" s="1">
        <v>0</v>
      </c>
      <c r="U421" s="1">
        <v>0</v>
      </c>
      <c r="V421" s="1">
        <v>77</v>
      </c>
      <c r="W421" s="1">
        <v>14</v>
      </c>
      <c r="X421" s="1">
        <v>0</v>
      </c>
      <c r="Y421" s="1">
        <v>83</v>
      </c>
      <c r="Z421" s="1">
        <v>83</v>
      </c>
      <c r="AA421" s="1">
        <v>7</v>
      </c>
      <c r="AB421" s="1">
        <v>56</v>
      </c>
      <c r="AC421" s="1">
        <v>0</v>
      </c>
      <c r="AD421" s="1">
        <v>43</v>
      </c>
      <c r="AE421" s="1">
        <v>20</v>
      </c>
      <c r="AF421" s="1">
        <v>78</v>
      </c>
      <c r="AG421" s="1">
        <v>91</v>
      </c>
      <c r="AH421" s="1"/>
      <c r="AI421" s="1"/>
      <c r="AJ421" s="1"/>
      <c r="AK421" s="1">
        <v>12</v>
      </c>
      <c r="AL421" s="1">
        <v>58</v>
      </c>
      <c r="AM421" s="1">
        <v>5</v>
      </c>
      <c r="AN421" s="1">
        <v>1</v>
      </c>
      <c r="AO421" s="1">
        <v>0</v>
      </c>
      <c r="AP421" s="1">
        <v>1</v>
      </c>
      <c r="AQ421" s="1"/>
      <c r="AR421" s="1"/>
      <c r="AS421" s="1"/>
      <c r="AT421" s="1">
        <v>1</v>
      </c>
      <c r="AU421" s="1"/>
      <c r="AV421" s="1"/>
      <c r="AW421" s="1"/>
      <c r="AX421" s="1"/>
      <c r="AY421" s="1"/>
    </row>
    <row r="422" spans="1:51" ht="15.75" customHeight="1" x14ac:dyDescent="0.3">
      <c r="A422" s="1" t="s">
        <v>281</v>
      </c>
      <c r="B422" s="1" t="s">
        <v>282</v>
      </c>
      <c r="C422" s="1" t="s">
        <v>640</v>
      </c>
      <c r="D422" s="1" t="s">
        <v>86</v>
      </c>
      <c r="E422" s="1">
        <v>261</v>
      </c>
      <c r="F422" s="1">
        <v>0</v>
      </c>
      <c r="G422" s="1">
        <v>154</v>
      </c>
      <c r="H422" s="1">
        <v>9</v>
      </c>
      <c r="I422" s="1"/>
      <c r="J422" s="1"/>
      <c r="K422" s="1"/>
      <c r="L422" s="1"/>
      <c r="M422" s="1">
        <v>150</v>
      </c>
      <c r="N422" s="1"/>
      <c r="O422" s="1"/>
      <c r="P422" s="1"/>
      <c r="Q422" s="1">
        <v>150</v>
      </c>
      <c r="R422" s="1">
        <v>16</v>
      </c>
      <c r="S422" s="1">
        <v>134</v>
      </c>
      <c r="T422" s="1"/>
      <c r="U422" s="1"/>
      <c r="V422" s="1">
        <v>133</v>
      </c>
      <c r="W422" s="1">
        <v>17</v>
      </c>
      <c r="X422" s="1"/>
      <c r="Y422" s="1">
        <v>23</v>
      </c>
      <c r="Z422" s="1">
        <v>23</v>
      </c>
      <c r="AA422" s="1">
        <v>16</v>
      </c>
      <c r="AB422" s="1">
        <v>103</v>
      </c>
      <c r="AC422" s="1">
        <v>19</v>
      </c>
      <c r="AD422" s="1">
        <v>41</v>
      </c>
      <c r="AE422" s="1">
        <v>22</v>
      </c>
      <c r="AF422" s="1">
        <v>101</v>
      </c>
      <c r="AG422" s="1">
        <v>150</v>
      </c>
      <c r="AH422" s="1"/>
      <c r="AI422" s="1"/>
      <c r="AJ422" s="1"/>
      <c r="AK422" s="1">
        <v>11</v>
      </c>
      <c r="AL422" s="1">
        <v>21</v>
      </c>
      <c r="AM422" s="1">
        <v>78</v>
      </c>
      <c r="AN422" s="1">
        <v>36</v>
      </c>
      <c r="AO422" s="1">
        <v>4</v>
      </c>
      <c r="AP422" s="1">
        <v>3</v>
      </c>
      <c r="AQ422" s="1"/>
      <c r="AR422" s="1"/>
      <c r="AS422" s="1"/>
      <c r="AT422" s="1">
        <v>2</v>
      </c>
      <c r="AU422" s="1">
        <v>1</v>
      </c>
      <c r="AV422" s="1"/>
      <c r="AW422" s="1"/>
      <c r="AX422" s="1"/>
      <c r="AY422" s="1"/>
    </row>
    <row r="423" spans="1:51" ht="15.75" customHeight="1" x14ac:dyDescent="0.3">
      <c r="A423" s="1" t="s">
        <v>288</v>
      </c>
      <c r="B423" s="1" t="s">
        <v>646</v>
      </c>
      <c r="C423" s="1"/>
      <c r="D423" s="1" t="s">
        <v>86</v>
      </c>
      <c r="E423" s="1">
        <v>166</v>
      </c>
      <c r="F423" s="1">
        <v>-34</v>
      </c>
      <c r="G423" s="1">
        <v>200</v>
      </c>
      <c r="H423" s="1">
        <v>0</v>
      </c>
      <c r="I423" s="1"/>
      <c r="J423" s="1"/>
      <c r="K423" s="1"/>
      <c r="L423" s="1"/>
      <c r="M423" s="1">
        <v>200</v>
      </c>
      <c r="N423" s="1"/>
      <c r="O423" s="1"/>
      <c r="P423" s="1">
        <v>200</v>
      </c>
      <c r="Q423" s="1"/>
      <c r="R423" s="1">
        <v>0</v>
      </c>
      <c r="S423" s="1">
        <v>200</v>
      </c>
      <c r="T423" s="1"/>
      <c r="U423" s="1"/>
      <c r="V423" s="1">
        <v>163</v>
      </c>
      <c r="W423" s="1">
        <v>37</v>
      </c>
      <c r="X423" s="1"/>
      <c r="Y423" s="1">
        <v>106</v>
      </c>
      <c r="Z423" s="1">
        <v>106</v>
      </c>
      <c r="AA423" s="1">
        <v>8</v>
      </c>
      <c r="AB423" s="1">
        <v>122</v>
      </c>
      <c r="AC423" s="1">
        <v>0</v>
      </c>
      <c r="AD423" s="1">
        <v>42</v>
      </c>
      <c r="AE423" s="1">
        <v>15</v>
      </c>
      <c r="AF423" s="1">
        <v>110</v>
      </c>
      <c r="AG423" s="1">
        <v>203</v>
      </c>
      <c r="AH423" s="1"/>
      <c r="AI423" s="1"/>
      <c r="AJ423" s="1"/>
      <c r="AK423" s="1"/>
      <c r="AL423" s="1">
        <v>23</v>
      </c>
      <c r="AM423" s="1">
        <v>147</v>
      </c>
      <c r="AN423" s="1">
        <v>33</v>
      </c>
      <c r="AO423" s="1"/>
      <c r="AP423" s="1">
        <v>4</v>
      </c>
      <c r="AQ423" s="1"/>
      <c r="AR423" s="1"/>
      <c r="AS423" s="1"/>
      <c r="AT423" s="1"/>
      <c r="AU423" s="1">
        <v>2</v>
      </c>
      <c r="AV423" s="1">
        <v>1</v>
      </c>
      <c r="AW423" s="1">
        <v>1</v>
      </c>
      <c r="AX423" s="1"/>
      <c r="AY423" s="1"/>
    </row>
    <row r="424" spans="1:51" ht="15.75" customHeight="1" x14ac:dyDescent="0.3">
      <c r="A424" s="1" t="s">
        <v>149</v>
      </c>
      <c r="B424" s="1" t="s">
        <v>160</v>
      </c>
      <c r="C424" s="1" t="s">
        <v>434</v>
      </c>
      <c r="D424" s="1" t="s">
        <v>86</v>
      </c>
      <c r="E424" s="1">
        <v>2</v>
      </c>
      <c r="F424" s="1">
        <v>2</v>
      </c>
      <c r="G424" s="1">
        <v>0</v>
      </c>
      <c r="H424" s="1">
        <v>0</v>
      </c>
      <c r="I424" s="1"/>
      <c r="J424" s="1"/>
      <c r="K424" s="1"/>
      <c r="L424" s="1"/>
      <c r="M424" s="1">
        <v>0</v>
      </c>
      <c r="N424" s="1">
        <v>0</v>
      </c>
      <c r="O424" s="1"/>
      <c r="P424" s="1"/>
      <c r="Q424" s="1">
        <v>0</v>
      </c>
      <c r="R424" s="1">
        <v>0</v>
      </c>
      <c r="S424" s="1"/>
      <c r="T424" s="1"/>
      <c r="U424" s="1"/>
      <c r="V424" s="1">
        <v>0</v>
      </c>
      <c r="W424" s="1"/>
      <c r="X424" s="1"/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/>
      <c r="AI424" s="1"/>
      <c r="AJ424" s="1"/>
      <c r="AK424" s="1"/>
      <c r="AL424" s="1"/>
      <c r="AM424" s="1"/>
      <c r="AN424" s="1">
        <v>0</v>
      </c>
      <c r="AO424" s="1"/>
      <c r="AP424" s="1">
        <v>0</v>
      </c>
      <c r="AQ424" s="1"/>
      <c r="AR424" s="1"/>
      <c r="AS424" s="1"/>
      <c r="AT424" s="1"/>
      <c r="AU424" s="1"/>
      <c r="AV424" s="1"/>
      <c r="AW424" s="1"/>
      <c r="AX424" s="1">
        <v>0</v>
      </c>
      <c r="AY424" s="1"/>
    </row>
    <row r="425" spans="1:51" ht="15.75" customHeight="1" x14ac:dyDescent="0.3">
      <c r="A425" s="1" t="s">
        <v>83</v>
      </c>
      <c r="B425" s="1" t="s">
        <v>84</v>
      </c>
      <c r="C425" s="1" t="s">
        <v>435</v>
      </c>
      <c r="D425" s="1" t="s">
        <v>86</v>
      </c>
      <c r="E425" s="1">
        <v>252</v>
      </c>
      <c r="F425" s="1">
        <v>-5</v>
      </c>
      <c r="G425" s="1">
        <v>255</v>
      </c>
      <c r="H425" s="1">
        <v>3</v>
      </c>
      <c r="I425" s="1">
        <v>2</v>
      </c>
      <c r="J425" s="1"/>
      <c r="K425" s="1">
        <v>1</v>
      </c>
      <c r="L425" s="1"/>
      <c r="M425" s="1">
        <v>252</v>
      </c>
      <c r="N425" s="1"/>
      <c r="O425" s="1"/>
      <c r="P425" s="1"/>
      <c r="Q425" s="1">
        <v>252</v>
      </c>
      <c r="R425" s="1"/>
      <c r="S425" s="1">
        <v>188</v>
      </c>
      <c r="T425" s="1">
        <v>64</v>
      </c>
      <c r="U425" s="1"/>
      <c r="V425" s="1">
        <v>226</v>
      </c>
      <c r="W425" s="1">
        <v>26</v>
      </c>
      <c r="X425" s="1"/>
      <c r="Y425" s="1">
        <v>38</v>
      </c>
      <c r="Z425" s="1">
        <v>36</v>
      </c>
      <c r="AA425" s="1">
        <v>11</v>
      </c>
      <c r="AB425" s="1">
        <v>184</v>
      </c>
      <c r="AC425" s="1">
        <v>6</v>
      </c>
      <c r="AD425" s="1">
        <v>39</v>
      </c>
      <c r="AE425" s="1">
        <v>17</v>
      </c>
      <c r="AF425" s="1">
        <v>92</v>
      </c>
      <c r="AG425" s="1">
        <v>252</v>
      </c>
      <c r="AH425" s="1"/>
      <c r="AI425" s="1"/>
      <c r="AJ425" s="1"/>
      <c r="AK425" s="1">
        <v>11</v>
      </c>
      <c r="AL425" s="1">
        <v>73</v>
      </c>
      <c r="AM425" s="1">
        <v>125</v>
      </c>
      <c r="AN425" s="1">
        <v>37</v>
      </c>
      <c r="AO425" s="1">
        <v>6</v>
      </c>
      <c r="AP425" s="1">
        <v>3</v>
      </c>
      <c r="AQ425" s="1"/>
      <c r="AR425" s="1">
        <v>2</v>
      </c>
      <c r="AS425" s="1"/>
      <c r="AT425" s="1"/>
      <c r="AU425" s="1"/>
      <c r="AV425" s="1"/>
      <c r="AW425" s="1"/>
      <c r="AX425" s="1">
        <v>1</v>
      </c>
      <c r="AY425" s="1"/>
    </row>
    <row r="426" spans="1:51" ht="15.75" customHeight="1" x14ac:dyDescent="0.3">
      <c r="A426" s="1" t="s">
        <v>83</v>
      </c>
      <c r="B426" s="1" t="s">
        <v>88</v>
      </c>
      <c r="C426" s="1" t="s">
        <v>436</v>
      </c>
      <c r="D426" s="1" t="s">
        <v>86</v>
      </c>
      <c r="E426" s="1">
        <v>7</v>
      </c>
      <c r="F426" s="1">
        <v>0</v>
      </c>
      <c r="G426" s="1">
        <v>6</v>
      </c>
      <c r="H426" s="1">
        <v>1</v>
      </c>
      <c r="I426" s="1"/>
      <c r="J426" s="1"/>
      <c r="K426" s="1">
        <v>1</v>
      </c>
      <c r="L426" s="1"/>
      <c r="M426" s="1">
        <v>6</v>
      </c>
      <c r="N426" s="1"/>
      <c r="O426" s="1"/>
      <c r="P426" s="1"/>
      <c r="Q426" s="1">
        <v>6</v>
      </c>
      <c r="R426" s="1"/>
      <c r="S426" s="1">
        <v>6</v>
      </c>
      <c r="T426" s="1"/>
      <c r="U426" s="1"/>
      <c r="V426" s="1">
        <v>6</v>
      </c>
      <c r="W426" s="1"/>
      <c r="X426" s="1"/>
      <c r="Y426" s="1">
        <v>4</v>
      </c>
      <c r="Z426" s="1">
        <v>4</v>
      </c>
      <c r="AA426" s="1"/>
      <c r="AB426" s="1">
        <v>4</v>
      </c>
      <c r="AC426" s="1"/>
      <c r="AD426" s="1">
        <v>42</v>
      </c>
      <c r="AE426" s="1">
        <v>19</v>
      </c>
      <c r="AF426" s="1">
        <v>120</v>
      </c>
      <c r="AG426" s="1">
        <v>6</v>
      </c>
      <c r="AH426" s="1"/>
      <c r="AI426" s="1"/>
      <c r="AJ426" s="1"/>
      <c r="AK426" s="1"/>
      <c r="AL426" s="1"/>
      <c r="AM426" s="1">
        <v>4</v>
      </c>
      <c r="AN426" s="1">
        <v>2</v>
      </c>
      <c r="AO426" s="1"/>
      <c r="AP426" s="1">
        <v>0</v>
      </c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.75" customHeight="1" x14ac:dyDescent="0.3">
      <c r="A427" s="1" t="s">
        <v>83</v>
      </c>
      <c r="B427" s="1" t="s">
        <v>89</v>
      </c>
      <c r="C427" s="1" t="s">
        <v>437</v>
      </c>
      <c r="D427" s="1" t="s">
        <v>86</v>
      </c>
      <c r="E427" s="1">
        <v>5</v>
      </c>
      <c r="F427" s="1">
        <v>3</v>
      </c>
      <c r="G427" s="1">
        <v>2</v>
      </c>
      <c r="H427" s="1">
        <v>0</v>
      </c>
      <c r="I427" s="1"/>
      <c r="J427" s="1"/>
      <c r="K427" s="1"/>
      <c r="L427" s="1"/>
      <c r="M427" s="1">
        <v>2</v>
      </c>
      <c r="N427" s="1"/>
      <c r="O427" s="1"/>
      <c r="P427" s="1"/>
      <c r="Q427" s="1">
        <v>2</v>
      </c>
      <c r="R427" s="1">
        <v>2</v>
      </c>
      <c r="S427" s="1"/>
      <c r="T427" s="1"/>
      <c r="U427" s="1"/>
      <c r="V427" s="1">
        <v>2</v>
      </c>
      <c r="W427" s="1"/>
      <c r="X427" s="1"/>
      <c r="Y427" s="1">
        <v>1</v>
      </c>
      <c r="Z427" s="1"/>
      <c r="AA427" s="1"/>
      <c r="AB427" s="1">
        <v>1</v>
      </c>
      <c r="AC427" s="1">
        <v>2</v>
      </c>
      <c r="AD427" s="1">
        <v>39</v>
      </c>
      <c r="AE427" s="1">
        <v>20</v>
      </c>
      <c r="AF427" s="1">
        <v>85</v>
      </c>
      <c r="AG427" s="1">
        <v>2</v>
      </c>
      <c r="AH427" s="1"/>
      <c r="AI427" s="1"/>
      <c r="AJ427" s="1"/>
      <c r="AK427" s="1"/>
      <c r="AL427" s="1">
        <v>1</v>
      </c>
      <c r="AM427" s="1">
        <v>1</v>
      </c>
      <c r="AN427" s="1"/>
      <c r="AO427" s="1"/>
      <c r="AP427" s="1">
        <v>0</v>
      </c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.75" customHeight="1" x14ac:dyDescent="0.3">
      <c r="A428" s="1" t="s">
        <v>83</v>
      </c>
      <c r="B428" s="1" t="s">
        <v>90</v>
      </c>
      <c r="C428" s="1" t="s">
        <v>438</v>
      </c>
      <c r="D428" s="1" t="s">
        <v>86</v>
      </c>
      <c r="E428" s="1">
        <v>27</v>
      </c>
      <c r="F428" s="1">
        <v>6</v>
      </c>
      <c r="G428" s="1">
        <v>21</v>
      </c>
      <c r="H428" s="1">
        <v>2</v>
      </c>
      <c r="I428" s="1">
        <v>2</v>
      </c>
      <c r="J428" s="1"/>
      <c r="K428" s="1"/>
      <c r="L428" s="1"/>
      <c r="M428" s="1">
        <v>21</v>
      </c>
      <c r="N428" s="1"/>
      <c r="O428" s="1"/>
      <c r="P428" s="1"/>
      <c r="Q428" s="1">
        <v>21</v>
      </c>
      <c r="R428" s="1">
        <v>2</v>
      </c>
      <c r="S428" s="1">
        <v>18</v>
      </c>
      <c r="T428" s="1">
        <v>1</v>
      </c>
      <c r="U428" s="1"/>
      <c r="V428" s="1">
        <v>16</v>
      </c>
      <c r="W428" s="1">
        <v>5</v>
      </c>
      <c r="X428" s="1"/>
      <c r="Y428" s="1">
        <v>11</v>
      </c>
      <c r="Z428" s="1">
        <v>11</v>
      </c>
      <c r="AA428" s="1"/>
      <c r="AB428" s="1">
        <v>18</v>
      </c>
      <c r="AC428" s="1"/>
      <c r="AD428" s="1">
        <v>40</v>
      </c>
      <c r="AE428" s="1">
        <v>19</v>
      </c>
      <c r="AF428" s="1">
        <v>98</v>
      </c>
      <c r="AG428" s="1">
        <v>21</v>
      </c>
      <c r="AH428" s="1"/>
      <c r="AI428" s="1"/>
      <c r="AJ428" s="1"/>
      <c r="AK428" s="1">
        <v>2</v>
      </c>
      <c r="AL428" s="1">
        <v>2</v>
      </c>
      <c r="AM428" s="1">
        <v>10</v>
      </c>
      <c r="AN428" s="1">
        <v>7</v>
      </c>
      <c r="AO428" s="1"/>
      <c r="AP428" s="1">
        <v>0</v>
      </c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.75" customHeight="1" x14ac:dyDescent="0.3">
      <c r="A429" s="1" t="s">
        <v>83</v>
      </c>
      <c r="B429" s="1" t="s">
        <v>91</v>
      </c>
      <c r="C429" s="1" t="s">
        <v>439</v>
      </c>
      <c r="D429" s="1" t="s">
        <v>86</v>
      </c>
      <c r="E429" s="1">
        <v>25</v>
      </c>
      <c r="F429" s="1">
        <v>4</v>
      </c>
      <c r="G429" s="1">
        <v>21</v>
      </c>
      <c r="H429" s="1">
        <v>0</v>
      </c>
      <c r="I429" s="1"/>
      <c r="J429" s="1"/>
      <c r="K429" s="1"/>
      <c r="L429" s="1"/>
      <c r="M429" s="1">
        <v>21</v>
      </c>
      <c r="N429" s="1"/>
      <c r="O429" s="1"/>
      <c r="P429" s="1"/>
      <c r="Q429" s="1">
        <v>21</v>
      </c>
      <c r="R429" s="1">
        <v>2</v>
      </c>
      <c r="S429" s="1">
        <v>18</v>
      </c>
      <c r="T429" s="1">
        <v>1</v>
      </c>
      <c r="U429" s="1"/>
      <c r="V429" s="1">
        <v>17</v>
      </c>
      <c r="W429" s="1">
        <v>4</v>
      </c>
      <c r="X429" s="1"/>
      <c r="Y429" s="1">
        <v>7</v>
      </c>
      <c r="Z429" s="1">
        <v>7</v>
      </c>
      <c r="AA429" s="1">
        <v>3</v>
      </c>
      <c r="AB429" s="1">
        <v>7</v>
      </c>
      <c r="AC429" s="1">
        <v>2</v>
      </c>
      <c r="AD429" s="1">
        <v>42</v>
      </c>
      <c r="AE429" s="1">
        <v>20</v>
      </c>
      <c r="AF429" s="1">
        <v>116</v>
      </c>
      <c r="AG429" s="1">
        <v>21</v>
      </c>
      <c r="AH429" s="1"/>
      <c r="AI429" s="1"/>
      <c r="AJ429" s="1"/>
      <c r="AK429" s="1"/>
      <c r="AL429" s="1"/>
      <c r="AM429" s="1">
        <v>13</v>
      </c>
      <c r="AN429" s="1">
        <v>8</v>
      </c>
      <c r="AO429" s="1"/>
      <c r="AP429" s="1">
        <v>0</v>
      </c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.75" customHeight="1" x14ac:dyDescent="0.3">
      <c r="A430" s="1" t="s">
        <v>83</v>
      </c>
      <c r="B430" s="1" t="s">
        <v>92</v>
      </c>
      <c r="C430" s="1" t="s">
        <v>440</v>
      </c>
      <c r="D430" s="1" t="s">
        <v>86</v>
      </c>
      <c r="E430" s="1">
        <v>45</v>
      </c>
      <c r="F430" s="1">
        <v>-6</v>
      </c>
      <c r="G430" s="1">
        <v>51</v>
      </c>
      <c r="H430" s="1">
        <v>0</v>
      </c>
      <c r="I430" s="1"/>
      <c r="J430" s="1"/>
      <c r="K430" s="1"/>
      <c r="L430" s="1"/>
      <c r="M430" s="1">
        <v>51</v>
      </c>
      <c r="N430" s="1"/>
      <c r="O430" s="1"/>
      <c r="P430" s="1"/>
      <c r="Q430" s="1">
        <v>51</v>
      </c>
      <c r="R430" s="1"/>
      <c r="S430" s="1">
        <v>12</v>
      </c>
      <c r="T430" s="1">
        <v>39</v>
      </c>
      <c r="U430" s="1"/>
      <c r="V430" s="1">
        <v>45</v>
      </c>
      <c r="W430" s="1">
        <v>6</v>
      </c>
      <c r="X430" s="1"/>
      <c r="Y430" s="1">
        <v>14</v>
      </c>
      <c r="Z430" s="1">
        <v>11</v>
      </c>
      <c r="AA430" s="1"/>
      <c r="AB430" s="1">
        <v>12</v>
      </c>
      <c r="AC430" s="1">
        <v>1</v>
      </c>
      <c r="AD430" s="1">
        <v>42</v>
      </c>
      <c r="AE430" s="1">
        <v>17</v>
      </c>
      <c r="AF430" s="1">
        <v>125</v>
      </c>
      <c r="AG430" s="1">
        <v>51</v>
      </c>
      <c r="AH430" s="1"/>
      <c r="AI430" s="1"/>
      <c r="AJ430" s="1"/>
      <c r="AK430" s="1">
        <v>15</v>
      </c>
      <c r="AL430" s="1">
        <v>7</v>
      </c>
      <c r="AM430" s="1">
        <v>23</v>
      </c>
      <c r="AN430" s="1">
        <v>4</v>
      </c>
      <c r="AO430" s="1">
        <v>2</v>
      </c>
      <c r="AP430" s="1">
        <v>0</v>
      </c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.75" customHeight="1" x14ac:dyDescent="0.3">
      <c r="A431" s="1" t="s">
        <v>83</v>
      </c>
      <c r="B431" s="1" t="s">
        <v>93</v>
      </c>
      <c r="C431" s="1" t="s">
        <v>441</v>
      </c>
      <c r="D431" s="1" t="s">
        <v>86</v>
      </c>
      <c r="E431" s="1">
        <v>7</v>
      </c>
      <c r="F431" s="1">
        <v>-8</v>
      </c>
      <c r="G431" s="1">
        <v>15</v>
      </c>
      <c r="H431" s="1">
        <v>1</v>
      </c>
      <c r="I431" s="1">
        <v>1</v>
      </c>
      <c r="J431" s="1"/>
      <c r="K431" s="1"/>
      <c r="L431" s="1"/>
      <c r="M431" s="1">
        <v>15</v>
      </c>
      <c r="N431" s="1"/>
      <c r="O431" s="1"/>
      <c r="P431" s="1"/>
      <c r="Q431" s="1">
        <v>15</v>
      </c>
      <c r="R431" s="1">
        <v>12</v>
      </c>
      <c r="S431" s="1">
        <v>1</v>
      </c>
      <c r="T431" s="1">
        <v>2</v>
      </c>
      <c r="U431" s="1"/>
      <c r="V431" s="1">
        <v>14</v>
      </c>
      <c r="W431" s="1">
        <v>1</v>
      </c>
      <c r="X431" s="1"/>
      <c r="Y431" s="1">
        <v>2</v>
      </c>
      <c r="Z431" s="1">
        <v>1</v>
      </c>
      <c r="AA431" s="1"/>
      <c r="AB431" s="1">
        <v>3</v>
      </c>
      <c r="AC431" s="1"/>
      <c r="AD431" s="1">
        <v>44</v>
      </c>
      <c r="AE431" s="1">
        <v>17</v>
      </c>
      <c r="AF431" s="1">
        <v>91</v>
      </c>
      <c r="AG431" s="1">
        <v>15</v>
      </c>
      <c r="AH431" s="1"/>
      <c r="AI431" s="1"/>
      <c r="AJ431" s="1"/>
      <c r="AK431" s="1">
        <v>2</v>
      </c>
      <c r="AL431" s="1">
        <v>1</v>
      </c>
      <c r="AM431" s="1">
        <v>11</v>
      </c>
      <c r="AN431" s="1">
        <v>1</v>
      </c>
      <c r="AO431" s="1"/>
      <c r="AP431" s="1">
        <v>1</v>
      </c>
      <c r="AQ431" s="1"/>
      <c r="AR431" s="1"/>
      <c r="AS431" s="1"/>
      <c r="AT431" s="1"/>
      <c r="AU431" s="1"/>
      <c r="AV431" s="1"/>
      <c r="AW431" s="1"/>
      <c r="AX431" s="1">
        <v>1</v>
      </c>
      <c r="AY431" s="1"/>
    </row>
    <row r="432" spans="1:51" ht="15.75" customHeight="1" x14ac:dyDescent="0.3">
      <c r="A432" s="1" t="s">
        <v>83</v>
      </c>
      <c r="B432" s="1" t="s">
        <v>94</v>
      </c>
      <c r="C432" s="1" t="s">
        <v>442</v>
      </c>
      <c r="D432" s="1" t="s">
        <v>86</v>
      </c>
      <c r="E432" s="1">
        <v>34</v>
      </c>
      <c r="F432" s="1">
        <v>-7</v>
      </c>
      <c r="G432" s="1">
        <v>42</v>
      </c>
      <c r="H432" s="1">
        <v>0</v>
      </c>
      <c r="I432" s="1"/>
      <c r="J432" s="1"/>
      <c r="K432" s="1"/>
      <c r="L432" s="1"/>
      <c r="M432" s="1">
        <v>41</v>
      </c>
      <c r="N432" s="1"/>
      <c r="O432" s="1"/>
      <c r="P432" s="1"/>
      <c r="Q432" s="1">
        <v>41</v>
      </c>
      <c r="R432" s="1"/>
      <c r="S432" s="1">
        <v>41</v>
      </c>
      <c r="T432" s="1"/>
      <c r="U432" s="1"/>
      <c r="V432" s="1">
        <v>36</v>
      </c>
      <c r="W432" s="1">
        <v>5</v>
      </c>
      <c r="X432" s="1"/>
      <c r="Y432" s="1">
        <v>7</v>
      </c>
      <c r="Z432" s="1">
        <v>6</v>
      </c>
      <c r="AA432" s="1"/>
      <c r="AB432" s="1">
        <v>18</v>
      </c>
      <c r="AC432" s="1">
        <v>1</v>
      </c>
      <c r="AD432" s="1">
        <v>31</v>
      </c>
      <c r="AE432" s="1">
        <v>15</v>
      </c>
      <c r="AF432" s="1">
        <v>95</v>
      </c>
      <c r="AG432" s="1">
        <v>41</v>
      </c>
      <c r="AH432" s="1"/>
      <c r="AI432" s="1"/>
      <c r="AJ432" s="1"/>
      <c r="AK432" s="1"/>
      <c r="AL432" s="1">
        <v>7</v>
      </c>
      <c r="AM432" s="1">
        <v>34</v>
      </c>
      <c r="AN432" s="1"/>
      <c r="AO432" s="1"/>
      <c r="AP432" s="1">
        <v>1</v>
      </c>
      <c r="AQ432" s="1"/>
      <c r="AR432" s="1"/>
      <c r="AS432" s="1"/>
      <c r="AT432" s="1"/>
      <c r="AU432" s="1"/>
      <c r="AV432" s="1"/>
      <c r="AW432" s="1"/>
      <c r="AX432" s="1">
        <v>1</v>
      </c>
      <c r="AY432" s="1"/>
    </row>
    <row r="433" spans="1:51" ht="15.75" customHeight="1" x14ac:dyDescent="0.3">
      <c r="A433" s="1" t="s">
        <v>83</v>
      </c>
      <c r="B433" s="1" t="s">
        <v>95</v>
      </c>
      <c r="C433" s="1" t="s">
        <v>443</v>
      </c>
      <c r="D433" s="1" t="s">
        <v>86</v>
      </c>
      <c r="E433" s="1">
        <v>4</v>
      </c>
      <c r="F433" s="1">
        <v>-2</v>
      </c>
      <c r="G433" s="1">
        <v>6</v>
      </c>
      <c r="H433" s="1">
        <v>0</v>
      </c>
      <c r="I433" s="1"/>
      <c r="J433" s="1"/>
      <c r="K433" s="1"/>
      <c r="L433" s="1"/>
      <c r="M433" s="1">
        <v>6</v>
      </c>
      <c r="N433" s="1"/>
      <c r="O433" s="1"/>
      <c r="P433" s="1"/>
      <c r="Q433" s="1">
        <v>6</v>
      </c>
      <c r="R433" s="1">
        <v>4</v>
      </c>
      <c r="S433" s="1">
        <v>2</v>
      </c>
      <c r="T433" s="1"/>
      <c r="U433" s="1"/>
      <c r="V433" s="1">
        <v>6</v>
      </c>
      <c r="W433" s="1"/>
      <c r="X433" s="1"/>
      <c r="Y433" s="1"/>
      <c r="Z433" s="1"/>
      <c r="AA433" s="1">
        <v>1</v>
      </c>
      <c r="AB433" s="1">
        <v>5</v>
      </c>
      <c r="AC433" s="1">
        <v>1</v>
      </c>
      <c r="AD433" s="1">
        <v>38</v>
      </c>
      <c r="AE433" s="1">
        <v>15</v>
      </c>
      <c r="AF433" s="1">
        <v>46</v>
      </c>
      <c r="AG433" s="1">
        <v>6</v>
      </c>
      <c r="AH433" s="1"/>
      <c r="AI433" s="1"/>
      <c r="AJ433" s="1"/>
      <c r="AK433" s="1">
        <v>6</v>
      </c>
      <c r="AL433" s="1"/>
      <c r="AM433" s="1"/>
      <c r="AN433" s="1"/>
      <c r="AO433" s="1"/>
      <c r="AP433" s="1">
        <v>0</v>
      </c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.75" customHeight="1" x14ac:dyDescent="0.3">
      <c r="A434" s="1" t="s">
        <v>83</v>
      </c>
      <c r="B434" s="1" t="s">
        <v>444</v>
      </c>
      <c r="C434" s="1" t="s">
        <v>445</v>
      </c>
      <c r="D434" s="1" t="s">
        <v>86</v>
      </c>
      <c r="E434" s="1">
        <v>11</v>
      </c>
      <c r="F434" s="1">
        <v>2</v>
      </c>
      <c r="G434" s="1">
        <v>10</v>
      </c>
      <c r="H434" s="1">
        <v>0</v>
      </c>
      <c r="I434" s="1"/>
      <c r="J434" s="1"/>
      <c r="K434" s="1"/>
      <c r="L434" s="1"/>
      <c r="M434" s="1">
        <v>9</v>
      </c>
      <c r="N434" s="1"/>
      <c r="O434" s="1"/>
      <c r="P434" s="1"/>
      <c r="Q434" s="1">
        <v>9</v>
      </c>
      <c r="R434" s="1"/>
      <c r="S434" s="1"/>
      <c r="T434" s="1">
        <v>9</v>
      </c>
      <c r="U434" s="1"/>
      <c r="V434" s="1">
        <v>9</v>
      </c>
      <c r="W434" s="1"/>
      <c r="X434" s="1"/>
      <c r="Y434" s="1">
        <v>1</v>
      </c>
      <c r="Z434" s="1">
        <v>1</v>
      </c>
      <c r="AA434" s="1">
        <v>1</v>
      </c>
      <c r="AB434" s="1">
        <v>2</v>
      </c>
      <c r="AC434" s="1">
        <v>1</v>
      </c>
      <c r="AD434" s="1">
        <v>43</v>
      </c>
      <c r="AE434" s="1">
        <v>18</v>
      </c>
      <c r="AF434" s="1">
        <v>73</v>
      </c>
      <c r="AG434" s="1">
        <v>10</v>
      </c>
      <c r="AH434" s="1"/>
      <c r="AI434" s="1"/>
      <c r="AJ434" s="1"/>
      <c r="AK434" s="1">
        <v>4</v>
      </c>
      <c r="AL434" s="1">
        <v>2</v>
      </c>
      <c r="AM434" s="1">
        <v>4</v>
      </c>
      <c r="AN434" s="1"/>
      <c r="AO434" s="1"/>
      <c r="AP434" s="1">
        <v>1</v>
      </c>
      <c r="AQ434" s="1"/>
      <c r="AR434" s="1">
        <v>1</v>
      </c>
      <c r="AS434" s="1"/>
      <c r="AT434" s="1"/>
      <c r="AU434" s="1"/>
      <c r="AV434" s="1"/>
      <c r="AW434" s="1"/>
      <c r="AX434" s="1"/>
      <c r="AY434" s="1"/>
    </row>
    <row r="435" spans="1:51" ht="15.75" customHeight="1" x14ac:dyDescent="0.3">
      <c r="A435" s="1" t="s">
        <v>83</v>
      </c>
      <c r="B435" s="1" t="s">
        <v>97</v>
      </c>
      <c r="C435" s="1" t="s">
        <v>446</v>
      </c>
      <c r="D435" s="1" t="s">
        <v>86</v>
      </c>
      <c r="E435" s="1">
        <v>20</v>
      </c>
      <c r="F435" s="1">
        <v>-5</v>
      </c>
      <c r="G435" s="1">
        <v>25</v>
      </c>
      <c r="H435" s="1">
        <v>3</v>
      </c>
      <c r="I435" s="1">
        <v>3</v>
      </c>
      <c r="J435" s="1"/>
      <c r="K435" s="1"/>
      <c r="L435" s="1"/>
      <c r="M435" s="1">
        <v>25</v>
      </c>
      <c r="N435" s="1"/>
      <c r="O435" s="1"/>
      <c r="P435" s="1"/>
      <c r="Q435" s="1">
        <v>25</v>
      </c>
      <c r="R435" s="1">
        <v>5</v>
      </c>
      <c r="S435" s="1">
        <v>18</v>
      </c>
      <c r="T435" s="1">
        <v>2</v>
      </c>
      <c r="U435" s="1"/>
      <c r="V435" s="1">
        <v>23</v>
      </c>
      <c r="W435" s="1">
        <v>2</v>
      </c>
      <c r="X435" s="1"/>
      <c r="Y435" s="1">
        <v>9</v>
      </c>
      <c r="Z435" s="1">
        <v>9</v>
      </c>
      <c r="AA435" s="1">
        <v>1</v>
      </c>
      <c r="AB435" s="1">
        <v>11</v>
      </c>
      <c r="AC435" s="1">
        <v>1</v>
      </c>
      <c r="AD435" s="1">
        <v>40</v>
      </c>
      <c r="AE435" s="1">
        <v>15</v>
      </c>
      <c r="AF435" s="1">
        <v>88</v>
      </c>
      <c r="AG435" s="1">
        <v>25</v>
      </c>
      <c r="AH435" s="1"/>
      <c r="AI435" s="1"/>
      <c r="AJ435" s="1"/>
      <c r="AK435" s="1">
        <v>5</v>
      </c>
      <c r="AL435" s="1">
        <v>9</v>
      </c>
      <c r="AM435" s="1">
        <v>4</v>
      </c>
      <c r="AN435" s="1">
        <v>6</v>
      </c>
      <c r="AO435" s="1">
        <v>1</v>
      </c>
      <c r="AP435" s="1">
        <v>0</v>
      </c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.75" customHeight="1" x14ac:dyDescent="0.3">
      <c r="A436" s="1" t="s">
        <v>83</v>
      </c>
      <c r="B436" s="1" t="s">
        <v>98</v>
      </c>
      <c r="C436" s="1" t="s">
        <v>447</v>
      </c>
      <c r="D436" s="1" t="s">
        <v>86</v>
      </c>
      <c r="E436" s="1">
        <v>5</v>
      </c>
      <c r="F436" s="1">
        <v>-2</v>
      </c>
      <c r="G436" s="1">
        <v>8</v>
      </c>
      <c r="H436" s="1">
        <v>0</v>
      </c>
      <c r="I436" s="1"/>
      <c r="J436" s="1"/>
      <c r="K436" s="1"/>
      <c r="L436" s="1"/>
      <c r="M436" s="1">
        <v>7</v>
      </c>
      <c r="N436" s="1"/>
      <c r="O436" s="1"/>
      <c r="P436" s="1"/>
      <c r="Q436" s="1">
        <v>7</v>
      </c>
      <c r="R436" s="1"/>
      <c r="S436" s="1">
        <v>7</v>
      </c>
      <c r="T436" s="1"/>
      <c r="U436" s="1"/>
      <c r="V436" s="1">
        <v>6</v>
      </c>
      <c r="W436" s="1">
        <v>1</v>
      </c>
      <c r="X436" s="1"/>
      <c r="Y436" s="1"/>
      <c r="Z436" s="1"/>
      <c r="AA436" s="1"/>
      <c r="AB436" s="1">
        <v>1</v>
      </c>
      <c r="AC436" s="1"/>
      <c r="AD436" s="1">
        <v>41</v>
      </c>
      <c r="AE436" s="1">
        <v>15</v>
      </c>
      <c r="AF436" s="1">
        <v>85</v>
      </c>
      <c r="AG436" s="1">
        <v>7</v>
      </c>
      <c r="AH436" s="1"/>
      <c r="AI436" s="1"/>
      <c r="AJ436" s="1"/>
      <c r="AK436" s="1"/>
      <c r="AL436" s="1">
        <v>2</v>
      </c>
      <c r="AM436" s="1">
        <v>5</v>
      </c>
      <c r="AN436" s="1"/>
      <c r="AO436" s="1"/>
      <c r="AP436" s="1">
        <v>1</v>
      </c>
      <c r="AQ436" s="1"/>
      <c r="AR436" s="1"/>
      <c r="AS436" s="1">
        <v>1</v>
      </c>
      <c r="AT436" s="1"/>
      <c r="AU436" s="1"/>
      <c r="AV436" s="1"/>
      <c r="AW436" s="1"/>
      <c r="AX436" s="1"/>
      <c r="AY436" s="1"/>
    </row>
    <row r="437" spans="1:51" ht="15.75" customHeight="1" x14ac:dyDescent="0.3">
      <c r="A437" s="1" t="s">
        <v>83</v>
      </c>
      <c r="B437" s="1" t="s">
        <v>99</v>
      </c>
      <c r="C437" s="1" t="s">
        <v>448</v>
      </c>
      <c r="D437" s="1" t="s">
        <v>86</v>
      </c>
      <c r="E437" s="1">
        <v>12</v>
      </c>
      <c r="F437" s="1">
        <v>-3</v>
      </c>
      <c r="G437" s="1">
        <v>15</v>
      </c>
      <c r="H437" s="1">
        <v>0</v>
      </c>
      <c r="I437" s="1"/>
      <c r="J437" s="1"/>
      <c r="K437" s="1"/>
      <c r="L437" s="1"/>
      <c r="M437" s="1">
        <v>15</v>
      </c>
      <c r="N437" s="1"/>
      <c r="O437" s="1"/>
      <c r="P437" s="1"/>
      <c r="Q437" s="1">
        <v>15</v>
      </c>
      <c r="R437" s="1"/>
      <c r="S437" s="1">
        <v>4</v>
      </c>
      <c r="T437" s="1">
        <v>11</v>
      </c>
      <c r="U437" s="1"/>
      <c r="V437" s="1">
        <v>12</v>
      </c>
      <c r="W437" s="1">
        <v>3</v>
      </c>
      <c r="X437" s="1"/>
      <c r="Y437" s="1">
        <v>2</v>
      </c>
      <c r="Z437" s="1">
        <v>2</v>
      </c>
      <c r="AA437" s="1"/>
      <c r="AB437" s="1"/>
      <c r="AC437" s="1"/>
      <c r="AD437" s="1">
        <v>50</v>
      </c>
      <c r="AE437" s="1">
        <v>30</v>
      </c>
      <c r="AF437" s="1">
        <v>101</v>
      </c>
      <c r="AG437" s="1">
        <v>15</v>
      </c>
      <c r="AH437" s="1"/>
      <c r="AI437" s="1"/>
      <c r="AJ437" s="1"/>
      <c r="AK437" s="1"/>
      <c r="AL437" s="1">
        <v>2</v>
      </c>
      <c r="AM437" s="1">
        <v>10</v>
      </c>
      <c r="AN437" s="1">
        <v>1</v>
      </c>
      <c r="AO437" s="1">
        <v>2</v>
      </c>
      <c r="AP437" s="1">
        <v>0</v>
      </c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.75" customHeight="1" x14ac:dyDescent="0.3">
      <c r="A438" s="1" t="s">
        <v>83</v>
      </c>
      <c r="B438" s="1" t="s">
        <v>100</v>
      </c>
      <c r="C438" s="1" t="s">
        <v>449</v>
      </c>
      <c r="D438" s="1" t="s">
        <v>86</v>
      </c>
      <c r="E438" s="1">
        <v>23</v>
      </c>
      <c r="F438" s="1">
        <v>-7</v>
      </c>
      <c r="G438" s="1">
        <v>31</v>
      </c>
      <c r="H438" s="1">
        <v>3</v>
      </c>
      <c r="I438" s="1">
        <v>3</v>
      </c>
      <c r="J438" s="1"/>
      <c r="K438" s="1"/>
      <c r="L438" s="1"/>
      <c r="M438" s="1">
        <v>30</v>
      </c>
      <c r="N438" s="1"/>
      <c r="O438" s="1"/>
      <c r="P438" s="1"/>
      <c r="Q438" s="1">
        <v>30</v>
      </c>
      <c r="R438" s="1"/>
      <c r="S438" s="1">
        <v>30</v>
      </c>
      <c r="T438" s="1"/>
      <c r="U438" s="1"/>
      <c r="V438" s="1">
        <v>30</v>
      </c>
      <c r="W438" s="1"/>
      <c r="X438" s="1"/>
      <c r="Y438" s="1">
        <v>7</v>
      </c>
      <c r="Z438" s="1">
        <v>4</v>
      </c>
      <c r="AA438" s="1">
        <v>1</v>
      </c>
      <c r="AB438" s="1">
        <v>5</v>
      </c>
      <c r="AC438" s="1">
        <v>1</v>
      </c>
      <c r="AD438" s="1">
        <v>41</v>
      </c>
      <c r="AE438" s="1">
        <v>17</v>
      </c>
      <c r="AF438" s="1">
        <v>115</v>
      </c>
      <c r="AG438" s="1">
        <v>30</v>
      </c>
      <c r="AH438" s="1"/>
      <c r="AI438" s="1"/>
      <c r="AJ438" s="1"/>
      <c r="AK438" s="1">
        <v>2</v>
      </c>
      <c r="AL438" s="1">
        <v>2</v>
      </c>
      <c r="AM438" s="1">
        <v>11</v>
      </c>
      <c r="AN438" s="1">
        <v>12</v>
      </c>
      <c r="AO438" s="1">
        <v>3</v>
      </c>
      <c r="AP438" s="1">
        <v>1</v>
      </c>
      <c r="AQ438" s="1"/>
      <c r="AR438" s="1">
        <v>1</v>
      </c>
      <c r="AS438" s="1"/>
      <c r="AT438" s="1"/>
      <c r="AU438" s="1"/>
      <c r="AV438" s="1"/>
      <c r="AW438" s="1"/>
      <c r="AX438" s="1"/>
      <c r="AY438" s="1"/>
    </row>
    <row r="439" spans="1:51" ht="15.75" customHeight="1" x14ac:dyDescent="0.3">
      <c r="A439" s="1" t="s">
        <v>83</v>
      </c>
      <c r="B439" s="1" t="s">
        <v>101</v>
      </c>
      <c r="C439" s="1" t="s">
        <v>450</v>
      </c>
      <c r="D439" s="1" t="s">
        <v>86</v>
      </c>
      <c r="E439" s="1">
        <v>10</v>
      </c>
      <c r="F439" s="1">
        <v>-4</v>
      </c>
      <c r="G439" s="1">
        <v>14</v>
      </c>
      <c r="H439" s="1">
        <v>1</v>
      </c>
      <c r="I439" s="1"/>
      <c r="J439" s="1"/>
      <c r="K439" s="1">
        <v>1</v>
      </c>
      <c r="L439" s="1"/>
      <c r="M439" s="1">
        <v>14</v>
      </c>
      <c r="N439" s="1"/>
      <c r="O439" s="1"/>
      <c r="P439" s="1"/>
      <c r="Q439" s="1">
        <v>14</v>
      </c>
      <c r="R439" s="1"/>
      <c r="S439" s="1">
        <v>14</v>
      </c>
      <c r="T439" s="1"/>
      <c r="U439" s="1"/>
      <c r="V439" s="1">
        <v>14</v>
      </c>
      <c r="W439" s="1"/>
      <c r="X439" s="1"/>
      <c r="Y439" s="1"/>
      <c r="Z439" s="1"/>
      <c r="AA439" s="1"/>
      <c r="AB439" s="1">
        <v>1</v>
      </c>
      <c r="AC439" s="1"/>
      <c r="AD439" s="1">
        <v>38</v>
      </c>
      <c r="AE439" s="1">
        <v>21</v>
      </c>
      <c r="AF439" s="1">
        <v>110</v>
      </c>
      <c r="AG439" s="1">
        <v>14</v>
      </c>
      <c r="AH439" s="1"/>
      <c r="AI439" s="1"/>
      <c r="AJ439" s="1"/>
      <c r="AK439" s="1"/>
      <c r="AL439" s="1">
        <v>2</v>
      </c>
      <c r="AM439" s="1">
        <v>9</v>
      </c>
      <c r="AN439" s="1">
        <v>2</v>
      </c>
      <c r="AO439" s="1">
        <v>1</v>
      </c>
      <c r="AP439" s="1">
        <v>0</v>
      </c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.75" customHeight="1" x14ac:dyDescent="0.3">
      <c r="A440" s="1" t="s">
        <v>103</v>
      </c>
      <c r="B440" s="1" t="s">
        <v>104</v>
      </c>
      <c r="C440" s="1" t="s">
        <v>443</v>
      </c>
      <c r="D440" s="1" t="s">
        <v>86</v>
      </c>
      <c r="E440" s="1">
        <v>123</v>
      </c>
      <c r="F440" s="1">
        <v>-45</v>
      </c>
      <c r="G440" s="1">
        <v>171</v>
      </c>
      <c r="H440" s="1"/>
      <c r="I440" s="1"/>
      <c r="J440" s="1"/>
      <c r="K440" s="1"/>
      <c r="L440" s="1"/>
      <c r="M440" s="1">
        <v>168</v>
      </c>
      <c r="N440" s="1"/>
      <c r="O440" s="1"/>
      <c r="P440" s="1"/>
      <c r="Q440" s="1">
        <v>168</v>
      </c>
      <c r="R440" s="1">
        <v>5</v>
      </c>
      <c r="S440" s="1">
        <v>158</v>
      </c>
      <c r="T440" s="1">
        <v>5</v>
      </c>
      <c r="U440" s="1"/>
      <c r="V440" s="1">
        <v>143</v>
      </c>
      <c r="W440" s="1">
        <v>25</v>
      </c>
      <c r="X440" s="1"/>
      <c r="Y440" s="1">
        <v>41</v>
      </c>
      <c r="Z440" s="1">
        <v>37</v>
      </c>
      <c r="AA440" s="1">
        <v>10</v>
      </c>
      <c r="AB440" s="1">
        <v>65</v>
      </c>
      <c r="AC440" s="1">
        <v>27</v>
      </c>
      <c r="AD440" s="1">
        <v>42</v>
      </c>
      <c r="AE440" s="1">
        <v>18</v>
      </c>
      <c r="AF440" s="1">
        <v>98</v>
      </c>
      <c r="AG440" s="1">
        <v>158</v>
      </c>
      <c r="AH440" s="1"/>
      <c r="AI440" s="1"/>
      <c r="AJ440" s="1"/>
      <c r="AK440" s="1">
        <v>11</v>
      </c>
      <c r="AL440" s="1">
        <v>44</v>
      </c>
      <c r="AM440" s="1">
        <v>70</v>
      </c>
      <c r="AN440" s="1">
        <v>26</v>
      </c>
      <c r="AO440" s="1">
        <v>7</v>
      </c>
      <c r="AP440" s="1">
        <v>3</v>
      </c>
      <c r="AQ440" s="1"/>
      <c r="AR440" s="1"/>
      <c r="AS440" s="1"/>
      <c r="AT440" s="1"/>
      <c r="AU440" s="1">
        <v>1</v>
      </c>
      <c r="AV440" s="1"/>
      <c r="AW440" s="1">
        <v>1</v>
      </c>
      <c r="AX440" s="1">
        <v>1</v>
      </c>
      <c r="AY440" s="1"/>
    </row>
    <row r="441" spans="1:51" ht="15.75" customHeight="1" x14ac:dyDescent="0.3">
      <c r="A441" s="1" t="s">
        <v>103</v>
      </c>
      <c r="B441" s="1" t="s">
        <v>105</v>
      </c>
      <c r="C441" s="1" t="s">
        <v>453</v>
      </c>
      <c r="D441" s="1" t="s">
        <v>86</v>
      </c>
      <c r="E441" s="1">
        <v>36</v>
      </c>
      <c r="F441" s="1">
        <v>-1</v>
      </c>
      <c r="G441" s="1">
        <v>38</v>
      </c>
      <c r="H441" s="1"/>
      <c r="I441" s="1"/>
      <c r="J441" s="1"/>
      <c r="K441" s="1">
        <v>1</v>
      </c>
      <c r="L441" s="1"/>
      <c r="M441" s="1">
        <v>37</v>
      </c>
      <c r="N441" s="1"/>
      <c r="O441" s="1"/>
      <c r="P441" s="1"/>
      <c r="Q441" s="1">
        <v>37</v>
      </c>
      <c r="R441" s="1">
        <v>2</v>
      </c>
      <c r="S441" s="1">
        <v>34</v>
      </c>
      <c r="T441" s="1">
        <v>1</v>
      </c>
      <c r="U441" s="1"/>
      <c r="V441" s="1">
        <v>31</v>
      </c>
      <c r="W441" s="1">
        <v>6</v>
      </c>
      <c r="X441" s="1"/>
      <c r="Y441" s="1">
        <v>19</v>
      </c>
      <c r="Z441" s="1">
        <v>16</v>
      </c>
      <c r="AA441" s="1">
        <v>3</v>
      </c>
      <c r="AB441" s="1">
        <v>20</v>
      </c>
      <c r="AC441" s="1">
        <v>19</v>
      </c>
      <c r="AD441" s="1">
        <v>42</v>
      </c>
      <c r="AE441" s="1">
        <v>30</v>
      </c>
      <c r="AF441" s="1">
        <v>100</v>
      </c>
      <c r="AG441" s="1">
        <v>35</v>
      </c>
      <c r="AH441" s="1"/>
      <c r="AI441" s="1"/>
      <c r="AJ441" s="1"/>
      <c r="AK441" s="1">
        <v>6</v>
      </c>
      <c r="AL441" s="1">
        <v>14</v>
      </c>
      <c r="AM441" s="1">
        <v>7</v>
      </c>
      <c r="AN441" s="1">
        <v>8</v>
      </c>
      <c r="AO441" s="1">
        <v>0</v>
      </c>
      <c r="AP441" s="1">
        <v>2</v>
      </c>
      <c r="AQ441" s="1"/>
      <c r="AR441" s="1">
        <v>1</v>
      </c>
      <c r="AS441" s="1"/>
      <c r="AT441" s="1"/>
      <c r="AU441" s="1">
        <v>1</v>
      </c>
      <c r="AV441" s="1"/>
      <c r="AW441" s="1"/>
      <c r="AX441" s="1"/>
      <c r="AY441" s="1"/>
    </row>
    <row r="442" spans="1:51" ht="15.75" customHeight="1" x14ac:dyDescent="0.3">
      <c r="A442" s="1" t="s">
        <v>103</v>
      </c>
      <c r="B442" s="1" t="s">
        <v>106</v>
      </c>
      <c r="C442" s="1" t="s">
        <v>454</v>
      </c>
      <c r="D442" s="1" t="s">
        <v>86</v>
      </c>
      <c r="E442" s="1">
        <v>40</v>
      </c>
      <c r="F442" s="1">
        <v>2</v>
      </c>
      <c r="G442" s="1">
        <v>38</v>
      </c>
      <c r="H442" s="1"/>
      <c r="I442" s="1"/>
      <c r="J442" s="1"/>
      <c r="K442" s="1"/>
      <c r="L442" s="1"/>
      <c r="M442" s="1">
        <v>38</v>
      </c>
      <c r="N442" s="1"/>
      <c r="O442" s="1"/>
      <c r="P442" s="1"/>
      <c r="Q442" s="1">
        <v>38</v>
      </c>
      <c r="R442" s="1">
        <v>2</v>
      </c>
      <c r="S442" s="1">
        <v>36</v>
      </c>
      <c r="T442" s="1"/>
      <c r="U442" s="1"/>
      <c r="V442" s="1">
        <v>35</v>
      </c>
      <c r="W442" s="1">
        <v>3</v>
      </c>
      <c r="X442" s="1"/>
      <c r="Y442" s="1">
        <v>8</v>
      </c>
      <c r="Z442" s="1">
        <v>8</v>
      </c>
      <c r="AA442" s="1">
        <v>1</v>
      </c>
      <c r="AB442" s="1">
        <v>12</v>
      </c>
      <c r="AC442" s="1">
        <v>4</v>
      </c>
      <c r="AD442" s="1">
        <v>32</v>
      </c>
      <c r="AE442" s="1">
        <v>12</v>
      </c>
      <c r="AF442" s="1">
        <v>73</v>
      </c>
      <c r="AG442" s="1">
        <v>35</v>
      </c>
      <c r="AH442" s="1"/>
      <c r="AI442" s="1"/>
      <c r="AJ442" s="1"/>
      <c r="AK442" s="1">
        <v>6</v>
      </c>
      <c r="AL442" s="1">
        <v>18</v>
      </c>
      <c r="AM442" s="1">
        <v>14</v>
      </c>
      <c r="AN442" s="1"/>
      <c r="AO442" s="1"/>
      <c r="AP442" s="1">
        <v>0</v>
      </c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.75" customHeight="1" x14ac:dyDescent="0.3">
      <c r="A443" s="1" t="s">
        <v>107</v>
      </c>
      <c r="B443" s="1" t="s">
        <v>108</v>
      </c>
      <c r="C443" s="1" t="s">
        <v>648</v>
      </c>
      <c r="D443" s="1" t="s">
        <v>87</v>
      </c>
      <c r="E443" s="1">
        <v>150</v>
      </c>
      <c r="F443" s="1">
        <v>112</v>
      </c>
      <c r="G443" s="1">
        <v>38</v>
      </c>
      <c r="H443" s="1">
        <v>0</v>
      </c>
      <c r="I443" s="1">
        <v>6</v>
      </c>
      <c r="J443" s="1"/>
      <c r="K443" s="1"/>
      <c r="L443" s="1"/>
      <c r="M443" s="1">
        <v>38</v>
      </c>
      <c r="N443" s="1"/>
      <c r="O443" s="1"/>
      <c r="P443" s="1"/>
      <c r="Q443" s="1">
        <v>38</v>
      </c>
      <c r="R443" s="1"/>
      <c r="S443" s="1">
        <v>38</v>
      </c>
      <c r="T443" s="1"/>
      <c r="U443" s="1"/>
      <c r="V443" s="1">
        <v>36</v>
      </c>
      <c r="W443" s="1">
        <v>2</v>
      </c>
      <c r="X443" s="1"/>
      <c r="Y443" s="1">
        <v>12</v>
      </c>
      <c r="Z443" s="1">
        <v>12</v>
      </c>
      <c r="AA443" s="1">
        <v>1</v>
      </c>
      <c r="AB443" s="1">
        <v>14</v>
      </c>
      <c r="AC443" s="1">
        <v>2</v>
      </c>
      <c r="AD443" s="1">
        <v>37</v>
      </c>
      <c r="AE443" s="1">
        <v>15</v>
      </c>
      <c r="AF443" s="1">
        <v>106</v>
      </c>
      <c r="AG443" s="1">
        <v>38</v>
      </c>
      <c r="AH443" s="1"/>
      <c r="AI443" s="1"/>
      <c r="AJ443" s="1"/>
      <c r="AK443" s="1">
        <v>3</v>
      </c>
      <c r="AL443" s="1">
        <v>3</v>
      </c>
      <c r="AM443" s="1">
        <v>16</v>
      </c>
      <c r="AN443" s="1">
        <v>11</v>
      </c>
      <c r="AO443" s="1">
        <v>5</v>
      </c>
      <c r="AP443" s="1">
        <v>0</v>
      </c>
      <c r="AQ443" s="1"/>
      <c r="AR443" s="1"/>
      <c r="AS443" s="1">
        <v>0</v>
      </c>
      <c r="AT443" s="1"/>
      <c r="AU443" s="1">
        <v>0</v>
      </c>
      <c r="AV443" s="1"/>
      <c r="AW443" s="1"/>
      <c r="AX443" s="1">
        <v>0</v>
      </c>
      <c r="AY443" s="1"/>
    </row>
    <row r="444" spans="1:51" ht="15.75" customHeight="1" x14ac:dyDescent="0.3">
      <c r="A444" s="1" t="s">
        <v>107</v>
      </c>
      <c r="B444" s="1" t="s">
        <v>109</v>
      </c>
      <c r="C444" s="1" t="s">
        <v>455</v>
      </c>
      <c r="D444" s="1" t="s">
        <v>86</v>
      </c>
      <c r="E444" s="1">
        <v>835</v>
      </c>
      <c r="F444" s="1">
        <v>-103</v>
      </c>
      <c r="G444" s="1">
        <v>952</v>
      </c>
      <c r="H444" s="1">
        <v>36</v>
      </c>
      <c r="I444" s="1"/>
      <c r="J444" s="1">
        <v>29</v>
      </c>
      <c r="K444" s="1">
        <v>7</v>
      </c>
      <c r="L444" s="1"/>
      <c r="M444" s="1">
        <v>938</v>
      </c>
      <c r="N444" s="1"/>
      <c r="O444" s="1"/>
      <c r="P444" s="1"/>
      <c r="Q444" s="1">
        <v>938</v>
      </c>
      <c r="R444" s="1">
        <v>17</v>
      </c>
      <c r="S444" s="1">
        <v>729</v>
      </c>
      <c r="T444" s="1">
        <v>192</v>
      </c>
      <c r="U444" s="1">
        <v>0</v>
      </c>
      <c r="V444" s="1">
        <v>772</v>
      </c>
      <c r="W444" s="1">
        <v>166</v>
      </c>
      <c r="X444" s="1"/>
      <c r="Y444" s="1">
        <v>512</v>
      </c>
      <c r="Z444" s="1">
        <v>512</v>
      </c>
      <c r="AA444" s="1">
        <v>8</v>
      </c>
      <c r="AB444" s="1">
        <v>593</v>
      </c>
      <c r="AC444" s="1">
        <v>32</v>
      </c>
      <c r="AD444" s="1">
        <v>41</v>
      </c>
      <c r="AE444" s="1">
        <v>27</v>
      </c>
      <c r="AF444" s="1">
        <v>89</v>
      </c>
      <c r="AG444" s="1">
        <v>906</v>
      </c>
      <c r="AH444" s="1"/>
      <c r="AI444" s="1"/>
      <c r="AJ444" s="1"/>
      <c r="AK444" s="1">
        <v>42</v>
      </c>
      <c r="AL444" s="1">
        <v>375</v>
      </c>
      <c r="AM444" s="1">
        <v>437</v>
      </c>
      <c r="AN444" s="1">
        <v>51</v>
      </c>
      <c r="AO444" s="1">
        <v>1</v>
      </c>
      <c r="AP444" s="1">
        <v>14</v>
      </c>
      <c r="AQ444" s="1"/>
      <c r="AR444" s="1"/>
      <c r="AS444" s="1">
        <v>1</v>
      </c>
      <c r="AT444" s="1"/>
      <c r="AU444" s="1"/>
      <c r="AV444" s="1"/>
      <c r="AW444" s="1">
        <v>3</v>
      </c>
      <c r="AX444" s="1">
        <v>10</v>
      </c>
      <c r="AY444" s="1"/>
    </row>
    <row r="445" spans="1:51" ht="15.75" customHeight="1" x14ac:dyDescent="0.3">
      <c r="A445" s="1" t="s">
        <v>107</v>
      </c>
      <c r="B445" s="1" t="s">
        <v>112</v>
      </c>
      <c r="C445" s="1"/>
      <c r="D445" s="1" t="s">
        <v>86</v>
      </c>
      <c r="E445" s="1">
        <v>75</v>
      </c>
      <c r="F445" s="1">
        <v>0</v>
      </c>
      <c r="G445" s="1">
        <v>76</v>
      </c>
      <c r="H445" s="1">
        <v>4</v>
      </c>
      <c r="I445" s="1">
        <v>3</v>
      </c>
      <c r="J445" s="1"/>
      <c r="K445" s="1">
        <v>1</v>
      </c>
      <c r="L445" s="1"/>
      <c r="M445" s="1">
        <v>75</v>
      </c>
      <c r="N445" s="1"/>
      <c r="O445" s="1"/>
      <c r="P445" s="1"/>
      <c r="Q445" s="1">
        <v>75</v>
      </c>
      <c r="R445" s="1"/>
      <c r="S445" s="1">
        <v>71</v>
      </c>
      <c r="T445" s="1">
        <v>4</v>
      </c>
      <c r="U445" s="1"/>
      <c r="V445" s="1">
        <v>51</v>
      </c>
      <c r="W445" s="1">
        <v>24</v>
      </c>
      <c r="X445" s="1"/>
      <c r="Y445" s="1">
        <v>73</v>
      </c>
      <c r="Z445" s="1">
        <v>71</v>
      </c>
      <c r="AA445" s="1">
        <v>10</v>
      </c>
      <c r="AB445" s="1">
        <v>48</v>
      </c>
      <c r="AC445" s="1">
        <v>6</v>
      </c>
      <c r="AD445" s="1">
        <v>46</v>
      </c>
      <c r="AE445" s="1">
        <v>24</v>
      </c>
      <c r="AF445" s="1">
        <v>77</v>
      </c>
      <c r="AG445" s="1">
        <v>75</v>
      </c>
      <c r="AH445" s="1"/>
      <c r="AI445" s="1"/>
      <c r="AJ445" s="1"/>
      <c r="AK445" s="1">
        <v>15</v>
      </c>
      <c r="AL445" s="1">
        <v>22</v>
      </c>
      <c r="AM445" s="1">
        <v>38</v>
      </c>
      <c r="AN445" s="1"/>
      <c r="AO445" s="1"/>
      <c r="AP445" s="1">
        <v>1</v>
      </c>
      <c r="AQ445" s="1"/>
      <c r="AR445" s="1"/>
      <c r="AS445" s="1"/>
      <c r="AT445" s="1"/>
      <c r="AU445" s="1">
        <v>1</v>
      </c>
      <c r="AV445" s="1"/>
      <c r="AW445" s="1"/>
      <c r="AX445" s="1"/>
      <c r="AY445" s="1"/>
    </row>
    <row r="446" spans="1:51" ht="15.75" customHeight="1" x14ac:dyDescent="0.3">
      <c r="A446" s="1" t="s">
        <v>107</v>
      </c>
      <c r="B446" s="1" t="s">
        <v>458</v>
      </c>
      <c r="C446" s="1" t="s">
        <v>459</v>
      </c>
      <c r="D446" s="1" t="s">
        <v>86</v>
      </c>
      <c r="E446" s="1">
        <v>42</v>
      </c>
      <c r="F446" s="1">
        <v>0</v>
      </c>
      <c r="G446" s="1">
        <v>42</v>
      </c>
      <c r="H446" s="1">
        <v>1</v>
      </c>
      <c r="I446" s="1">
        <v>0</v>
      </c>
      <c r="J446" s="1"/>
      <c r="K446" s="1">
        <v>1</v>
      </c>
      <c r="L446" s="1"/>
      <c r="M446" s="1">
        <v>42</v>
      </c>
      <c r="N446" s="1">
        <v>42</v>
      </c>
      <c r="O446" s="1"/>
      <c r="P446" s="1"/>
      <c r="Q446" s="1"/>
      <c r="R446" s="1"/>
      <c r="S446" s="1">
        <v>42</v>
      </c>
      <c r="T446" s="1"/>
      <c r="U446" s="1"/>
      <c r="V446" s="1">
        <v>35</v>
      </c>
      <c r="W446" s="1">
        <v>7</v>
      </c>
      <c r="X446" s="1"/>
      <c r="Y446" s="1">
        <v>12</v>
      </c>
      <c r="Z446" s="1">
        <v>10</v>
      </c>
      <c r="AA446" s="1"/>
      <c r="AB446" s="1">
        <v>5</v>
      </c>
      <c r="AC446" s="1">
        <v>4</v>
      </c>
      <c r="AD446" s="1">
        <v>37</v>
      </c>
      <c r="AE446" s="1">
        <v>15</v>
      </c>
      <c r="AF446" s="1">
        <v>75</v>
      </c>
      <c r="AG446" s="1">
        <v>42</v>
      </c>
      <c r="AH446" s="1"/>
      <c r="AI446" s="1"/>
      <c r="AJ446" s="1"/>
      <c r="AK446" s="1">
        <v>9</v>
      </c>
      <c r="AL446" s="1">
        <v>22</v>
      </c>
      <c r="AM446" s="1">
        <v>11</v>
      </c>
      <c r="AN446" s="1"/>
      <c r="AO446" s="1"/>
      <c r="AP446" s="1">
        <v>1</v>
      </c>
      <c r="AQ446" s="1">
        <v>0</v>
      </c>
      <c r="AR446" s="1"/>
      <c r="AS446" s="1">
        <v>0</v>
      </c>
      <c r="AT446" s="1"/>
      <c r="AU446" s="1"/>
      <c r="AV446" s="1"/>
      <c r="AW446" s="1">
        <v>1</v>
      </c>
      <c r="AX446" s="1"/>
      <c r="AY446" s="1">
        <v>0</v>
      </c>
    </row>
    <row r="447" spans="1:51" ht="15.75" customHeight="1" x14ac:dyDescent="0.3">
      <c r="A447" s="1" t="s">
        <v>107</v>
      </c>
      <c r="B447" s="1" t="s">
        <v>114</v>
      </c>
      <c r="C447" s="1" t="s">
        <v>460</v>
      </c>
      <c r="D447" s="1" t="s">
        <v>86</v>
      </c>
      <c r="E447" s="1">
        <v>439</v>
      </c>
      <c r="F447" s="1">
        <v>-37</v>
      </c>
      <c r="G447" s="1">
        <v>476</v>
      </c>
      <c r="H447" s="1">
        <v>25</v>
      </c>
      <c r="I447" s="1">
        <v>24</v>
      </c>
      <c r="J447" s="1"/>
      <c r="K447" s="1">
        <v>1</v>
      </c>
      <c r="L447" s="1"/>
      <c r="M447" s="1">
        <v>476</v>
      </c>
      <c r="N447" s="1"/>
      <c r="O447" s="1"/>
      <c r="P447" s="1"/>
      <c r="Q447" s="1">
        <v>476</v>
      </c>
      <c r="R447" s="1">
        <v>43</v>
      </c>
      <c r="S447" s="1">
        <v>270</v>
      </c>
      <c r="T447" s="1">
        <v>163</v>
      </c>
      <c r="U447" s="1"/>
      <c r="V447" s="1">
        <v>393</v>
      </c>
      <c r="W447" s="1">
        <v>83</v>
      </c>
      <c r="X447" s="1"/>
      <c r="Y447" s="1">
        <v>99</v>
      </c>
      <c r="Z447" s="1">
        <v>89</v>
      </c>
      <c r="AA447" s="1">
        <v>21</v>
      </c>
      <c r="AB447" s="1">
        <v>311</v>
      </c>
      <c r="AC447" s="1">
        <v>16</v>
      </c>
      <c r="AD447" s="1">
        <v>42</v>
      </c>
      <c r="AE447" s="1">
        <v>20</v>
      </c>
      <c r="AF447" s="1">
        <v>55</v>
      </c>
      <c r="AG447" s="1">
        <v>452</v>
      </c>
      <c r="AH447" s="1"/>
      <c r="AI447" s="1"/>
      <c r="AJ447" s="1"/>
      <c r="AK447" s="1">
        <v>83</v>
      </c>
      <c r="AL447" s="1">
        <v>345</v>
      </c>
      <c r="AM447" s="1">
        <v>24</v>
      </c>
      <c r="AN447" s="1"/>
      <c r="AO447" s="1"/>
      <c r="AP447" s="1">
        <v>0</v>
      </c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.75" customHeight="1" x14ac:dyDescent="0.3">
      <c r="A448" s="1" t="s">
        <v>107</v>
      </c>
      <c r="B448" s="1" t="s">
        <v>119</v>
      </c>
      <c r="C448" s="1" t="s">
        <v>463</v>
      </c>
      <c r="D448" s="1" t="s">
        <v>86</v>
      </c>
      <c r="E448" s="1">
        <v>40</v>
      </c>
      <c r="F448" s="1"/>
      <c r="G448" s="1">
        <v>40</v>
      </c>
      <c r="H448" s="1">
        <v>1</v>
      </c>
      <c r="I448" s="1">
        <v>0</v>
      </c>
      <c r="J448" s="1">
        <v>0</v>
      </c>
      <c r="K448" s="1">
        <v>1</v>
      </c>
      <c r="L448" s="1">
        <v>0</v>
      </c>
      <c r="M448" s="1">
        <v>40</v>
      </c>
      <c r="N448" s="1"/>
      <c r="O448" s="1"/>
      <c r="P448" s="1"/>
      <c r="Q448" s="1">
        <v>40</v>
      </c>
      <c r="R448" s="1">
        <v>9</v>
      </c>
      <c r="S448" s="1">
        <v>25</v>
      </c>
      <c r="T448" s="1">
        <v>6</v>
      </c>
      <c r="U448" s="1">
        <v>0</v>
      </c>
      <c r="V448" s="1">
        <v>35</v>
      </c>
      <c r="W448" s="1">
        <v>5</v>
      </c>
      <c r="X448" s="1"/>
      <c r="Y448" s="1">
        <v>18</v>
      </c>
      <c r="Z448" s="1">
        <v>18</v>
      </c>
      <c r="AA448" s="1">
        <v>4</v>
      </c>
      <c r="AB448" s="1">
        <v>24</v>
      </c>
      <c r="AC448" s="1">
        <v>4</v>
      </c>
      <c r="AD448" s="1">
        <v>42</v>
      </c>
      <c r="AE448" s="1">
        <v>23</v>
      </c>
      <c r="AF448" s="1">
        <v>86</v>
      </c>
      <c r="AG448" s="1">
        <v>41</v>
      </c>
      <c r="AH448" s="1">
        <v>1</v>
      </c>
      <c r="AI448" s="1"/>
      <c r="AJ448" s="1"/>
      <c r="AK448" s="1">
        <v>7</v>
      </c>
      <c r="AL448" s="1">
        <v>11</v>
      </c>
      <c r="AM448" s="1">
        <v>17</v>
      </c>
      <c r="AN448" s="1">
        <v>5</v>
      </c>
      <c r="AO448" s="1"/>
      <c r="AP448" s="1">
        <v>1</v>
      </c>
      <c r="AQ448" s="1"/>
      <c r="AR448" s="1"/>
      <c r="AS448" s="1"/>
      <c r="AT448" s="1"/>
      <c r="AU448" s="1"/>
      <c r="AV448" s="1"/>
      <c r="AW448" s="1"/>
      <c r="AX448" s="1">
        <v>1</v>
      </c>
      <c r="AY448" s="1"/>
    </row>
    <row r="449" spans="1:51" ht="15.75" customHeight="1" x14ac:dyDescent="0.3">
      <c r="A449" s="1" t="s">
        <v>107</v>
      </c>
      <c r="B449" s="1" t="s">
        <v>120</v>
      </c>
      <c r="C449" s="1" t="s">
        <v>461</v>
      </c>
      <c r="D449" s="1" t="s">
        <v>86</v>
      </c>
      <c r="E449" s="1">
        <v>20</v>
      </c>
      <c r="F449" s="1">
        <v>4</v>
      </c>
      <c r="G449" s="1">
        <v>16</v>
      </c>
      <c r="H449" s="1">
        <v>2</v>
      </c>
      <c r="I449" s="1">
        <v>1</v>
      </c>
      <c r="J449" s="1"/>
      <c r="K449" s="1">
        <v>1</v>
      </c>
      <c r="L449" s="1"/>
      <c r="M449" s="1">
        <v>16</v>
      </c>
      <c r="N449" s="1"/>
      <c r="O449" s="1"/>
      <c r="P449" s="1"/>
      <c r="Q449" s="1">
        <v>16</v>
      </c>
      <c r="R449" s="1"/>
      <c r="S449" s="1">
        <v>16</v>
      </c>
      <c r="T449" s="1"/>
      <c r="U449" s="1"/>
      <c r="V449" s="1">
        <v>14</v>
      </c>
      <c r="W449" s="1">
        <v>2</v>
      </c>
      <c r="X449" s="1"/>
      <c r="Y449" s="1">
        <v>6</v>
      </c>
      <c r="Z449" s="1">
        <v>6</v>
      </c>
      <c r="AA449" s="1">
        <v>4</v>
      </c>
      <c r="AB449" s="1">
        <v>10</v>
      </c>
      <c r="AC449" s="1">
        <v>16</v>
      </c>
      <c r="AD449" s="1">
        <v>43</v>
      </c>
      <c r="AE449" s="1">
        <v>23</v>
      </c>
      <c r="AF449" s="1">
        <v>83</v>
      </c>
      <c r="AG449" s="1">
        <v>16</v>
      </c>
      <c r="AH449" s="1"/>
      <c r="AI449" s="1"/>
      <c r="AJ449" s="1"/>
      <c r="AK449" s="1">
        <v>2</v>
      </c>
      <c r="AL449" s="1">
        <v>3</v>
      </c>
      <c r="AM449" s="1">
        <v>11</v>
      </c>
      <c r="AN449" s="1"/>
      <c r="AO449" s="1"/>
      <c r="AP449" s="1">
        <v>0</v>
      </c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.75" customHeight="1" x14ac:dyDescent="0.3">
      <c r="A450" s="1" t="s">
        <v>107</v>
      </c>
      <c r="B450" s="1" t="s">
        <v>464</v>
      </c>
      <c r="C450" s="1" t="s">
        <v>465</v>
      </c>
      <c r="D450" s="1" t="s">
        <v>86</v>
      </c>
      <c r="E450" s="1">
        <v>50</v>
      </c>
      <c r="F450" s="1">
        <v>10</v>
      </c>
      <c r="G450" s="1">
        <v>40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40</v>
      </c>
      <c r="N450" s="1"/>
      <c r="O450" s="1"/>
      <c r="P450" s="1"/>
      <c r="Q450" s="1">
        <v>40</v>
      </c>
      <c r="R450" s="1">
        <v>0</v>
      </c>
      <c r="S450" s="1">
        <v>40</v>
      </c>
      <c r="T450" s="1">
        <v>0</v>
      </c>
      <c r="U450" s="1"/>
      <c r="V450" s="1">
        <v>32</v>
      </c>
      <c r="W450" s="1">
        <v>8</v>
      </c>
      <c r="X450" s="1"/>
      <c r="Y450" s="1">
        <v>24</v>
      </c>
      <c r="Z450" s="1">
        <v>24</v>
      </c>
      <c r="AA450" s="1">
        <v>5</v>
      </c>
      <c r="AB450" s="1">
        <v>22</v>
      </c>
      <c r="AC450" s="1"/>
      <c r="AD450" s="1">
        <v>45</v>
      </c>
      <c r="AE450" s="1">
        <v>25</v>
      </c>
      <c r="AF450" s="1">
        <v>106</v>
      </c>
      <c r="AG450" s="1">
        <v>40</v>
      </c>
      <c r="AH450" s="1"/>
      <c r="AI450" s="1"/>
      <c r="AJ450" s="1"/>
      <c r="AK450" s="1">
        <v>3</v>
      </c>
      <c r="AL450" s="1">
        <v>8</v>
      </c>
      <c r="AM450" s="1">
        <v>12</v>
      </c>
      <c r="AN450" s="1">
        <v>15</v>
      </c>
      <c r="AO450" s="1">
        <v>2</v>
      </c>
      <c r="AP450" s="1">
        <v>0</v>
      </c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.75" customHeight="1" x14ac:dyDescent="0.3">
      <c r="A451" s="1" t="s">
        <v>107</v>
      </c>
      <c r="B451" s="1" t="s">
        <v>124</v>
      </c>
      <c r="C451" s="1" t="s">
        <v>470</v>
      </c>
      <c r="D451" s="1" t="s">
        <v>86</v>
      </c>
      <c r="E451" s="1">
        <v>70</v>
      </c>
      <c r="F451" s="1">
        <v>26</v>
      </c>
      <c r="G451" s="1">
        <v>44</v>
      </c>
      <c r="H451" s="1">
        <v>0</v>
      </c>
      <c r="I451" s="1"/>
      <c r="J451" s="1"/>
      <c r="K451" s="1"/>
      <c r="L451" s="1"/>
      <c r="M451" s="1">
        <v>44</v>
      </c>
      <c r="N451" s="1"/>
      <c r="O451" s="1"/>
      <c r="P451" s="1"/>
      <c r="Q451" s="1">
        <v>44</v>
      </c>
      <c r="R451" s="1">
        <v>2</v>
      </c>
      <c r="S451" s="1">
        <v>38</v>
      </c>
      <c r="T451" s="1">
        <v>4</v>
      </c>
      <c r="U451" s="1">
        <v>0</v>
      </c>
      <c r="V451" s="1">
        <v>35</v>
      </c>
      <c r="W451" s="1">
        <v>9</v>
      </c>
      <c r="X451" s="1">
        <v>0</v>
      </c>
      <c r="Y451" s="1">
        <v>19</v>
      </c>
      <c r="Z451" s="1">
        <v>18</v>
      </c>
      <c r="AA451" s="1">
        <v>8</v>
      </c>
      <c r="AB451" s="1">
        <v>42</v>
      </c>
      <c r="AC451" s="1">
        <v>1</v>
      </c>
      <c r="AD451" s="1">
        <v>44</v>
      </c>
      <c r="AE451" s="1">
        <v>20</v>
      </c>
      <c r="AF451" s="1">
        <v>75</v>
      </c>
      <c r="AG451" s="1">
        <v>44</v>
      </c>
      <c r="AH451" s="1"/>
      <c r="AI451" s="1"/>
      <c r="AJ451" s="1"/>
      <c r="AK451" s="1">
        <v>12</v>
      </c>
      <c r="AL451" s="1">
        <v>11</v>
      </c>
      <c r="AM451" s="1">
        <v>21</v>
      </c>
      <c r="AN451" s="1">
        <v>0</v>
      </c>
      <c r="AO451" s="1">
        <v>0</v>
      </c>
      <c r="AP451" s="1">
        <v>0</v>
      </c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.75" customHeight="1" x14ac:dyDescent="0.3">
      <c r="A452" s="1" t="s">
        <v>107</v>
      </c>
      <c r="B452" s="1" t="s">
        <v>471</v>
      </c>
      <c r="C452" s="1" t="s">
        <v>472</v>
      </c>
      <c r="D452" s="1" t="s">
        <v>86</v>
      </c>
      <c r="E452" s="1"/>
      <c r="F452" s="1"/>
      <c r="G452" s="1">
        <v>74</v>
      </c>
      <c r="H452" s="1">
        <v>2</v>
      </c>
      <c r="I452" s="1">
        <v>2</v>
      </c>
      <c r="J452" s="1"/>
      <c r="K452" s="1"/>
      <c r="L452" s="1"/>
      <c r="M452" s="1">
        <v>73</v>
      </c>
      <c r="N452" s="1"/>
      <c r="O452" s="1"/>
      <c r="P452" s="1"/>
      <c r="Q452" s="1">
        <v>73</v>
      </c>
      <c r="R452" s="1"/>
      <c r="S452" s="1">
        <v>73</v>
      </c>
      <c r="T452" s="1"/>
      <c r="U452" s="1"/>
      <c r="V452" s="1">
        <v>68</v>
      </c>
      <c r="W452" s="1">
        <v>5</v>
      </c>
      <c r="X452" s="1"/>
      <c r="Y452" s="1">
        <v>50</v>
      </c>
      <c r="Z452" s="1">
        <v>47</v>
      </c>
      <c r="AA452" s="1">
        <v>5</v>
      </c>
      <c r="AB452" s="1">
        <v>70</v>
      </c>
      <c r="AC452" s="1">
        <v>7</v>
      </c>
      <c r="AD452" s="1">
        <v>35</v>
      </c>
      <c r="AE452" s="1">
        <v>25</v>
      </c>
      <c r="AF452" s="1">
        <v>82</v>
      </c>
      <c r="AG452" s="1">
        <v>73</v>
      </c>
      <c r="AH452" s="1"/>
      <c r="AI452" s="1"/>
      <c r="AJ452" s="1"/>
      <c r="AK452" s="1">
        <v>1</v>
      </c>
      <c r="AL452" s="1">
        <v>39</v>
      </c>
      <c r="AM452" s="1">
        <v>30</v>
      </c>
      <c r="AN452" s="1">
        <v>3</v>
      </c>
      <c r="AO452" s="1">
        <v>0</v>
      </c>
      <c r="AP452" s="1">
        <v>1</v>
      </c>
      <c r="AQ452" s="1"/>
      <c r="AR452" s="1"/>
      <c r="AS452" s="1"/>
      <c r="AT452" s="1"/>
      <c r="AU452" s="1"/>
      <c r="AV452" s="1"/>
      <c r="AW452" s="1">
        <v>1</v>
      </c>
      <c r="AX452" s="1"/>
      <c r="AY452" s="1"/>
    </row>
    <row r="453" spans="1:51" ht="15.75" customHeight="1" x14ac:dyDescent="0.3">
      <c r="A453" s="1" t="s">
        <v>107</v>
      </c>
      <c r="B453" s="1" t="s">
        <v>127</v>
      </c>
      <c r="C453" s="1" t="s">
        <v>475</v>
      </c>
      <c r="D453" s="1" t="s">
        <v>86</v>
      </c>
      <c r="E453" s="1">
        <v>50</v>
      </c>
      <c r="F453" s="1">
        <v>3</v>
      </c>
      <c r="G453" s="1">
        <v>49</v>
      </c>
      <c r="H453" s="1">
        <v>2</v>
      </c>
      <c r="I453" s="1"/>
      <c r="J453" s="1"/>
      <c r="K453" s="1">
        <v>2</v>
      </c>
      <c r="L453" s="1"/>
      <c r="M453" s="1">
        <v>49</v>
      </c>
      <c r="N453" s="1"/>
      <c r="O453" s="1"/>
      <c r="P453" s="1"/>
      <c r="Q453" s="1">
        <v>49</v>
      </c>
      <c r="R453" s="1"/>
      <c r="S453" s="1">
        <v>48</v>
      </c>
      <c r="T453" s="1">
        <v>1</v>
      </c>
      <c r="U453" s="1"/>
      <c r="V453" s="1">
        <v>40</v>
      </c>
      <c r="W453" s="1">
        <v>9</v>
      </c>
      <c r="X453" s="1">
        <v>9</v>
      </c>
      <c r="Y453" s="1">
        <v>22</v>
      </c>
      <c r="Z453" s="1">
        <v>22</v>
      </c>
      <c r="AA453" s="1">
        <v>5</v>
      </c>
      <c r="AB453" s="1">
        <v>26</v>
      </c>
      <c r="AC453" s="1">
        <v>1</v>
      </c>
      <c r="AD453" s="1">
        <v>47</v>
      </c>
      <c r="AE453" s="1">
        <v>25</v>
      </c>
      <c r="AF453" s="1">
        <v>77</v>
      </c>
      <c r="AG453" s="1">
        <v>49</v>
      </c>
      <c r="AH453" s="1"/>
      <c r="AI453" s="1"/>
      <c r="AJ453" s="1"/>
      <c r="AK453" s="1">
        <v>11</v>
      </c>
      <c r="AL453" s="1">
        <v>22</v>
      </c>
      <c r="AM453" s="1">
        <v>14</v>
      </c>
      <c r="AN453" s="1">
        <v>2</v>
      </c>
      <c r="AO453" s="1"/>
      <c r="AP453" s="1">
        <v>2</v>
      </c>
      <c r="AQ453" s="1"/>
      <c r="AR453" s="1">
        <v>1</v>
      </c>
      <c r="AS453" s="1"/>
      <c r="AT453" s="1"/>
      <c r="AU453" s="1">
        <v>1</v>
      </c>
      <c r="AV453" s="1"/>
      <c r="AW453" s="1"/>
      <c r="AX453" s="1"/>
      <c r="AY453" s="1"/>
    </row>
    <row r="454" spans="1:51" ht="15.75" customHeight="1" x14ac:dyDescent="0.3">
      <c r="A454" s="1" t="s">
        <v>129</v>
      </c>
      <c r="B454" s="1" t="s">
        <v>130</v>
      </c>
      <c r="C454" s="1" t="s">
        <v>476</v>
      </c>
      <c r="D454" s="1" t="s">
        <v>86</v>
      </c>
      <c r="E454" s="1"/>
      <c r="F454" s="1"/>
      <c r="G454" s="1">
        <v>45</v>
      </c>
      <c r="H454" s="1">
        <v>8</v>
      </c>
      <c r="I454" s="1">
        <v>4</v>
      </c>
      <c r="J454" s="1"/>
      <c r="K454" s="1">
        <v>4</v>
      </c>
      <c r="L454" s="1"/>
      <c r="M454" s="1">
        <v>53</v>
      </c>
      <c r="N454" s="1"/>
      <c r="O454" s="1"/>
      <c r="P454" s="1"/>
      <c r="Q454" s="1">
        <v>53</v>
      </c>
      <c r="R454" s="1"/>
      <c r="S454" s="1">
        <v>45</v>
      </c>
      <c r="T454" s="1">
        <v>8</v>
      </c>
      <c r="U454" s="1"/>
      <c r="V454" s="1">
        <v>47</v>
      </c>
      <c r="W454" s="1">
        <v>6</v>
      </c>
      <c r="X454" s="1"/>
      <c r="Y454" s="1">
        <v>13</v>
      </c>
      <c r="Z454" s="1">
        <v>13</v>
      </c>
      <c r="AA454" s="1"/>
      <c r="AB454" s="1">
        <v>9</v>
      </c>
      <c r="AC454" s="1">
        <v>1</v>
      </c>
      <c r="AD454" s="1">
        <v>20</v>
      </c>
      <c r="AE454" s="1">
        <v>20</v>
      </c>
      <c r="AF454" s="1">
        <v>120</v>
      </c>
      <c r="AG454" s="1">
        <v>53</v>
      </c>
      <c r="AH454" s="1"/>
      <c r="AI454" s="1"/>
      <c r="AJ454" s="1"/>
      <c r="AK454" s="1"/>
      <c r="AL454" s="1">
        <v>3</v>
      </c>
      <c r="AM454" s="1">
        <v>40</v>
      </c>
      <c r="AN454" s="1">
        <v>10</v>
      </c>
      <c r="AO454" s="1"/>
      <c r="AP454" s="1">
        <v>0</v>
      </c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.75" customHeight="1" x14ac:dyDescent="0.3">
      <c r="A455" s="1" t="s">
        <v>129</v>
      </c>
      <c r="B455" s="1" t="s">
        <v>131</v>
      </c>
      <c r="C455" s="1" t="s">
        <v>477</v>
      </c>
      <c r="D455" s="1" t="s">
        <v>86</v>
      </c>
      <c r="E455" s="1"/>
      <c r="F455" s="1"/>
      <c r="G455" s="1">
        <v>34</v>
      </c>
      <c r="H455" s="1">
        <v>0</v>
      </c>
      <c r="I455" s="1"/>
      <c r="J455" s="1"/>
      <c r="K455" s="1"/>
      <c r="L455" s="1"/>
      <c r="M455" s="1">
        <v>34</v>
      </c>
      <c r="N455" s="1"/>
      <c r="O455" s="1"/>
      <c r="P455" s="1"/>
      <c r="Q455" s="1">
        <v>34</v>
      </c>
      <c r="R455" s="1"/>
      <c r="S455" s="1">
        <v>34</v>
      </c>
      <c r="T455" s="1"/>
      <c r="U455" s="1"/>
      <c r="V455" s="1">
        <v>30</v>
      </c>
      <c r="W455" s="1">
        <v>4</v>
      </c>
      <c r="X455" s="1"/>
      <c r="Y455" s="1">
        <v>12</v>
      </c>
      <c r="Z455" s="1">
        <v>12</v>
      </c>
      <c r="AA455" s="1"/>
      <c r="AB455" s="1">
        <v>5</v>
      </c>
      <c r="AC455" s="1"/>
      <c r="AD455" s="1">
        <v>41</v>
      </c>
      <c r="AE455" s="1">
        <v>19</v>
      </c>
      <c r="AF455" s="1">
        <v>90</v>
      </c>
      <c r="AG455" s="1">
        <v>34</v>
      </c>
      <c r="AH455" s="1"/>
      <c r="AI455" s="1"/>
      <c r="AJ455" s="1"/>
      <c r="AK455" s="1"/>
      <c r="AL455" s="1">
        <v>9</v>
      </c>
      <c r="AM455" s="1">
        <v>19</v>
      </c>
      <c r="AN455" s="1">
        <v>1</v>
      </c>
      <c r="AO455" s="1"/>
      <c r="AP455" s="1">
        <v>0</v>
      </c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.75" customHeight="1" x14ac:dyDescent="0.3">
      <c r="A456" s="1" t="s">
        <v>129</v>
      </c>
      <c r="B456" s="1" t="s">
        <v>132</v>
      </c>
      <c r="C456" s="1" t="s">
        <v>478</v>
      </c>
      <c r="D456" s="1" t="s">
        <v>86</v>
      </c>
      <c r="E456" s="1"/>
      <c r="F456" s="1"/>
      <c r="G456" s="1">
        <v>43</v>
      </c>
      <c r="H456" s="1">
        <v>0</v>
      </c>
      <c r="I456" s="1"/>
      <c r="J456" s="1"/>
      <c r="K456" s="1"/>
      <c r="L456" s="1"/>
      <c r="M456" s="1">
        <v>41</v>
      </c>
      <c r="N456" s="1"/>
      <c r="O456" s="1"/>
      <c r="P456" s="1"/>
      <c r="Q456" s="1">
        <v>41</v>
      </c>
      <c r="R456" s="1"/>
      <c r="S456" s="1">
        <v>41</v>
      </c>
      <c r="T456" s="1"/>
      <c r="U456" s="1"/>
      <c r="V456" s="1">
        <v>37</v>
      </c>
      <c r="W456" s="1">
        <v>4</v>
      </c>
      <c r="X456" s="1"/>
      <c r="Y456" s="1">
        <v>8</v>
      </c>
      <c r="Z456" s="1">
        <v>8</v>
      </c>
      <c r="AA456" s="1">
        <v>1</v>
      </c>
      <c r="AB456" s="1">
        <v>39</v>
      </c>
      <c r="AC456" s="1"/>
      <c r="AD456" s="1"/>
      <c r="AE456" s="1">
        <v>18</v>
      </c>
      <c r="AF456" s="1">
        <v>93</v>
      </c>
      <c r="AG456" s="1">
        <v>41</v>
      </c>
      <c r="AH456" s="1"/>
      <c r="AI456" s="1"/>
      <c r="AJ456" s="1"/>
      <c r="AK456" s="1">
        <v>2</v>
      </c>
      <c r="AL456" s="1">
        <v>11</v>
      </c>
      <c r="AM456" s="1">
        <v>24</v>
      </c>
      <c r="AN456" s="1">
        <v>4</v>
      </c>
      <c r="AO456" s="1"/>
      <c r="AP456" s="1">
        <v>2</v>
      </c>
      <c r="AQ456" s="1"/>
      <c r="AR456" s="1">
        <v>1</v>
      </c>
      <c r="AS456" s="1"/>
      <c r="AT456" s="1"/>
      <c r="AU456" s="1"/>
      <c r="AV456" s="1"/>
      <c r="AW456" s="1">
        <v>1</v>
      </c>
      <c r="AX456" s="1"/>
      <c r="AY456" s="1"/>
    </row>
    <row r="457" spans="1:51" ht="15.75" customHeight="1" x14ac:dyDescent="0.3">
      <c r="A457" s="1" t="s">
        <v>129</v>
      </c>
      <c r="B457" s="1" t="s">
        <v>133</v>
      </c>
      <c r="C457" s="1" t="s">
        <v>477</v>
      </c>
      <c r="D457" s="1" t="s">
        <v>86</v>
      </c>
      <c r="E457" s="1"/>
      <c r="F457" s="1"/>
      <c r="G457" s="1">
        <v>31</v>
      </c>
      <c r="H457" s="1">
        <v>4</v>
      </c>
      <c r="I457" s="1"/>
      <c r="J457" s="1"/>
      <c r="K457" s="1">
        <v>4</v>
      </c>
      <c r="L457" s="1"/>
      <c r="M457" s="1">
        <v>31</v>
      </c>
      <c r="N457" s="1"/>
      <c r="O457" s="1"/>
      <c r="P457" s="1"/>
      <c r="Q457" s="1">
        <v>31</v>
      </c>
      <c r="R457" s="1">
        <v>0</v>
      </c>
      <c r="S457" s="1">
        <v>31</v>
      </c>
      <c r="T457" s="1">
        <v>0</v>
      </c>
      <c r="U457" s="1"/>
      <c r="V457" s="1">
        <v>27</v>
      </c>
      <c r="W457" s="1">
        <v>4</v>
      </c>
      <c r="X457" s="1"/>
      <c r="Y457" s="1">
        <v>5</v>
      </c>
      <c r="Z457" s="1">
        <v>5</v>
      </c>
      <c r="AA457" s="1">
        <v>3</v>
      </c>
      <c r="AB457" s="1">
        <v>15</v>
      </c>
      <c r="AC457" s="1">
        <v>1</v>
      </c>
      <c r="AD457" s="1"/>
      <c r="AE457" s="1">
        <v>23</v>
      </c>
      <c r="AF457" s="1">
        <v>114</v>
      </c>
      <c r="AG457" s="1">
        <v>31</v>
      </c>
      <c r="AH457" s="1"/>
      <c r="AI457" s="1"/>
      <c r="AJ457" s="1"/>
      <c r="AK457" s="1">
        <v>2</v>
      </c>
      <c r="AL457" s="1">
        <v>1</v>
      </c>
      <c r="AM457" s="1">
        <v>16</v>
      </c>
      <c r="AN457" s="1">
        <v>12</v>
      </c>
      <c r="AO457" s="1"/>
      <c r="AP457" s="1">
        <v>4</v>
      </c>
      <c r="AQ457" s="1"/>
      <c r="AR457" s="1">
        <v>3</v>
      </c>
      <c r="AS457" s="1"/>
      <c r="AT457" s="1"/>
      <c r="AU457" s="1"/>
      <c r="AV457" s="1"/>
      <c r="AW457" s="1">
        <v>1</v>
      </c>
      <c r="AX457" s="1"/>
      <c r="AY457" s="1"/>
    </row>
    <row r="458" spans="1:51" ht="15.75" customHeight="1" x14ac:dyDescent="0.3">
      <c r="A458" s="1" t="s">
        <v>129</v>
      </c>
      <c r="B458" s="1" t="s">
        <v>134</v>
      </c>
      <c r="C458" s="1" t="s">
        <v>479</v>
      </c>
      <c r="D458" s="1" t="s">
        <v>86</v>
      </c>
      <c r="E458" s="1">
        <v>35</v>
      </c>
      <c r="F458" s="1">
        <v>14</v>
      </c>
      <c r="G458" s="1">
        <v>37</v>
      </c>
      <c r="H458" s="1">
        <v>37</v>
      </c>
      <c r="I458" s="1">
        <v>28</v>
      </c>
      <c r="J458" s="1"/>
      <c r="K458" s="1">
        <v>9</v>
      </c>
      <c r="L458" s="1"/>
      <c r="M458" s="1">
        <v>21</v>
      </c>
      <c r="N458" s="1"/>
      <c r="O458" s="1"/>
      <c r="P458" s="1"/>
      <c r="Q458" s="1">
        <v>21</v>
      </c>
      <c r="R458" s="1">
        <v>7</v>
      </c>
      <c r="S458" s="1">
        <v>10</v>
      </c>
      <c r="T458" s="1">
        <v>4</v>
      </c>
      <c r="U458" s="1"/>
      <c r="V458" s="1">
        <v>20</v>
      </c>
      <c r="W458" s="1">
        <v>1</v>
      </c>
      <c r="X458" s="1"/>
      <c r="Y458" s="1">
        <v>11</v>
      </c>
      <c r="Z458" s="1">
        <v>11</v>
      </c>
      <c r="AA458" s="1">
        <v>2</v>
      </c>
      <c r="AB458" s="1">
        <v>14</v>
      </c>
      <c r="AC458" s="1"/>
      <c r="AD458" s="1">
        <v>37</v>
      </c>
      <c r="AE458" s="1">
        <v>21</v>
      </c>
      <c r="AF458" s="1">
        <v>79</v>
      </c>
      <c r="AG458" s="1">
        <v>21</v>
      </c>
      <c r="AH458" s="1"/>
      <c r="AI458" s="1"/>
      <c r="AJ458" s="1"/>
      <c r="AK458" s="1">
        <v>3</v>
      </c>
      <c r="AL458" s="1">
        <v>5</v>
      </c>
      <c r="AM458" s="1">
        <v>13</v>
      </c>
      <c r="AN458" s="1"/>
      <c r="AO458" s="1"/>
      <c r="AP458" s="1">
        <v>16</v>
      </c>
      <c r="AQ458" s="1"/>
      <c r="AR458" s="1">
        <v>16</v>
      </c>
      <c r="AS458" s="1"/>
      <c r="AT458" s="1"/>
      <c r="AU458" s="1"/>
      <c r="AV458" s="1"/>
      <c r="AW458" s="1"/>
      <c r="AX458" s="1"/>
      <c r="AY458" s="1"/>
    </row>
    <row r="459" spans="1:51" ht="15.75" customHeight="1" x14ac:dyDescent="0.3">
      <c r="A459" s="1" t="s">
        <v>136</v>
      </c>
      <c r="B459" s="1" t="s">
        <v>137</v>
      </c>
      <c r="C459" s="1" t="s">
        <v>480</v>
      </c>
      <c r="D459" s="1" t="s">
        <v>86</v>
      </c>
      <c r="E459" s="1">
        <v>132</v>
      </c>
      <c r="F459" s="1">
        <v>-45</v>
      </c>
      <c r="G459" s="1">
        <v>181</v>
      </c>
      <c r="H459" s="1">
        <v>13</v>
      </c>
      <c r="I459" s="1"/>
      <c r="J459" s="1">
        <v>12</v>
      </c>
      <c r="K459" s="1">
        <v>1</v>
      </c>
      <c r="L459" s="1"/>
      <c r="M459" s="1">
        <v>177</v>
      </c>
      <c r="N459" s="1"/>
      <c r="O459" s="1"/>
      <c r="P459" s="1"/>
      <c r="Q459" s="1">
        <v>177</v>
      </c>
      <c r="R459" s="1">
        <v>19</v>
      </c>
      <c r="S459" s="1">
        <v>152</v>
      </c>
      <c r="T459" s="1">
        <v>6</v>
      </c>
      <c r="U459" s="1"/>
      <c r="V459" s="1">
        <v>159</v>
      </c>
      <c r="W459" s="1">
        <v>18</v>
      </c>
      <c r="X459" s="1"/>
      <c r="Y459" s="1">
        <v>59</v>
      </c>
      <c r="Z459" s="1">
        <v>59</v>
      </c>
      <c r="AA459" s="1">
        <v>42</v>
      </c>
      <c r="AB459" s="1">
        <v>120</v>
      </c>
      <c r="AC459" s="1"/>
      <c r="AD459" s="1">
        <v>40</v>
      </c>
      <c r="AE459" s="1">
        <v>25</v>
      </c>
      <c r="AF459" s="1">
        <v>100</v>
      </c>
      <c r="AG459" s="1">
        <v>177</v>
      </c>
      <c r="AH459" s="1"/>
      <c r="AI459" s="1"/>
      <c r="AJ459" s="1"/>
      <c r="AK459" s="1">
        <v>23</v>
      </c>
      <c r="AL459" s="1">
        <v>58</v>
      </c>
      <c r="AM459" s="1">
        <v>52</v>
      </c>
      <c r="AN459" s="1">
        <v>44</v>
      </c>
      <c r="AO459" s="1"/>
      <c r="AP459" s="1">
        <v>4</v>
      </c>
      <c r="AQ459" s="1"/>
      <c r="AR459" s="1"/>
      <c r="AS459" s="1">
        <v>1</v>
      </c>
      <c r="AT459" s="1"/>
      <c r="AU459" s="1"/>
      <c r="AV459" s="1"/>
      <c r="AW459" s="1"/>
      <c r="AX459" s="1">
        <v>3</v>
      </c>
      <c r="AY459" s="1"/>
    </row>
    <row r="460" spans="1:51" ht="15.75" customHeight="1" x14ac:dyDescent="0.3">
      <c r="A460" s="1" t="s">
        <v>136</v>
      </c>
      <c r="B460" s="1" t="s">
        <v>138</v>
      </c>
      <c r="C460" s="1" t="s">
        <v>481</v>
      </c>
      <c r="D460" s="1" t="s">
        <v>86</v>
      </c>
      <c r="E460" s="1">
        <v>110</v>
      </c>
      <c r="F460" s="1">
        <v>-7</v>
      </c>
      <c r="G460" s="1">
        <v>119</v>
      </c>
      <c r="H460" s="1">
        <v>4</v>
      </c>
      <c r="I460" s="1"/>
      <c r="J460" s="1">
        <v>3</v>
      </c>
      <c r="K460" s="1">
        <v>1</v>
      </c>
      <c r="L460" s="1"/>
      <c r="M460" s="1">
        <v>117</v>
      </c>
      <c r="N460" s="1"/>
      <c r="O460" s="1"/>
      <c r="P460" s="1"/>
      <c r="Q460" s="1">
        <v>117</v>
      </c>
      <c r="R460" s="1">
        <v>28</v>
      </c>
      <c r="S460" s="1">
        <v>88</v>
      </c>
      <c r="T460" s="1">
        <v>1</v>
      </c>
      <c r="U460" s="1"/>
      <c r="V460" s="1">
        <v>108</v>
      </c>
      <c r="W460" s="1">
        <v>9</v>
      </c>
      <c r="X460" s="1"/>
      <c r="Y460" s="1">
        <v>22</v>
      </c>
      <c r="Z460" s="1">
        <v>20</v>
      </c>
      <c r="AA460" s="1">
        <v>3</v>
      </c>
      <c r="AB460" s="1">
        <v>75</v>
      </c>
      <c r="AC460" s="1">
        <v>6</v>
      </c>
      <c r="AD460" s="1">
        <v>38</v>
      </c>
      <c r="AE460" s="1">
        <v>19</v>
      </c>
      <c r="AF460" s="1">
        <v>90</v>
      </c>
      <c r="AG460" s="1">
        <v>117</v>
      </c>
      <c r="AH460" s="1"/>
      <c r="AI460" s="1"/>
      <c r="AJ460" s="1"/>
      <c r="AK460" s="1">
        <v>25</v>
      </c>
      <c r="AL460" s="1">
        <v>8</v>
      </c>
      <c r="AM460" s="1">
        <v>81</v>
      </c>
      <c r="AN460" s="1">
        <v>3</v>
      </c>
      <c r="AO460" s="1"/>
      <c r="AP460" s="1">
        <v>2</v>
      </c>
      <c r="AQ460" s="1"/>
      <c r="AR460" s="1">
        <v>1</v>
      </c>
      <c r="AS460" s="1">
        <v>1</v>
      </c>
      <c r="AT460" s="1"/>
      <c r="AU460" s="1"/>
      <c r="AV460" s="1"/>
      <c r="AW460" s="1"/>
      <c r="AX460" s="1"/>
      <c r="AY460" s="1"/>
    </row>
    <row r="461" spans="1:51" ht="15.75" customHeight="1" x14ac:dyDescent="0.3">
      <c r="A461" s="1" t="s">
        <v>136</v>
      </c>
      <c r="B461" s="1" t="s">
        <v>139</v>
      </c>
      <c r="C461" s="1" t="s">
        <v>482</v>
      </c>
      <c r="D461" s="1" t="s">
        <v>86</v>
      </c>
      <c r="E461" s="1">
        <v>59</v>
      </c>
      <c r="F461" s="1">
        <v>15</v>
      </c>
      <c r="G461" s="1">
        <v>70</v>
      </c>
      <c r="H461" s="1">
        <v>1</v>
      </c>
      <c r="I461" s="1">
        <v>1</v>
      </c>
      <c r="J461" s="1"/>
      <c r="K461" s="1">
        <v>0</v>
      </c>
      <c r="L461" s="1"/>
      <c r="M461" s="1">
        <v>70</v>
      </c>
      <c r="N461" s="1"/>
      <c r="O461" s="1"/>
      <c r="P461" s="1"/>
      <c r="Q461" s="1">
        <v>70</v>
      </c>
      <c r="R461" s="1">
        <v>32</v>
      </c>
      <c r="S461" s="1">
        <v>36</v>
      </c>
      <c r="T461" s="1">
        <v>2</v>
      </c>
      <c r="U461" s="1"/>
      <c r="V461" s="1">
        <v>61</v>
      </c>
      <c r="W461" s="1">
        <v>9</v>
      </c>
      <c r="X461" s="1"/>
      <c r="Y461" s="1">
        <v>20</v>
      </c>
      <c r="Z461" s="1">
        <v>18</v>
      </c>
      <c r="AA461" s="1">
        <v>3</v>
      </c>
      <c r="AB461" s="1">
        <v>69</v>
      </c>
      <c r="AC461" s="1">
        <v>1</v>
      </c>
      <c r="AD461" s="1">
        <v>45</v>
      </c>
      <c r="AE461" s="1">
        <v>18</v>
      </c>
      <c r="AF461" s="1">
        <v>100</v>
      </c>
      <c r="AG461" s="1">
        <v>70</v>
      </c>
      <c r="AH461" s="1"/>
      <c r="AI461" s="1"/>
      <c r="AJ461" s="1"/>
      <c r="AK461" s="1">
        <v>13</v>
      </c>
      <c r="AL461" s="1">
        <v>18</v>
      </c>
      <c r="AM461" s="1">
        <v>29</v>
      </c>
      <c r="AN461" s="1">
        <v>10</v>
      </c>
      <c r="AO461" s="1"/>
      <c r="AP461" s="1">
        <v>4</v>
      </c>
      <c r="AQ461" s="1"/>
      <c r="AR461" s="1">
        <v>3</v>
      </c>
      <c r="AS461" s="1"/>
      <c r="AT461" s="1"/>
      <c r="AU461" s="1"/>
      <c r="AV461" s="1"/>
      <c r="AW461" s="1"/>
      <c r="AX461" s="1">
        <v>1</v>
      </c>
      <c r="AY461" s="1"/>
    </row>
    <row r="462" spans="1:51" ht="15.75" customHeight="1" x14ac:dyDescent="0.3">
      <c r="A462" s="1" t="s">
        <v>136</v>
      </c>
      <c r="B462" s="1" t="s">
        <v>140</v>
      </c>
      <c r="C462" s="1" t="s">
        <v>483</v>
      </c>
      <c r="D462" s="1" t="s">
        <v>86</v>
      </c>
      <c r="E462" s="1">
        <v>60</v>
      </c>
      <c r="F462" s="1">
        <v>-4</v>
      </c>
      <c r="G462" s="1">
        <v>64</v>
      </c>
      <c r="H462" s="1">
        <v>0</v>
      </c>
      <c r="I462" s="1"/>
      <c r="J462" s="1"/>
      <c r="K462" s="1"/>
      <c r="L462" s="1"/>
      <c r="M462" s="1">
        <v>64</v>
      </c>
      <c r="N462" s="1"/>
      <c r="O462" s="1"/>
      <c r="P462" s="1"/>
      <c r="Q462" s="1">
        <v>64</v>
      </c>
      <c r="R462" s="1"/>
      <c r="S462" s="1">
        <v>64</v>
      </c>
      <c r="T462" s="1"/>
      <c r="U462" s="1"/>
      <c r="V462" s="1">
        <v>53</v>
      </c>
      <c r="W462" s="1">
        <v>11</v>
      </c>
      <c r="X462" s="1"/>
      <c r="Y462" s="1">
        <v>10</v>
      </c>
      <c r="Z462" s="1">
        <v>10</v>
      </c>
      <c r="AA462" s="1">
        <v>28</v>
      </c>
      <c r="AB462" s="1">
        <v>12</v>
      </c>
      <c r="AC462" s="1">
        <v>7</v>
      </c>
      <c r="AD462" s="1"/>
      <c r="AE462" s="1">
        <v>20</v>
      </c>
      <c r="AF462" s="1"/>
      <c r="AG462" s="1">
        <v>47</v>
      </c>
      <c r="AH462" s="1"/>
      <c r="AI462" s="1"/>
      <c r="AJ462" s="1"/>
      <c r="AK462" s="1">
        <v>10</v>
      </c>
      <c r="AL462" s="1">
        <v>15</v>
      </c>
      <c r="AM462" s="1">
        <v>20</v>
      </c>
      <c r="AN462" s="1"/>
      <c r="AO462" s="1">
        <v>2</v>
      </c>
      <c r="AP462" s="1">
        <v>2</v>
      </c>
      <c r="AQ462" s="1"/>
      <c r="AR462" s="1">
        <v>0</v>
      </c>
      <c r="AS462" s="1">
        <v>0</v>
      </c>
      <c r="AT462" s="1"/>
      <c r="AU462" s="1"/>
      <c r="AV462" s="1"/>
      <c r="AW462" s="1">
        <v>0</v>
      </c>
      <c r="AX462" s="1"/>
      <c r="AY462" s="1">
        <v>2</v>
      </c>
    </row>
    <row r="463" spans="1:51" ht="15.75" customHeight="1" x14ac:dyDescent="0.3">
      <c r="A463" s="1" t="s">
        <v>136</v>
      </c>
      <c r="B463" s="1" t="s">
        <v>142</v>
      </c>
      <c r="C463" s="1" t="s">
        <v>485</v>
      </c>
      <c r="D463" s="1" t="s">
        <v>86</v>
      </c>
      <c r="E463" s="1">
        <v>75</v>
      </c>
      <c r="F463" s="1"/>
      <c r="G463" s="1">
        <v>74</v>
      </c>
      <c r="H463" s="1">
        <v>0</v>
      </c>
      <c r="I463" s="1"/>
      <c r="J463" s="1"/>
      <c r="K463" s="1"/>
      <c r="L463" s="1"/>
      <c r="M463" s="1">
        <v>74</v>
      </c>
      <c r="N463" s="1"/>
      <c r="O463" s="1"/>
      <c r="P463" s="1"/>
      <c r="Q463" s="1">
        <v>74</v>
      </c>
      <c r="R463" s="1">
        <v>3</v>
      </c>
      <c r="S463" s="1">
        <v>70</v>
      </c>
      <c r="T463" s="1">
        <v>1</v>
      </c>
      <c r="U463" s="1"/>
      <c r="V463" s="1">
        <v>70</v>
      </c>
      <c r="W463" s="1">
        <v>4</v>
      </c>
      <c r="X463" s="1"/>
      <c r="Y463" s="1">
        <v>34</v>
      </c>
      <c r="Z463" s="1">
        <v>34</v>
      </c>
      <c r="AA463" s="1">
        <v>4</v>
      </c>
      <c r="AB463" s="1">
        <v>50</v>
      </c>
      <c r="AC463" s="1">
        <v>6</v>
      </c>
      <c r="AD463" s="1">
        <v>39</v>
      </c>
      <c r="AE463" s="1">
        <v>18</v>
      </c>
      <c r="AF463" s="1"/>
      <c r="AG463" s="1">
        <v>75</v>
      </c>
      <c r="AH463" s="1"/>
      <c r="AI463" s="1"/>
      <c r="AJ463" s="1"/>
      <c r="AK463" s="1">
        <v>18</v>
      </c>
      <c r="AL463" s="1">
        <v>13</v>
      </c>
      <c r="AM463" s="1">
        <v>22</v>
      </c>
      <c r="AN463" s="1">
        <v>22</v>
      </c>
      <c r="AO463" s="1"/>
      <c r="AP463" s="1">
        <v>1</v>
      </c>
      <c r="AQ463" s="1"/>
      <c r="AR463" s="1"/>
      <c r="AS463" s="1"/>
      <c r="AT463" s="1"/>
      <c r="AU463" s="1">
        <v>1</v>
      </c>
      <c r="AV463" s="1"/>
      <c r="AW463" s="1"/>
      <c r="AX463" s="1"/>
      <c r="AY463" s="1"/>
    </row>
    <row r="464" spans="1:51" ht="15.75" customHeight="1" x14ac:dyDescent="0.3">
      <c r="A464" s="1" t="s">
        <v>143</v>
      </c>
      <c r="B464" s="1" t="s">
        <v>144</v>
      </c>
      <c r="C464" s="1" t="s">
        <v>484</v>
      </c>
      <c r="D464" s="1" t="s">
        <v>86</v>
      </c>
      <c r="E464" s="1">
        <v>50</v>
      </c>
      <c r="F464" s="1">
        <v>2</v>
      </c>
      <c r="G464" s="1">
        <v>20</v>
      </c>
      <c r="H464" s="1">
        <v>0</v>
      </c>
      <c r="I464" s="1"/>
      <c r="J464" s="1"/>
      <c r="K464" s="1">
        <v>2</v>
      </c>
      <c r="L464" s="1"/>
      <c r="M464" s="1">
        <v>48</v>
      </c>
      <c r="N464" s="1"/>
      <c r="O464" s="1"/>
      <c r="P464" s="1"/>
      <c r="Q464" s="1">
        <v>48</v>
      </c>
      <c r="R464" s="1">
        <v>1</v>
      </c>
      <c r="S464" s="1">
        <v>47</v>
      </c>
      <c r="T464" s="1">
        <v>0</v>
      </c>
      <c r="U464" s="1">
        <v>0</v>
      </c>
      <c r="V464" s="1">
        <v>41</v>
      </c>
      <c r="W464" s="1">
        <v>7</v>
      </c>
      <c r="X464" s="1"/>
      <c r="Y464" s="1">
        <v>3</v>
      </c>
      <c r="Z464" s="1">
        <v>3</v>
      </c>
      <c r="AA464" s="1">
        <v>1</v>
      </c>
      <c r="AB464" s="1">
        <v>46</v>
      </c>
      <c r="AC464" s="1"/>
      <c r="AD464" s="1">
        <v>43</v>
      </c>
      <c r="AE464" s="1">
        <v>26</v>
      </c>
      <c r="AF464" s="1">
        <v>70</v>
      </c>
      <c r="AG464" s="1"/>
      <c r="AH464" s="1"/>
      <c r="AI464" s="1"/>
      <c r="AJ464" s="1"/>
      <c r="AK464" s="1">
        <v>7</v>
      </c>
      <c r="AL464" s="1">
        <v>11</v>
      </c>
      <c r="AM464" s="1">
        <v>22</v>
      </c>
      <c r="AN464" s="1">
        <v>7</v>
      </c>
      <c r="AO464" s="1">
        <v>1</v>
      </c>
      <c r="AP464" s="1">
        <v>5</v>
      </c>
      <c r="AQ464" s="1"/>
      <c r="AR464" s="1">
        <v>2</v>
      </c>
      <c r="AS464" s="1">
        <v>1</v>
      </c>
      <c r="AT464" s="1"/>
      <c r="AU464" s="1"/>
      <c r="AV464" s="1"/>
      <c r="AW464" s="1"/>
      <c r="AX464" s="1">
        <v>2</v>
      </c>
      <c r="AY464" s="1"/>
    </row>
    <row r="465" spans="1:51" ht="15.75" customHeight="1" x14ac:dyDescent="0.3">
      <c r="A465" s="1" t="s">
        <v>143</v>
      </c>
      <c r="B465" s="1" t="s">
        <v>145</v>
      </c>
      <c r="C465" s="1" t="s">
        <v>486</v>
      </c>
      <c r="D465" s="1" t="s">
        <v>86</v>
      </c>
      <c r="E465" s="1">
        <v>0</v>
      </c>
      <c r="F465" s="1">
        <v>-1</v>
      </c>
      <c r="G465" s="1">
        <v>0</v>
      </c>
      <c r="H465" s="1">
        <v>0</v>
      </c>
      <c r="I465" s="1"/>
      <c r="J465" s="1"/>
      <c r="K465" s="1"/>
      <c r="L465" s="1"/>
      <c r="M465" s="1">
        <v>1</v>
      </c>
      <c r="N465" s="1"/>
      <c r="O465" s="1"/>
      <c r="P465" s="1"/>
      <c r="Q465" s="1">
        <v>1</v>
      </c>
      <c r="R465" s="1"/>
      <c r="S465" s="1"/>
      <c r="T465" s="1">
        <v>1</v>
      </c>
      <c r="U465" s="1"/>
      <c r="V465" s="1"/>
      <c r="W465" s="1">
        <v>1</v>
      </c>
      <c r="X465" s="1"/>
      <c r="Y465" s="1"/>
      <c r="Z465" s="1"/>
      <c r="AA465" s="1"/>
      <c r="AB465" s="1">
        <v>1</v>
      </c>
      <c r="AC465" s="1"/>
      <c r="AD465" s="1">
        <v>63</v>
      </c>
      <c r="AE465" s="1">
        <v>21</v>
      </c>
      <c r="AF465" s="1">
        <v>55</v>
      </c>
      <c r="AG465" s="1"/>
      <c r="AH465" s="1"/>
      <c r="AI465" s="1"/>
      <c r="AJ465" s="1"/>
      <c r="AK465" s="1">
        <v>1</v>
      </c>
      <c r="AL465" s="1"/>
      <c r="AM465" s="1"/>
      <c r="AN465" s="1"/>
      <c r="AO465" s="1"/>
      <c r="AP465" s="1">
        <v>0</v>
      </c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.75" customHeight="1" x14ac:dyDescent="0.3">
      <c r="A466" s="1" t="s">
        <v>146</v>
      </c>
      <c r="B466" s="1" t="s">
        <v>148</v>
      </c>
      <c r="C466" s="1" t="s">
        <v>488</v>
      </c>
      <c r="D466" s="1" t="s">
        <v>86</v>
      </c>
      <c r="E466" s="1"/>
      <c r="F466" s="1"/>
      <c r="G466" s="1">
        <v>10</v>
      </c>
      <c r="H466" s="1">
        <v>0</v>
      </c>
      <c r="I466" s="1"/>
      <c r="J466" s="1">
        <v>0</v>
      </c>
      <c r="K466" s="1">
        <v>0</v>
      </c>
      <c r="L466" s="1">
        <v>0</v>
      </c>
      <c r="M466" s="1">
        <v>10</v>
      </c>
      <c r="N466" s="1"/>
      <c r="O466" s="1">
        <v>0</v>
      </c>
      <c r="P466" s="1">
        <v>0</v>
      </c>
      <c r="Q466" s="1">
        <v>10</v>
      </c>
      <c r="R466" s="1">
        <v>3</v>
      </c>
      <c r="S466" s="1">
        <v>0</v>
      </c>
      <c r="T466" s="1">
        <v>7</v>
      </c>
      <c r="U466" s="1"/>
      <c r="V466" s="1">
        <v>7</v>
      </c>
      <c r="W466" s="1">
        <v>3</v>
      </c>
      <c r="X466" s="1">
        <v>0</v>
      </c>
      <c r="Y466" s="1">
        <v>3</v>
      </c>
      <c r="Z466" s="1">
        <v>3</v>
      </c>
      <c r="AA466" s="1">
        <v>0</v>
      </c>
      <c r="AB466" s="1">
        <v>4</v>
      </c>
      <c r="AC466" s="1">
        <v>10</v>
      </c>
      <c r="AD466" s="1">
        <v>46</v>
      </c>
      <c r="AE466" s="1">
        <v>25</v>
      </c>
      <c r="AF466" s="1">
        <v>90</v>
      </c>
      <c r="AG466" s="1">
        <v>3</v>
      </c>
      <c r="AH466" s="1"/>
      <c r="AI466" s="1"/>
      <c r="AJ466" s="1"/>
      <c r="AK466" s="1"/>
      <c r="AL466" s="1"/>
      <c r="AM466" s="1">
        <v>3</v>
      </c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.75" customHeight="1" x14ac:dyDescent="0.3">
      <c r="A467" s="1" t="s">
        <v>165</v>
      </c>
      <c r="B467" s="1" t="s">
        <v>489</v>
      </c>
      <c r="C467" s="1" t="s">
        <v>490</v>
      </c>
      <c r="D467" s="1" t="s">
        <v>86</v>
      </c>
      <c r="E467" s="1">
        <v>350</v>
      </c>
      <c r="F467" s="1">
        <v>-33</v>
      </c>
      <c r="G467" s="1">
        <v>383</v>
      </c>
      <c r="H467" s="1">
        <v>5</v>
      </c>
      <c r="I467" s="1">
        <v>5</v>
      </c>
      <c r="J467" s="1">
        <v>0</v>
      </c>
      <c r="K467" s="1">
        <v>0</v>
      </c>
      <c r="L467" s="1">
        <v>0</v>
      </c>
      <c r="M467" s="1">
        <v>383</v>
      </c>
      <c r="N467" s="1"/>
      <c r="O467" s="1"/>
      <c r="P467" s="1"/>
      <c r="Q467" s="1">
        <v>383</v>
      </c>
      <c r="R467" s="1">
        <v>53</v>
      </c>
      <c r="S467" s="1">
        <v>322</v>
      </c>
      <c r="T467" s="1">
        <v>8</v>
      </c>
      <c r="U467" s="1">
        <v>0</v>
      </c>
      <c r="V467" s="1">
        <v>328</v>
      </c>
      <c r="W467" s="1">
        <v>55</v>
      </c>
      <c r="X467" s="1"/>
      <c r="Y467" s="1">
        <v>90</v>
      </c>
      <c r="Z467" s="1">
        <v>89</v>
      </c>
      <c r="AA467" s="1">
        <v>23</v>
      </c>
      <c r="AB467" s="1">
        <v>317</v>
      </c>
      <c r="AC467" s="1">
        <v>23</v>
      </c>
      <c r="AD467" s="1">
        <v>36</v>
      </c>
      <c r="AE467" s="1">
        <v>12</v>
      </c>
      <c r="AF467" s="1">
        <v>116</v>
      </c>
      <c r="AG467" s="1">
        <v>380</v>
      </c>
      <c r="AH467" s="1"/>
      <c r="AI467" s="1"/>
      <c r="AJ467" s="1"/>
      <c r="AK467" s="1">
        <v>31</v>
      </c>
      <c r="AL467" s="1">
        <v>108</v>
      </c>
      <c r="AM467" s="1">
        <v>198</v>
      </c>
      <c r="AN467" s="1">
        <v>25</v>
      </c>
      <c r="AO467" s="1">
        <v>18</v>
      </c>
      <c r="AP467" s="1">
        <v>1</v>
      </c>
      <c r="AQ467" s="1"/>
      <c r="AR467" s="1"/>
      <c r="AS467" s="1"/>
      <c r="AT467" s="1"/>
      <c r="AU467" s="1">
        <v>1</v>
      </c>
      <c r="AV467" s="1"/>
      <c r="AW467" s="1"/>
      <c r="AX467" s="1"/>
      <c r="AY467" s="1"/>
    </row>
    <row r="468" spans="1:51" ht="15.75" customHeight="1" x14ac:dyDescent="0.3">
      <c r="A468" s="1" t="s">
        <v>165</v>
      </c>
      <c r="B468" s="1" t="s">
        <v>491</v>
      </c>
      <c r="C468" s="1" t="s">
        <v>492</v>
      </c>
      <c r="D468" s="1" t="s">
        <v>86</v>
      </c>
      <c r="E468" s="1">
        <v>155</v>
      </c>
      <c r="F468" s="1">
        <v>-23</v>
      </c>
      <c r="G468" s="1">
        <v>178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178</v>
      </c>
      <c r="N468" s="1">
        <v>0</v>
      </c>
      <c r="O468" s="1">
        <v>0</v>
      </c>
      <c r="P468" s="1">
        <v>0</v>
      </c>
      <c r="Q468" s="1">
        <v>178</v>
      </c>
      <c r="R468" s="1">
        <v>65</v>
      </c>
      <c r="S468" s="1">
        <v>109</v>
      </c>
      <c r="T468" s="1">
        <v>4</v>
      </c>
      <c r="U468" s="1">
        <v>0</v>
      </c>
      <c r="V468" s="1">
        <v>160</v>
      </c>
      <c r="W468" s="1">
        <v>18</v>
      </c>
      <c r="X468" s="1">
        <v>0</v>
      </c>
      <c r="Y468" s="1">
        <v>48</v>
      </c>
      <c r="Z468" s="1">
        <v>47</v>
      </c>
      <c r="AA468" s="1">
        <v>15</v>
      </c>
      <c r="AB468" s="1">
        <v>67</v>
      </c>
      <c r="AC468" s="1">
        <v>26</v>
      </c>
      <c r="AD468" s="1">
        <v>39</v>
      </c>
      <c r="AE468" s="1">
        <v>16</v>
      </c>
      <c r="AF468" s="1">
        <v>130</v>
      </c>
      <c r="AG468" s="1">
        <v>177</v>
      </c>
      <c r="AH468" s="1"/>
      <c r="AI468" s="1"/>
      <c r="AJ468" s="1"/>
      <c r="AK468" s="1">
        <v>11</v>
      </c>
      <c r="AL468" s="1">
        <v>21</v>
      </c>
      <c r="AM468" s="1">
        <v>77</v>
      </c>
      <c r="AN468" s="1">
        <v>39</v>
      </c>
      <c r="AO468" s="1">
        <v>30</v>
      </c>
      <c r="AP468" s="1">
        <v>1</v>
      </c>
      <c r="AQ468" s="1"/>
      <c r="AR468" s="1"/>
      <c r="AS468" s="1"/>
      <c r="AT468" s="1"/>
      <c r="AU468" s="1">
        <v>1</v>
      </c>
      <c r="AV468" s="1"/>
      <c r="AW468" s="1"/>
      <c r="AX468" s="1"/>
      <c r="AY468" s="1"/>
    </row>
    <row r="469" spans="1:51" ht="15.75" customHeight="1" x14ac:dyDescent="0.3">
      <c r="A469" s="1" t="s">
        <v>165</v>
      </c>
      <c r="B469" s="1" t="s">
        <v>493</v>
      </c>
      <c r="C469" s="1" t="s">
        <v>494</v>
      </c>
      <c r="D469" s="1" t="s">
        <v>86</v>
      </c>
      <c r="E469" s="1">
        <v>85</v>
      </c>
      <c r="F469" s="1">
        <v>3</v>
      </c>
      <c r="G469" s="1">
        <v>82</v>
      </c>
      <c r="H469" s="1">
        <v>0</v>
      </c>
      <c r="I469" s="1">
        <v>0</v>
      </c>
      <c r="J469" s="1">
        <v>0</v>
      </c>
      <c r="K469" s="1"/>
      <c r="L469" s="1">
        <v>0</v>
      </c>
      <c r="M469" s="1">
        <v>82</v>
      </c>
      <c r="N469" s="1">
        <v>0</v>
      </c>
      <c r="O469" s="1">
        <v>0</v>
      </c>
      <c r="P469" s="1">
        <v>0</v>
      </c>
      <c r="Q469" s="1">
        <v>82</v>
      </c>
      <c r="R469" s="1">
        <v>6</v>
      </c>
      <c r="S469" s="1">
        <v>76</v>
      </c>
      <c r="T469" s="1">
        <v>0</v>
      </c>
      <c r="U469" s="1">
        <v>0</v>
      </c>
      <c r="V469" s="1">
        <v>74</v>
      </c>
      <c r="W469" s="1">
        <v>8</v>
      </c>
      <c r="X469" s="1">
        <v>0</v>
      </c>
      <c r="Y469" s="1">
        <v>15</v>
      </c>
      <c r="Z469" s="1">
        <v>15</v>
      </c>
      <c r="AA469" s="1">
        <v>0</v>
      </c>
      <c r="AB469" s="1">
        <v>18</v>
      </c>
      <c r="AC469" s="1">
        <v>0</v>
      </c>
      <c r="AD469" s="1">
        <v>42</v>
      </c>
      <c r="AE469" s="1">
        <v>15</v>
      </c>
      <c r="AF469" s="1">
        <v>98</v>
      </c>
      <c r="AG469" s="1">
        <v>77</v>
      </c>
      <c r="AH469" s="1"/>
      <c r="AI469" s="1"/>
      <c r="AJ469" s="1"/>
      <c r="AK469" s="1">
        <v>8</v>
      </c>
      <c r="AL469" s="1">
        <v>21</v>
      </c>
      <c r="AM469" s="1">
        <v>24</v>
      </c>
      <c r="AN469" s="1">
        <v>24</v>
      </c>
      <c r="AO469" s="1">
        <v>4</v>
      </c>
      <c r="AP469" s="1">
        <v>2</v>
      </c>
      <c r="AQ469" s="1"/>
      <c r="AR469" s="1"/>
      <c r="AS469" s="1"/>
      <c r="AT469" s="1"/>
      <c r="AU469" s="1"/>
      <c r="AV469" s="1"/>
      <c r="AW469" s="1">
        <v>1</v>
      </c>
      <c r="AX469" s="1">
        <v>1</v>
      </c>
      <c r="AY469" s="1"/>
    </row>
    <row r="470" spans="1:51" ht="15.75" customHeight="1" x14ac:dyDescent="0.3">
      <c r="A470" s="1" t="s">
        <v>165</v>
      </c>
      <c r="B470" s="1" t="s">
        <v>495</v>
      </c>
      <c r="C470" s="1" t="s">
        <v>496</v>
      </c>
      <c r="D470" s="1" t="s">
        <v>86</v>
      </c>
      <c r="E470" s="1">
        <v>40</v>
      </c>
      <c r="F470" s="1">
        <v>-1</v>
      </c>
      <c r="G470" s="1">
        <v>41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41</v>
      </c>
      <c r="N470" s="1"/>
      <c r="O470" s="1"/>
      <c r="P470" s="1"/>
      <c r="Q470" s="1">
        <v>41</v>
      </c>
      <c r="R470" s="1">
        <v>8</v>
      </c>
      <c r="S470" s="1">
        <v>33</v>
      </c>
      <c r="T470" s="1"/>
      <c r="U470" s="1"/>
      <c r="V470" s="1">
        <v>35</v>
      </c>
      <c r="W470" s="1">
        <v>6</v>
      </c>
      <c r="X470" s="1"/>
      <c r="Y470" s="1">
        <v>9</v>
      </c>
      <c r="Z470" s="1">
        <v>8</v>
      </c>
      <c r="AA470" s="1">
        <v>7</v>
      </c>
      <c r="AB470" s="1">
        <v>29</v>
      </c>
      <c r="AC470" s="1">
        <v>4</v>
      </c>
      <c r="AD470" s="1">
        <v>38</v>
      </c>
      <c r="AE470" s="1">
        <v>16</v>
      </c>
      <c r="AF470" s="1">
        <v>95</v>
      </c>
      <c r="AG470" s="1">
        <v>38</v>
      </c>
      <c r="AH470" s="1"/>
      <c r="AI470" s="1"/>
      <c r="AJ470" s="1"/>
      <c r="AK470" s="1">
        <v>0</v>
      </c>
      <c r="AL470" s="1">
        <v>8</v>
      </c>
      <c r="AM470" s="1">
        <v>28</v>
      </c>
      <c r="AN470" s="1">
        <v>4</v>
      </c>
      <c r="AO470" s="1">
        <v>1</v>
      </c>
      <c r="AP470" s="1">
        <v>1</v>
      </c>
      <c r="AQ470" s="1"/>
      <c r="AR470" s="1"/>
      <c r="AS470" s="1"/>
      <c r="AT470" s="1"/>
      <c r="AU470" s="1"/>
      <c r="AV470" s="1"/>
      <c r="AW470" s="1">
        <v>1</v>
      </c>
      <c r="AX470" s="1"/>
      <c r="AY470" s="1"/>
    </row>
    <row r="471" spans="1:51" ht="15.75" customHeight="1" x14ac:dyDescent="0.3">
      <c r="A471" s="1" t="s">
        <v>165</v>
      </c>
      <c r="B471" s="1" t="s">
        <v>497</v>
      </c>
      <c r="C471" s="1" t="s">
        <v>498</v>
      </c>
      <c r="D471" s="1" t="s">
        <v>86</v>
      </c>
      <c r="E471" s="1">
        <v>30</v>
      </c>
      <c r="F471" s="1">
        <v>18</v>
      </c>
      <c r="G471" s="1">
        <v>12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12</v>
      </c>
      <c r="N471" s="1"/>
      <c r="O471" s="1"/>
      <c r="P471" s="1"/>
      <c r="Q471" s="1">
        <v>12</v>
      </c>
      <c r="R471" s="1">
        <v>6</v>
      </c>
      <c r="S471" s="1">
        <v>6</v>
      </c>
      <c r="T471" s="1"/>
      <c r="U471" s="1"/>
      <c r="V471" s="1">
        <v>12</v>
      </c>
      <c r="W471" s="1"/>
      <c r="X471" s="1"/>
      <c r="Y471" s="1">
        <v>3</v>
      </c>
      <c r="Z471" s="1">
        <v>3</v>
      </c>
      <c r="AA471" s="1">
        <v>1</v>
      </c>
      <c r="AB471" s="1">
        <v>12</v>
      </c>
      <c r="AC471" s="1">
        <v>2</v>
      </c>
      <c r="AD471" s="1">
        <v>37</v>
      </c>
      <c r="AE471" s="1">
        <v>13</v>
      </c>
      <c r="AF471" s="1">
        <v>95</v>
      </c>
      <c r="AG471" s="1">
        <v>11</v>
      </c>
      <c r="AH471" s="1"/>
      <c r="AI471" s="1"/>
      <c r="AJ471" s="1"/>
      <c r="AK471" s="1">
        <v>1</v>
      </c>
      <c r="AL471" s="1">
        <v>2</v>
      </c>
      <c r="AM471" s="1">
        <v>5</v>
      </c>
      <c r="AN471" s="1">
        <v>3</v>
      </c>
      <c r="AO471" s="1"/>
      <c r="AP471" s="1">
        <v>2</v>
      </c>
      <c r="AQ471" s="1"/>
      <c r="AR471" s="1"/>
      <c r="AS471" s="1">
        <v>1</v>
      </c>
      <c r="AT471" s="1"/>
      <c r="AU471" s="1"/>
      <c r="AV471" s="1"/>
      <c r="AW471" s="1">
        <v>1</v>
      </c>
      <c r="AX471" s="1"/>
      <c r="AY471" s="1"/>
    </row>
    <row r="472" spans="1:51" ht="15.75" customHeight="1" x14ac:dyDescent="0.3">
      <c r="A472" s="1" t="s">
        <v>165</v>
      </c>
      <c r="B472" s="1" t="s">
        <v>171</v>
      </c>
      <c r="C472" s="1" t="s">
        <v>499</v>
      </c>
      <c r="D472" s="1" t="s">
        <v>86</v>
      </c>
      <c r="E472" s="1">
        <v>15</v>
      </c>
      <c r="F472" s="1">
        <v>-108</v>
      </c>
      <c r="G472" s="1">
        <v>123</v>
      </c>
      <c r="H472" s="1">
        <v>13</v>
      </c>
      <c r="I472" s="1">
        <v>13</v>
      </c>
      <c r="J472" s="1">
        <v>0</v>
      </c>
      <c r="K472" s="1">
        <v>0</v>
      </c>
      <c r="L472" s="1">
        <v>0</v>
      </c>
      <c r="M472" s="1">
        <v>123</v>
      </c>
      <c r="N472" s="1"/>
      <c r="O472" s="1"/>
      <c r="P472" s="1"/>
      <c r="Q472" s="1">
        <v>123</v>
      </c>
      <c r="R472" s="1">
        <v>56</v>
      </c>
      <c r="S472" s="1">
        <v>67</v>
      </c>
      <c r="T472" s="1">
        <v>0</v>
      </c>
      <c r="U472" s="1">
        <v>0</v>
      </c>
      <c r="V472" s="1">
        <v>103</v>
      </c>
      <c r="W472" s="1">
        <v>20</v>
      </c>
      <c r="X472" s="1"/>
      <c r="Y472" s="1">
        <v>30</v>
      </c>
      <c r="Z472" s="1">
        <v>30</v>
      </c>
      <c r="AA472" s="1"/>
      <c r="AB472" s="1">
        <v>90</v>
      </c>
      <c r="AC472" s="1">
        <v>12</v>
      </c>
      <c r="AD472" s="1">
        <v>39</v>
      </c>
      <c r="AE472" s="1">
        <v>20</v>
      </c>
      <c r="AF472" s="1">
        <v>121</v>
      </c>
      <c r="AG472" s="1">
        <v>94</v>
      </c>
      <c r="AH472" s="1"/>
      <c r="AI472" s="1"/>
      <c r="AJ472" s="1"/>
      <c r="AK472" s="1">
        <v>0</v>
      </c>
      <c r="AL472" s="1">
        <v>3</v>
      </c>
      <c r="AM472" s="1">
        <v>40</v>
      </c>
      <c r="AN472" s="1">
        <v>44</v>
      </c>
      <c r="AO472" s="1">
        <v>7</v>
      </c>
      <c r="AP472" s="1">
        <v>2</v>
      </c>
      <c r="AQ472" s="1"/>
      <c r="AR472" s="1"/>
      <c r="AS472" s="1"/>
      <c r="AT472" s="1"/>
      <c r="AU472" s="1">
        <v>1</v>
      </c>
      <c r="AV472" s="1"/>
      <c r="AW472" s="1"/>
      <c r="AX472" s="1"/>
      <c r="AY472" s="1">
        <v>1</v>
      </c>
    </row>
    <row r="473" spans="1:51" ht="15.75" customHeight="1" x14ac:dyDescent="0.3">
      <c r="A473" s="1" t="s">
        <v>288</v>
      </c>
      <c r="B473" s="1" t="s">
        <v>292</v>
      </c>
      <c r="C473" s="1" t="s">
        <v>502</v>
      </c>
      <c r="D473" s="1" t="s">
        <v>86</v>
      </c>
      <c r="E473" s="1">
        <v>14</v>
      </c>
      <c r="F473" s="1">
        <v>-1</v>
      </c>
      <c r="G473" s="1">
        <v>15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15</v>
      </c>
      <c r="N473" s="1">
        <v>0</v>
      </c>
      <c r="O473" s="1">
        <v>0</v>
      </c>
      <c r="P473" s="1">
        <v>15</v>
      </c>
      <c r="Q473" s="1">
        <v>0</v>
      </c>
      <c r="R473" s="1">
        <v>0</v>
      </c>
      <c r="S473" s="1">
        <v>15</v>
      </c>
      <c r="T473" s="1">
        <v>0</v>
      </c>
      <c r="U473" s="1">
        <v>0</v>
      </c>
      <c r="V473" s="1">
        <v>13</v>
      </c>
      <c r="W473" s="1">
        <v>2</v>
      </c>
      <c r="X473" s="1"/>
      <c r="Y473" s="1">
        <v>3</v>
      </c>
      <c r="Z473" s="1"/>
      <c r="AA473" s="1">
        <v>2</v>
      </c>
      <c r="AB473" s="1">
        <v>2</v>
      </c>
      <c r="AC473" s="1">
        <v>1</v>
      </c>
      <c r="AD473" s="1">
        <v>31</v>
      </c>
      <c r="AE473" s="1">
        <v>7</v>
      </c>
      <c r="AF473" s="1">
        <v>116</v>
      </c>
      <c r="AG473" s="1">
        <v>14</v>
      </c>
      <c r="AH473" s="1"/>
      <c r="AI473" s="1"/>
      <c r="AJ473" s="1"/>
      <c r="AK473" s="1">
        <v>0</v>
      </c>
      <c r="AL473" s="1">
        <v>1</v>
      </c>
      <c r="AM473" s="1">
        <v>10</v>
      </c>
      <c r="AN473" s="1">
        <v>0</v>
      </c>
      <c r="AO473" s="1">
        <v>3</v>
      </c>
      <c r="AP473" s="1">
        <v>0</v>
      </c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.75" customHeight="1" x14ac:dyDescent="0.3">
      <c r="A474" s="1" t="s">
        <v>161</v>
      </c>
      <c r="B474" s="1" t="s">
        <v>162</v>
      </c>
      <c r="C474" s="1" t="s">
        <v>503</v>
      </c>
      <c r="D474" s="1" t="s">
        <v>86</v>
      </c>
      <c r="E474" s="1">
        <v>144</v>
      </c>
      <c r="F474" s="1">
        <v>8</v>
      </c>
      <c r="G474" s="1">
        <v>147</v>
      </c>
      <c r="H474" s="1"/>
      <c r="I474" s="1"/>
      <c r="J474" s="1"/>
      <c r="K474" s="1"/>
      <c r="L474" s="1"/>
      <c r="M474" s="1">
        <v>147</v>
      </c>
      <c r="N474" s="1"/>
      <c r="O474" s="1"/>
      <c r="P474" s="1"/>
      <c r="Q474" s="1">
        <v>147</v>
      </c>
      <c r="R474" s="1"/>
      <c r="S474" s="1">
        <v>147</v>
      </c>
      <c r="T474" s="1"/>
      <c r="U474" s="1"/>
      <c r="V474" s="1">
        <v>136</v>
      </c>
      <c r="W474" s="1">
        <v>11</v>
      </c>
      <c r="X474" s="1"/>
      <c r="Y474" s="1">
        <v>38</v>
      </c>
      <c r="Z474" s="1">
        <v>32</v>
      </c>
      <c r="AA474" s="1">
        <v>4</v>
      </c>
      <c r="AB474" s="1">
        <v>87</v>
      </c>
      <c r="AC474" s="1">
        <v>9</v>
      </c>
      <c r="AD474" s="1">
        <v>30</v>
      </c>
      <c r="AE474" s="1">
        <v>13</v>
      </c>
      <c r="AF474" s="1">
        <v>95</v>
      </c>
      <c r="AG474" s="1">
        <v>147</v>
      </c>
      <c r="AH474" s="1"/>
      <c r="AI474" s="1"/>
      <c r="AJ474" s="1"/>
      <c r="AK474" s="1">
        <v>30</v>
      </c>
      <c r="AL474" s="1">
        <v>34</v>
      </c>
      <c r="AM474" s="1">
        <v>41</v>
      </c>
      <c r="AN474" s="1">
        <v>33</v>
      </c>
      <c r="AO474" s="1">
        <v>8</v>
      </c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.75" customHeight="1" x14ac:dyDescent="0.3">
      <c r="A475" s="1" t="s">
        <v>161</v>
      </c>
      <c r="B475" s="1" t="s">
        <v>505</v>
      </c>
      <c r="C475" s="1" t="s">
        <v>506</v>
      </c>
      <c r="D475" s="1" t="s">
        <v>86</v>
      </c>
      <c r="E475" s="1">
        <v>120</v>
      </c>
      <c r="F475" s="1">
        <v>38</v>
      </c>
      <c r="G475" s="1">
        <v>157</v>
      </c>
      <c r="H475" s="1">
        <v>4</v>
      </c>
      <c r="I475" s="1">
        <v>4</v>
      </c>
      <c r="J475" s="1"/>
      <c r="K475" s="1"/>
      <c r="L475" s="1"/>
      <c r="M475" s="1">
        <v>157</v>
      </c>
      <c r="N475" s="1"/>
      <c r="O475" s="1"/>
      <c r="P475" s="1"/>
      <c r="Q475" s="1">
        <v>157</v>
      </c>
      <c r="R475" s="1">
        <v>7</v>
      </c>
      <c r="S475" s="1">
        <v>146</v>
      </c>
      <c r="T475" s="1">
        <v>4</v>
      </c>
      <c r="U475" s="1">
        <v>0</v>
      </c>
      <c r="V475" s="1">
        <v>132</v>
      </c>
      <c r="W475" s="1">
        <v>25</v>
      </c>
      <c r="X475" s="1">
        <v>0</v>
      </c>
      <c r="Y475" s="1">
        <v>48</v>
      </c>
      <c r="Z475" s="1">
        <v>48</v>
      </c>
      <c r="AA475" s="1">
        <v>4</v>
      </c>
      <c r="AB475" s="1">
        <v>67</v>
      </c>
      <c r="AC475" s="1">
        <v>3</v>
      </c>
      <c r="AD475" s="1">
        <v>39</v>
      </c>
      <c r="AE475" s="1">
        <v>12</v>
      </c>
      <c r="AF475" s="1">
        <v>86</v>
      </c>
      <c r="AG475" s="1">
        <v>157</v>
      </c>
      <c r="AH475" s="1"/>
      <c r="AI475" s="1"/>
      <c r="AJ475" s="1"/>
      <c r="AK475" s="1">
        <v>7</v>
      </c>
      <c r="AL475" s="1">
        <v>60</v>
      </c>
      <c r="AM475" s="1">
        <v>83</v>
      </c>
      <c r="AN475" s="1">
        <v>7</v>
      </c>
      <c r="AO475" s="1">
        <v>0</v>
      </c>
      <c r="AP475" s="1">
        <v>3</v>
      </c>
      <c r="AQ475" s="1"/>
      <c r="AR475" s="1"/>
      <c r="AS475" s="1"/>
      <c r="AT475" s="1"/>
      <c r="AU475" s="1">
        <v>3</v>
      </c>
      <c r="AV475" s="1"/>
      <c r="AW475" s="1">
        <v>0</v>
      </c>
      <c r="AX475" s="1">
        <v>0</v>
      </c>
      <c r="AY475" s="1"/>
    </row>
    <row r="476" spans="1:51" ht="15.75" customHeight="1" x14ac:dyDescent="0.3">
      <c r="A476" s="1" t="s">
        <v>172</v>
      </c>
      <c r="B476" s="1" t="s">
        <v>507</v>
      </c>
      <c r="C476" s="1" t="s">
        <v>508</v>
      </c>
      <c r="D476" s="1" t="s">
        <v>86</v>
      </c>
      <c r="E476" s="1">
        <v>77</v>
      </c>
      <c r="F476" s="1">
        <v>-173</v>
      </c>
      <c r="G476" s="1">
        <v>250</v>
      </c>
      <c r="H476" s="1">
        <v>18</v>
      </c>
      <c r="I476" s="1">
        <v>18</v>
      </c>
      <c r="J476" s="1"/>
      <c r="K476" s="1"/>
      <c r="L476" s="1"/>
      <c r="M476" s="1">
        <v>250</v>
      </c>
      <c r="N476" s="1"/>
      <c r="O476" s="1">
        <v>13</v>
      </c>
      <c r="P476" s="1"/>
      <c r="Q476" s="1">
        <v>237</v>
      </c>
      <c r="R476" s="1">
        <v>6</v>
      </c>
      <c r="S476" s="1">
        <v>223</v>
      </c>
      <c r="T476" s="1">
        <v>8</v>
      </c>
      <c r="U476" s="1">
        <v>13</v>
      </c>
      <c r="V476" s="1">
        <v>218</v>
      </c>
      <c r="W476" s="1">
        <v>32</v>
      </c>
      <c r="X476" s="1">
        <v>0</v>
      </c>
      <c r="Y476" s="1">
        <v>44</v>
      </c>
      <c r="Z476" s="1">
        <v>34</v>
      </c>
      <c r="AA476" s="1">
        <v>14</v>
      </c>
      <c r="AB476" s="1">
        <v>117</v>
      </c>
      <c r="AC476" s="1">
        <v>39</v>
      </c>
      <c r="AD476" s="1">
        <v>39</v>
      </c>
      <c r="AE476" s="1">
        <v>19</v>
      </c>
      <c r="AF476" s="1">
        <v>84</v>
      </c>
      <c r="AG476" s="1">
        <v>250</v>
      </c>
      <c r="AH476" s="1"/>
      <c r="AI476" s="1"/>
      <c r="AJ476" s="1"/>
      <c r="AK476" s="1">
        <v>36</v>
      </c>
      <c r="AL476" s="1">
        <v>64</v>
      </c>
      <c r="AM476" s="1">
        <v>149</v>
      </c>
      <c r="AN476" s="1">
        <v>1</v>
      </c>
      <c r="AO476" s="1">
        <v>0</v>
      </c>
      <c r="AP476" s="1">
        <v>28</v>
      </c>
      <c r="AQ476" s="1"/>
      <c r="AR476" s="1">
        <v>3</v>
      </c>
      <c r="AS476" s="1">
        <v>1</v>
      </c>
      <c r="AT476" s="1"/>
      <c r="AU476" s="1">
        <v>15</v>
      </c>
      <c r="AV476" s="1"/>
      <c r="AW476" s="1">
        <v>0</v>
      </c>
      <c r="AX476" s="1">
        <v>9</v>
      </c>
      <c r="AY476" s="1"/>
    </row>
    <row r="477" spans="1:51" ht="15.75" customHeight="1" x14ac:dyDescent="0.3">
      <c r="A477" s="1" t="s">
        <v>172</v>
      </c>
      <c r="B477" s="1" t="s">
        <v>507</v>
      </c>
      <c r="C477" s="1" t="s">
        <v>508</v>
      </c>
      <c r="D477" s="1" t="s">
        <v>86</v>
      </c>
      <c r="E477" s="1">
        <v>92</v>
      </c>
      <c r="F477" s="1">
        <v>-197</v>
      </c>
      <c r="G477" s="1">
        <v>289</v>
      </c>
      <c r="H477" s="1">
        <v>26</v>
      </c>
      <c r="I477" s="1">
        <v>26</v>
      </c>
      <c r="J477" s="1"/>
      <c r="K477" s="1"/>
      <c r="L477" s="1"/>
      <c r="M477" s="1">
        <v>289</v>
      </c>
      <c r="N477" s="1"/>
      <c r="O477" s="1">
        <v>26</v>
      </c>
      <c r="P477" s="1"/>
      <c r="Q477" s="1">
        <v>263</v>
      </c>
      <c r="R477" s="1">
        <v>35</v>
      </c>
      <c r="S477" s="1">
        <v>227</v>
      </c>
      <c r="T477" s="1">
        <v>1</v>
      </c>
      <c r="U477" s="1">
        <v>26</v>
      </c>
      <c r="V477" s="1">
        <v>245</v>
      </c>
      <c r="W477" s="1">
        <v>44</v>
      </c>
      <c r="X477" s="1"/>
      <c r="Y477" s="1">
        <v>14</v>
      </c>
      <c r="Z477" s="1">
        <v>14</v>
      </c>
      <c r="AA477" s="1">
        <v>10</v>
      </c>
      <c r="AB477" s="1">
        <v>35</v>
      </c>
      <c r="AC477" s="1">
        <v>18</v>
      </c>
      <c r="AD477" s="1">
        <v>39</v>
      </c>
      <c r="AE477" s="1">
        <v>17</v>
      </c>
      <c r="AF477" s="1">
        <v>95</v>
      </c>
      <c r="AG477" s="1">
        <v>289</v>
      </c>
      <c r="AH477" s="1"/>
      <c r="AI477" s="1"/>
      <c r="AJ477" s="1"/>
      <c r="AK477" s="1">
        <v>9</v>
      </c>
      <c r="AL477" s="1">
        <v>40</v>
      </c>
      <c r="AM477" s="1">
        <v>226</v>
      </c>
      <c r="AN477" s="1">
        <v>14</v>
      </c>
      <c r="AO477" s="1"/>
      <c r="AP477" s="1">
        <v>39</v>
      </c>
      <c r="AQ477" s="1"/>
      <c r="AR477" s="1"/>
      <c r="AS477" s="1"/>
      <c r="AT477" s="1"/>
      <c r="AU477" s="1">
        <v>38</v>
      </c>
      <c r="AV477" s="1"/>
      <c r="AW477" s="1">
        <v>1</v>
      </c>
      <c r="AX477" s="1"/>
      <c r="AY477" s="1"/>
    </row>
    <row r="478" spans="1:51" ht="15.75" customHeight="1" x14ac:dyDescent="0.3">
      <c r="A478" s="1" t="s">
        <v>172</v>
      </c>
      <c r="B478" s="1" t="s">
        <v>511</v>
      </c>
      <c r="C478" s="1" t="s">
        <v>512</v>
      </c>
      <c r="D478" s="1" t="s">
        <v>86</v>
      </c>
      <c r="E478" s="1">
        <v>23</v>
      </c>
      <c r="F478" s="1">
        <v>-28</v>
      </c>
      <c r="G478" s="1">
        <v>51</v>
      </c>
      <c r="H478" s="1">
        <v>3</v>
      </c>
      <c r="I478" s="1">
        <v>2</v>
      </c>
      <c r="J478" s="1"/>
      <c r="K478" s="1">
        <v>1</v>
      </c>
      <c r="L478" s="1"/>
      <c r="M478" s="1">
        <v>51</v>
      </c>
      <c r="N478" s="1"/>
      <c r="O478" s="1"/>
      <c r="P478" s="1"/>
      <c r="Q478" s="1">
        <v>51</v>
      </c>
      <c r="R478" s="1">
        <v>7</v>
      </c>
      <c r="S478" s="1">
        <v>44</v>
      </c>
      <c r="T478" s="1"/>
      <c r="U478" s="1"/>
      <c r="V478" s="1">
        <v>44</v>
      </c>
      <c r="W478" s="1">
        <v>7</v>
      </c>
      <c r="X478" s="1"/>
      <c r="Y478" s="1">
        <v>17</v>
      </c>
      <c r="Z478" s="1">
        <v>12</v>
      </c>
      <c r="AA478" s="1">
        <v>5</v>
      </c>
      <c r="AB478" s="1">
        <v>8</v>
      </c>
      <c r="AC478" s="1">
        <v>8</v>
      </c>
      <c r="AD478" s="1">
        <v>39</v>
      </c>
      <c r="AE478" s="1">
        <v>17</v>
      </c>
      <c r="AF478" s="1">
        <v>96</v>
      </c>
      <c r="AG478" s="1">
        <v>51</v>
      </c>
      <c r="AH478" s="1"/>
      <c r="AI478" s="1"/>
      <c r="AJ478" s="1"/>
      <c r="AK478" s="1">
        <v>2</v>
      </c>
      <c r="AL478" s="1">
        <v>5</v>
      </c>
      <c r="AM478" s="1">
        <v>41</v>
      </c>
      <c r="AN478" s="1">
        <v>3</v>
      </c>
      <c r="AO478" s="1"/>
      <c r="AP478" s="1">
        <v>3</v>
      </c>
      <c r="AQ478" s="1"/>
      <c r="AR478" s="1"/>
      <c r="AS478" s="1">
        <v>0</v>
      </c>
      <c r="AT478" s="1"/>
      <c r="AU478" s="1"/>
      <c r="AV478" s="1"/>
      <c r="AW478" s="1">
        <v>2</v>
      </c>
      <c r="AX478" s="1"/>
      <c r="AY478" s="1">
        <v>1</v>
      </c>
    </row>
    <row r="479" spans="1:51" ht="15.75" customHeight="1" x14ac:dyDescent="0.3">
      <c r="A479" s="1" t="s">
        <v>172</v>
      </c>
      <c r="B479" s="1" t="s">
        <v>514</v>
      </c>
      <c r="C479" s="1" t="s">
        <v>515</v>
      </c>
      <c r="D479" s="1" t="s">
        <v>86</v>
      </c>
      <c r="E479" s="1">
        <v>60</v>
      </c>
      <c r="F479" s="1">
        <v>-6</v>
      </c>
      <c r="G479" s="1">
        <v>66</v>
      </c>
      <c r="H479" s="1">
        <v>0</v>
      </c>
      <c r="I479" s="1"/>
      <c r="J479" s="1"/>
      <c r="K479" s="1"/>
      <c r="L479" s="1"/>
      <c r="M479" s="1">
        <v>66</v>
      </c>
      <c r="N479" s="1"/>
      <c r="O479" s="1"/>
      <c r="P479" s="1"/>
      <c r="Q479" s="1">
        <v>66</v>
      </c>
      <c r="R479" s="1">
        <v>15</v>
      </c>
      <c r="S479" s="1">
        <v>45</v>
      </c>
      <c r="T479" s="1">
        <v>6</v>
      </c>
      <c r="U479" s="1"/>
      <c r="V479" s="1">
        <v>64</v>
      </c>
      <c r="W479" s="1">
        <v>2</v>
      </c>
      <c r="X479" s="1"/>
      <c r="Y479" s="1">
        <v>18</v>
      </c>
      <c r="Z479" s="1">
        <v>18</v>
      </c>
      <c r="AA479" s="1">
        <v>2</v>
      </c>
      <c r="AB479" s="1">
        <v>4</v>
      </c>
      <c r="AC479" s="1">
        <v>1</v>
      </c>
      <c r="AD479" s="1">
        <v>35</v>
      </c>
      <c r="AE479" s="1">
        <v>19</v>
      </c>
      <c r="AF479" s="1"/>
      <c r="AG479" s="1">
        <v>66</v>
      </c>
      <c r="AH479" s="1"/>
      <c r="AI479" s="1"/>
      <c r="AJ479" s="1"/>
      <c r="AK479" s="1">
        <v>5</v>
      </c>
      <c r="AL479" s="1">
        <v>48</v>
      </c>
      <c r="AM479" s="1">
        <v>3</v>
      </c>
      <c r="AN479" s="1">
        <v>10</v>
      </c>
      <c r="AO479" s="1"/>
      <c r="AP479" s="1">
        <v>2</v>
      </c>
      <c r="AQ479" s="1"/>
      <c r="AR479" s="1"/>
      <c r="AS479" s="1"/>
      <c r="AT479" s="1"/>
      <c r="AU479" s="1"/>
      <c r="AV479" s="1"/>
      <c r="AW479" s="1">
        <v>1</v>
      </c>
      <c r="AX479" s="1"/>
      <c r="AY479" s="1">
        <v>1</v>
      </c>
    </row>
    <row r="480" spans="1:51" ht="15.75" customHeight="1" x14ac:dyDescent="0.3">
      <c r="A480" s="1" t="s">
        <v>172</v>
      </c>
      <c r="B480" s="1" t="s">
        <v>516</v>
      </c>
      <c r="C480" s="1" t="s">
        <v>517</v>
      </c>
      <c r="D480" s="1" t="s">
        <v>86</v>
      </c>
      <c r="E480" s="1">
        <v>2</v>
      </c>
      <c r="F480" s="1">
        <v>-2</v>
      </c>
      <c r="G480" s="1">
        <v>4</v>
      </c>
      <c r="H480" s="1">
        <v>0</v>
      </c>
      <c r="I480" s="1"/>
      <c r="J480" s="1"/>
      <c r="K480" s="1"/>
      <c r="L480" s="1"/>
      <c r="M480" s="1">
        <v>4</v>
      </c>
      <c r="N480" s="1"/>
      <c r="O480" s="1"/>
      <c r="P480" s="1"/>
      <c r="Q480" s="1">
        <v>4</v>
      </c>
      <c r="R480" s="1"/>
      <c r="S480" s="1">
        <v>4</v>
      </c>
      <c r="T480" s="1"/>
      <c r="U480" s="1"/>
      <c r="V480" s="1">
        <v>4</v>
      </c>
      <c r="W480" s="1"/>
      <c r="X480" s="1"/>
      <c r="Y480" s="1"/>
      <c r="Z480" s="1"/>
      <c r="AA480" s="1"/>
      <c r="AB480" s="1">
        <v>4</v>
      </c>
      <c r="AC480" s="1"/>
      <c r="AD480" s="1">
        <v>38</v>
      </c>
      <c r="AE480" s="1">
        <v>20</v>
      </c>
      <c r="AF480" s="1">
        <v>90</v>
      </c>
      <c r="AG480" s="1">
        <v>4</v>
      </c>
      <c r="AH480" s="1"/>
      <c r="AI480" s="1"/>
      <c r="AJ480" s="1"/>
      <c r="AK480" s="1"/>
      <c r="AL480" s="1">
        <v>1</v>
      </c>
      <c r="AM480" s="1">
        <v>2</v>
      </c>
      <c r="AN480" s="1">
        <v>1</v>
      </c>
      <c r="AO480" s="1"/>
      <c r="AP480" s="1">
        <v>0</v>
      </c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.75" customHeight="1" x14ac:dyDescent="0.3">
      <c r="A481" s="1" t="s">
        <v>172</v>
      </c>
      <c r="B481" s="1" t="s">
        <v>518</v>
      </c>
      <c r="C481" s="1" t="s">
        <v>519</v>
      </c>
      <c r="D481" s="1" t="s">
        <v>86</v>
      </c>
      <c r="E481" s="1">
        <v>7</v>
      </c>
      <c r="F481" s="1">
        <v>-10</v>
      </c>
      <c r="G481" s="1">
        <v>17</v>
      </c>
      <c r="H481" s="1">
        <v>2</v>
      </c>
      <c r="I481" s="1">
        <v>2</v>
      </c>
      <c r="J481" s="1"/>
      <c r="K481" s="1"/>
      <c r="L481" s="1"/>
      <c r="M481" s="1">
        <v>17</v>
      </c>
      <c r="N481" s="1"/>
      <c r="O481" s="1"/>
      <c r="P481" s="1"/>
      <c r="Q481" s="1">
        <v>17</v>
      </c>
      <c r="R481" s="1">
        <v>2</v>
      </c>
      <c r="S481" s="1">
        <v>15</v>
      </c>
      <c r="T481" s="1"/>
      <c r="U481" s="1"/>
      <c r="V481" s="1">
        <v>17</v>
      </c>
      <c r="W481" s="1"/>
      <c r="X481" s="1"/>
      <c r="Y481" s="1">
        <v>6</v>
      </c>
      <c r="Z481" s="1">
        <v>2</v>
      </c>
      <c r="AA481" s="1"/>
      <c r="AB481" s="1">
        <v>17</v>
      </c>
      <c r="AC481" s="1">
        <v>1</v>
      </c>
      <c r="AD481" s="1">
        <v>38</v>
      </c>
      <c r="AE481" s="1">
        <v>18</v>
      </c>
      <c r="AF481" s="1">
        <v>98</v>
      </c>
      <c r="AG481" s="1">
        <v>17</v>
      </c>
      <c r="AH481" s="1"/>
      <c r="AI481" s="1"/>
      <c r="AJ481" s="1"/>
      <c r="AK481" s="1"/>
      <c r="AL481" s="1">
        <v>4</v>
      </c>
      <c r="AM481" s="1">
        <v>11</v>
      </c>
      <c r="AN481" s="1">
        <v>2</v>
      </c>
      <c r="AO481" s="1"/>
      <c r="AP481" s="1">
        <v>1</v>
      </c>
      <c r="AQ481" s="1"/>
      <c r="AR481" s="1"/>
      <c r="AS481" s="1"/>
      <c r="AT481" s="1"/>
      <c r="AU481" s="1"/>
      <c r="AV481" s="1"/>
      <c r="AW481" s="1"/>
      <c r="AX481" s="1">
        <v>1</v>
      </c>
      <c r="AY481" s="1"/>
    </row>
    <row r="482" spans="1:51" ht="15.75" customHeight="1" x14ac:dyDescent="0.3">
      <c r="A482" s="1" t="s">
        <v>172</v>
      </c>
      <c r="B482" s="1" t="s">
        <v>520</v>
      </c>
      <c r="C482" s="1" t="s">
        <v>521</v>
      </c>
      <c r="D482" s="1" t="s">
        <v>86</v>
      </c>
      <c r="E482" s="1">
        <v>60</v>
      </c>
      <c r="F482" s="1">
        <v>-19</v>
      </c>
      <c r="G482" s="1">
        <v>79</v>
      </c>
      <c r="H482" s="1">
        <v>3</v>
      </c>
      <c r="I482" s="1">
        <v>3</v>
      </c>
      <c r="J482" s="1"/>
      <c r="K482" s="1"/>
      <c r="L482" s="1"/>
      <c r="M482" s="1">
        <v>79</v>
      </c>
      <c r="N482" s="1"/>
      <c r="O482" s="1"/>
      <c r="P482" s="1"/>
      <c r="Q482" s="1">
        <v>79</v>
      </c>
      <c r="R482" s="1">
        <v>22</v>
      </c>
      <c r="S482" s="1">
        <v>57</v>
      </c>
      <c r="T482" s="1"/>
      <c r="U482" s="1"/>
      <c r="V482" s="1">
        <v>73</v>
      </c>
      <c r="W482" s="1">
        <v>6</v>
      </c>
      <c r="X482" s="1">
        <v>0</v>
      </c>
      <c r="Y482" s="1">
        <v>25</v>
      </c>
      <c r="Z482" s="1">
        <v>23</v>
      </c>
      <c r="AA482" s="1">
        <v>5</v>
      </c>
      <c r="AB482" s="1">
        <v>34</v>
      </c>
      <c r="AC482" s="1">
        <v>10</v>
      </c>
      <c r="AD482" s="1">
        <v>38</v>
      </c>
      <c r="AE482" s="1">
        <v>13</v>
      </c>
      <c r="AF482" s="1">
        <v>100</v>
      </c>
      <c r="AG482" s="1">
        <v>79</v>
      </c>
      <c r="AH482" s="1"/>
      <c r="AI482" s="1"/>
      <c r="AJ482" s="1"/>
      <c r="AK482" s="1">
        <v>29</v>
      </c>
      <c r="AL482" s="1">
        <v>15</v>
      </c>
      <c r="AM482" s="1">
        <v>17</v>
      </c>
      <c r="AN482" s="1">
        <v>12</v>
      </c>
      <c r="AO482" s="1">
        <v>6</v>
      </c>
      <c r="AP482" s="1">
        <v>3</v>
      </c>
      <c r="AQ482" s="1"/>
      <c r="AR482" s="1"/>
      <c r="AS482" s="1"/>
      <c r="AT482" s="1"/>
      <c r="AU482" s="1"/>
      <c r="AV482" s="1"/>
      <c r="AW482" s="1"/>
      <c r="AX482" s="1">
        <v>3</v>
      </c>
      <c r="AY482" s="1"/>
    </row>
    <row r="483" spans="1:51" ht="15.75" customHeight="1" x14ac:dyDescent="0.3">
      <c r="A483" s="1" t="s">
        <v>172</v>
      </c>
      <c r="B483" s="1" t="s">
        <v>522</v>
      </c>
      <c r="C483" s="1" t="s">
        <v>523</v>
      </c>
      <c r="D483" s="1" t="s">
        <v>86</v>
      </c>
      <c r="E483" s="1">
        <v>105</v>
      </c>
      <c r="F483" s="1">
        <v>-18</v>
      </c>
      <c r="G483" s="1">
        <v>123</v>
      </c>
      <c r="H483" s="1">
        <v>4</v>
      </c>
      <c r="I483" s="1">
        <v>4</v>
      </c>
      <c r="J483" s="1"/>
      <c r="K483" s="1"/>
      <c r="L483" s="1"/>
      <c r="M483" s="1">
        <v>123</v>
      </c>
      <c r="N483" s="1"/>
      <c r="O483" s="1"/>
      <c r="P483" s="1"/>
      <c r="Q483" s="1">
        <v>123</v>
      </c>
      <c r="R483" s="1">
        <v>3</v>
      </c>
      <c r="S483" s="1">
        <v>120</v>
      </c>
      <c r="T483" s="1"/>
      <c r="U483" s="1"/>
      <c r="V483" s="1">
        <v>105</v>
      </c>
      <c r="W483" s="1">
        <v>18</v>
      </c>
      <c r="X483" s="1"/>
      <c r="Y483" s="1">
        <v>49</v>
      </c>
      <c r="Z483" s="1">
        <v>29</v>
      </c>
      <c r="AA483" s="1">
        <v>25</v>
      </c>
      <c r="AB483" s="1">
        <v>35</v>
      </c>
      <c r="AC483" s="1">
        <v>8</v>
      </c>
      <c r="AD483" s="1"/>
      <c r="AE483" s="1">
        <v>15</v>
      </c>
      <c r="AF483" s="1">
        <v>90</v>
      </c>
      <c r="AG483" s="1">
        <v>123</v>
      </c>
      <c r="AH483" s="1"/>
      <c r="AI483" s="1"/>
      <c r="AJ483" s="1"/>
      <c r="AK483" s="1">
        <v>22</v>
      </c>
      <c r="AL483" s="1">
        <v>48</v>
      </c>
      <c r="AM483" s="1">
        <v>34</v>
      </c>
      <c r="AN483" s="1">
        <v>15</v>
      </c>
      <c r="AO483" s="1">
        <v>4</v>
      </c>
      <c r="AP483" s="1">
        <v>1</v>
      </c>
      <c r="AQ483" s="1"/>
      <c r="AR483" s="1"/>
      <c r="AS483" s="1"/>
      <c r="AT483" s="1"/>
      <c r="AU483" s="1"/>
      <c r="AV483" s="1"/>
      <c r="AW483" s="1">
        <v>1</v>
      </c>
      <c r="AX483" s="1"/>
      <c r="AY483" s="1"/>
    </row>
    <row r="484" spans="1:51" ht="15.75" customHeight="1" x14ac:dyDescent="0.3">
      <c r="A484" s="1" t="s">
        <v>172</v>
      </c>
      <c r="B484" s="1" t="s">
        <v>182</v>
      </c>
      <c r="C484" s="1" t="s">
        <v>524</v>
      </c>
      <c r="D484" s="1" t="s">
        <v>86</v>
      </c>
      <c r="E484" s="1"/>
      <c r="F484" s="1">
        <v>-21</v>
      </c>
      <c r="G484" s="1">
        <v>21</v>
      </c>
      <c r="H484" s="1">
        <v>3</v>
      </c>
      <c r="I484" s="1">
        <v>3</v>
      </c>
      <c r="J484" s="1"/>
      <c r="K484" s="1"/>
      <c r="L484" s="1"/>
      <c r="M484" s="1">
        <v>21</v>
      </c>
      <c r="N484" s="1"/>
      <c r="O484" s="1"/>
      <c r="P484" s="1"/>
      <c r="Q484" s="1">
        <v>21</v>
      </c>
      <c r="R484" s="1">
        <v>2</v>
      </c>
      <c r="S484" s="1">
        <v>19</v>
      </c>
      <c r="T484" s="1"/>
      <c r="U484" s="1"/>
      <c r="V484" s="1">
        <v>17</v>
      </c>
      <c r="W484" s="1">
        <v>4</v>
      </c>
      <c r="X484" s="1"/>
      <c r="Y484" s="1">
        <v>6</v>
      </c>
      <c r="Z484" s="1"/>
      <c r="AA484" s="1"/>
      <c r="AB484" s="1">
        <v>7</v>
      </c>
      <c r="AC484" s="1">
        <v>1</v>
      </c>
      <c r="AD484" s="1">
        <v>38</v>
      </c>
      <c r="AE484" s="1">
        <v>18</v>
      </c>
      <c r="AF484" s="1">
        <v>90</v>
      </c>
      <c r="AG484" s="1">
        <v>17</v>
      </c>
      <c r="AH484" s="1"/>
      <c r="AI484" s="1"/>
      <c r="AJ484" s="1"/>
      <c r="AK484" s="1">
        <v>2</v>
      </c>
      <c r="AL484" s="1">
        <v>3</v>
      </c>
      <c r="AM484" s="1">
        <v>10</v>
      </c>
      <c r="AN484" s="1">
        <v>2</v>
      </c>
      <c r="AO484" s="1"/>
      <c r="AP484" s="1">
        <v>0</v>
      </c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.75" customHeight="1" x14ac:dyDescent="0.3">
      <c r="A485" s="1" t="s">
        <v>183</v>
      </c>
      <c r="B485" s="1" t="s">
        <v>525</v>
      </c>
      <c r="C485" s="1" t="s">
        <v>526</v>
      </c>
      <c r="D485" s="1" t="s">
        <v>86</v>
      </c>
      <c r="E485" s="1">
        <v>475</v>
      </c>
      <c r="F485" s="1">
        <v>98</v>
      </c>
      <c r="G485" s="1">
        <v>377</v>
      </c>
      <c r="H485" s="1">
        <v>27</v>
      </c>
      <c r="I485" s="1">
        <v>22</v>
      </c>
      <c r="J485" s="1"/>
      <c r="K485" s="1">
        <v>5</v>
      </c>
      <c r="L485" s="1"/>
      <c r="M485" s="1">
        <v>377</v>
      </c>
      <c r="N485" s="1"/>
      <c r="O485" s="1">
        <v>28</v>
      </c>
      <c r="P485" s="1"/>
      <c r="Q485" s="1">
        <v>349</v>
      </c>
      <c r="R485" s="1">
        <v>40</v>
      </c>
      <c r="S485" s="1">
        <v>309</v>
      </c>
      <c r="T485" s="1"/>
      <c r="U485" s="1">
        <v>28</v>
      </c>
      <c r="V485" s="1">
        <v>328</v>
      </c>
      <c r="W485" s="1">
        <v>49</v>
      </c>
      <c r="X485" s="1"/>
      <c r="Y485" s="1">
        <v>91</v>
      </c>
      <c r="Z485" s="1">
        <v>88</v>
      </c>
      <c r="AA485" s="1">
        <v>1</v>
      </c>
      <c r="AB485" s="1">
        <v>43</v>
      </c>
      <c r="AC485" s="1">
        <v>4</v>
      </c>
      <c r="AD485" s="1">
        <v>43</v>
      </c>
      <c r="AE485" s="1">
        <v>17</v>
      </c>
      <c r="AF485" s="1">
        <v>110</v>
      </c>
      <c r="AG485" s="1">
        <v>377</v>
      </c>
      <c r="AH485" s="1"/>
      <c r="AI485" s="1"/>
      <c r="AJ485" s="1"/>
      <c r="AK485" s="1">
        <v>37</v>
      </c>
      <c r="AL485" s="1">
        <v>66</v>
      </c>
      <c r="AM485" s="1">
        <v>139</v>
      </c>
      <c r="AN485" s="1">
        <v>102</v>
      </c>
      <c r="AO485" s="1">
        <v>33</v>
      </c>
      <c r="AP485" s="1">
        <v>6</v>
      </c>
      <c r="AQ485" s="1"/>
      <c r="AR485" s="1"/>
      <c r="AS485" s="1">
        <v>2</v>
      </c>
      <c r="AT485" s="1"/>
      <c r="AU485" s="1">
        <v>1</v>
      </c>
      <c r="AV485" s="1"/>
      <c r="AW485" s="1">
        <v>1</v>
      </c>
      <c r="AX485" s="1">
        <v>2</v>
      </c>
      <c r="AY485" s="1"/>
    </row>
    <row r="486" spans="1:51" ht="15.75" customHeight="1" x14ac:dyDescent="0.3">
      <c r="A486" s="1" t="s">
        <v>183</v>
      </c>
      <c r="B486" s="1" t="s">
        <v>527</v>
      </c>
      <c r="C486" s="1" t="s">
        <v>528</v>
      </c>
      <c r="D486" s="1" t="s">
        <v>86</v>
      </c>
      <c r="E486" s="1">
        <v>65</v>
      </c>
      <c r="F486" s="1">
        <v>-54</v>
      </c>
      <c r="G486" s="1">
        <v>119</v>
      </c>
      <c r="H486" s="1">
        <v>0</v>
      </c>
      <c r="I486" s="1"/>
      <c r="J486" s="1"/>
      <c r="K486" s="1"/>
      <c r="L486" s="1"/>
      <c r="M486" s="1">
        <v>119</v>
      </c>
      <c r="N486" s="1"/>
      <c r="O486" s="1"/>
      <c r="P486" s="1"/>
      <c r="Q486" s="1">
        <v>119</v>
      </c>
      <c r="R486" s="1"/>
      <c r="S486" s="1">
        <v>119</v>
      </c>
      <c r="T486" s="1"/>
      <c r="U486" s="1"/>
      <c r="V486" s="1">
        <v>90</v>
      </c>
      <c r="W486" s="1">
        <v>29</v>
      </c>
      <c r="X486" s="1"/>
      <c r="Y486" s="1">
        <v>42</v>
      </c>
      <c r="Z486" s="1">
        <v>41</v>
      </c>
      <c r="AA486" s="1">
        <v>4</v>
      </c>
      <c r="AB486" s="1">
        <v>75</v>
      </c>
      <c r="AC486" s="1">
        <v>15</v>
      </c>
      <c r="AD486" s="1">
        <v>38</v>
      </c>
      <c r="AE486" s="1">
        <v>22</v>
      </c>
      <c r="AF486" s="1">
        <v>170</v>
      </c>
      <c r="AG486" s="1">
        <v>119</v>
      </c>
      <c r="AH486" s="1"/>
      <c r="AI486" s="1"/>
      <c r="AJ486" s="1"/>
      <c r="AK486" s="1">
        <v>4</v>
      </c>
      <c r="AL486" s="1">
        <v>2</v>
      </c>
      <c r="AM486" s="1">
        <v>40</v>
      </c>
      <c r="AN486" s="1">
        <v>22</v>
      </c>
      <c r="AO486" s="1">
        <v>51</v>
      </c>
      <c r="AP486" s="1">
        <v>0</v>
      </c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.75" customHeight="1" x14ac:dyDescent="0.3">
      <c r="A487" s="1" t="s">
        <v>183</v>
      </c>
      <c r="B487" s="1" t="s">
        <v>529</v>
      </c>
      <c r="C487" s="1" t="s">
        <v>530</v>
      </c>
      <c r="D487" s="1" t="s">
        <v>86</v>
      </c>
      <c r="E487" s="1">
        <v>48</v>
      </c>
      <c r="F487" s="1">
        <v>10</v>
      </c>
      <c r="G487" s="1">
        <v>38</v>
      </c>
      <c r="H487" s="1">
        <v>0</v>
      </c>
      <c r="I487" s="1"/>
      <c r="J487" s="1"/>
      <c r="K487" s="1"/>
      <c r="L487" s="1"/>
      <c r="M487" s="1">
        <v>37</v>
      </c>
      <c r="N487" s="1"/>
      <c r="O487" s="1"/>
      <c r="P487" s="1"/>
      <c r="Q487" s="1">
        <v>37</v>
      </c>
      <c r="R487" s="1"/>
      <c r="S487" s="1">
        <v>37</v>
      </c>
      <c r="T487" s="1"/>
      <c r="U487" s="1"/>
      <c r="V487" s="1">
        <v>28</v>
      </c>
      <c r="W487" s="1">
        <v>9</v>
      </c>
      <c r="X487" s="1"/>
      <c r="Y487" s="1">
        <v>36</v>
      </c>
      <c r="Z487" s="1">
        <v>35</v>
      </c>
      <c r="AA487" s="1">
        <v>28</v>
      </c>
      <c r="AB487" s="1">
        <v>33</v>
      </c>
      <c r="AC487" s="1">
        <v>15</v>
      </c>
      <c r="AD487" s="1">
        <v>47</v>
      </c>
      <c r="AE487" s="1">
        <v>27</v>
      </c>
      <c r="AF487" s="1">
        <v>130</v>
      </c>
      <c r="AG487" s="1">
        <v>37</v>
      </c>
      <c r="AH487" s="1"/>
      <c r="AI487" s="1"/>
      <c r="AJ487" s="1"/>
      <c r="AK487" s="1">
        <v>2</v>
      </c>
      <c r="AL487" s="1">
        <v>6</v>
      </c>
      <c r="AM487" s="1">
        <v>6</v>
      </c>
      <c r="AN487" s="1">
        <v>16</v>
      </c>
      <c r="AO487" s="1">
        <v>7</v>
      </c>
      <c r="AP487" s="1">
        <v>1</v>
      </c>
      <c r="AQ487" s="1"/>
      <c r="AR487" s="1">
        <v>1</v>
      </c>
      <c r="AS487" s="1"/>
      <c r="AT487" s="1"/>
      <c r="AU487" s="1"/>
      <c r="AV487" s="1"/>
      <c r="AW487" s="1"/>
      <c r="AX487" s="1"/>
      <c r="AY487" s="1"/>
    </row>
    <row r="488" spans="1:51" ht="15.75" customHeight="1" x14ac:dyDescent="0.3">
      <c r="A488" s="1" t="s">
        <v>183</v>
      </c>
      <c r="B488" s="1" t="s">
        <v>531</v>
      </c>
      <c r="C488" s="1" t="s">
        <v>532</v>
      </c>
      <c r="D488" s="1" t="s">
        <v>86</v>
      </c>
      <c r="E488" s="1">
        <v>8</v>
      </c>
      <c r="F488" s="1">
        <v>1</v>
      </c>
      <c r="G488" s="1">
        <v>7</v>
      </c>
      <c r="H488" s="1">
        <v>3</v>
      </c>
      <c r="I488" s="1">
        <v>1</v>
      </c>
      <c r="J488" s="1"/>
      <c r="K488" s="1">
        <v>2</v>
      </c>
      <c r="L488" s="1"/>
      <c r="M488" s="1">
        <v>7</v>
      </c>
      <c r="N488" s="1"/>
      <c r="O488" s="1"/>
      <c r="P488" s="1"/>
      <c r="Q488" s="1">
        <v>7</v>
      </c>
      <c r="R488" s="1">
        <v>7</v>
      </c>
      <c r="S488" s="1"/>
      <c r="T488" s="1"/>
      <c r="U488" s="1"/>
      <c r="V488" s="1">
        <v>6</v>
      </c>
      <c r="W488" s="1">
        <v>1</v>
      </c>
      <c r="X488" s="1"/>
      <c r="Y488" s="1">
        <v>3</v>
      </c>
      <c r="Z488" s="1">
        <v>3</v>
      </c>
      <c r="AA488" s="1">
        <v>1</v>
      </c>
      <c r="AB488" s="1">
        <v>5</v>
      </c>
      <c r="AC488" s="1">
        <v>7</v>
      </c>
      <c r="AD488" s="1">
        <v>40</v>
      </c>
      <c r="AE488" s="1">
        <v>14</v>
      </c>
      <c r="AF488" s="1">
        <v>120</v>
      </c>
      <c r="AG488" s="1">
        <v>7</v>
      </c>
      <c r="AH488" s="1"/>
      <c r="AI488" s="1"/>
      <c r="AJ488" s="1"/>
      <c r="AK488" s="1"/>
      <c r="AL488" s="1">
        <v>1</v>
      </c>
      <c r="AM488" s="1">
        <v>4</v>
      </c>
      <c r="AN488" s="1">
        <v>1</v>
      </c>
      <c r="AO488" s="1">
        <v>1</v>
      </c>
      <c r="AP488" s="1">
        <v>3</v>
      </c>
      <c r="AQ488" s="1"/>
      <c r="AR488" s="1"/>
      <c r="AS488" s="1"/>
      <c r="AT488" s="1"/>
      <c r="AU488" s="1"/>
      <c r="AV488" s="1"/>
      <c r="AW488" s="1">
        <v>1</v>
      </c>
      <c r="AX488" s="1">
        <v>2</v>
      </c>
      <c r="AY488" s="1"/>
    </row>
    <row r="489" spans="1:51" ht="15.75" customHeight="1" x14ac:dyDescent="0.3">
      <c r="A489" s="1" t="s">
        <v>183</v>
      </c>
      <c r="B489" s="1" t="s">
        <v>533</v>
      </c>
      <c r="C489" s="1" t="s">
        <v>534</v>
      </c>
      <c r="D489" s="1" t="s">
        <v>86</v>
      </c>
      <c r="E489" s="1">
        <v>30</v>
      </c>
      <c r="F489" s="1">
        <v>7</v>
      </c>
      <c r="G489" s="1">
        <v>23</v>
      </c>
      <c r="H489" s="1">
        <v>1</v>
      </c>
      <c r="I489" s="1">
        <v>1</v>
      </c>
      <c r="J489" s="1"/>
      <c r="K489" s="1"/>
      <c r="L489" s="1"/>
      <c r="M489" s="1">
        <v>23</v>
      </c>
      <c r="N489" s="1"/>
      <c r="O489" s="1"/>
      <c r="P489" s="1"/>
      <c r="Q489" s="1">
        <v>23</v>
      </c>
      <c r="R489" s="1"/>
      <c r="S489" s="1">
        <v>23</v>
      </c>
      <c r="T489" s="1"/>
      <c r="U489" s="1"/>
      <c r="V489" s="1">
        <v>18</v>
      </c>
      <c r="W489" s="1">
        <v>5</v>
      </c>
      <c r="X489" s="1">
        <v>0</v>
      </c>
      <c r="Y489" s="1">
        <v>10</v>
      </c>
      <c r="Z489" s="1">
        <v>10</v>
      </c>
      <c r="AA489" s="1">
        <v>2</v>
      </c>
      <c r="AB489" s="1">
        <v>8</v>
      </c>
      <c r="AC489" s="1">
        <v>3</v>
      </c>
      <c r="AD489" s="1">
        <v>40</v>
      </c>
      <c r="AE489" s="1">
        <v>14</v>
      </c>
      <c r="AF489" s="1">
        <v>90</v>
      </c>
      <c r="AG489" s="1">
        <v>23</v>
      </c>
      <c r="AH489" s="1"/>
      <c r="AI489" s="1"/>
      <c r="AJ489" s="1"/>
      <c r="AK489" s="1">
        <v>6</v>
      </c>
      <c r="AL489" s="1">
        <v>3</v>
      </c>
      <c r="AM489" s="1">
        <v>8</v>
      </c>
      <c r="AN489" s="1">
        <v>3</v>
      </c>
      <c r="AO489" s="1">
        <v>3</v>
      </c>
      <c r="AP489" s="1">
        <v>2</v>
      </c>
      <c r="AQ489" s="1"/>
      <c r="AR489" s="1">
        <v>1</v>
      </c>
      <c r="AS489" s="1"/>
      <c r="AT489" s="1"/>
      <c r="AU489" s="1"/>
      <c r="AV489" s="1"/>
      <c r="AW489" s="1">
        <v>1</v>
      </c>
      <c r="AX489" s="1"/>
      <c r="AY489" s="1"/>
    </row>
    <row r="490" spans="1:51" ht="15.75" customHeight="1" x14ac:dyDescent="0.3">
      <c r="A490" s="1" t="s">
        <v>183</v>
      </c>
      <c r="B490" s="1" t="s">
        <v>535</v>
      </c>
      <c r="C490" s="1" t="s">
        <v>536</v>
      </c>
      <c r="D490" s="1" t="s">
        <v>86</v>
      </c>
      <c r="E490" s="1">
        <v>70</v>
      </c>
      <c r="F490" s="1">
        <v>4</v>
      </c>
      <c r="G490" s="1">
        <v>66</v>
      </c>
      <c r="H490" s="1">
        <v>1</v>
      </c>
      <c r="I490" s="1"/>
      <c r="J490" s="1"/>
      <c r="K490" s="1">
        <v>1</v>
      </c>
      <c r="L490" s="1"/>
      <c r="M490" s="1">
        <v>66</v>
      </c>
      <c r="N490" s="1"/>
      <c r="O490" s="1"/>
      <c r="P490" s="1"/>
      <c r="Q490" s="1">
        <v>66</v>
      </c>
      <c r="R490" s="1"/>
      <c r="S490" s="1">
        <v>66</v>
      </c>
      <c r="T490" s="1"/>
      <c r="U490" s="1"/>
      <c r="V490" s="1">
        <v>52</v>
      </c>
      <c r="W490" s="1">
        <v>14</v>
      </c>
      <c r="X490" s="1"/>
      <c r="Y490" s="1">
        <v>26</v>
      </c>
      <c r="Z490" s="1">
        <v>26</v>
      </c>
      <c r="AA490" s="1">
        <v>6</v>
      </c>
      <c r="AB490" s="1">
        <v>59</v>
      </c>
      <c r="AC490" s="1">
        <v>4</v>
      </c>
      <c r="AD490" s="1">
        <v>40</v>
      </c>
      <c r="AE490" s="1">
        <v>19</v>
      </c>
      <c r="AF490" s="1">
        <v>125</v>
      </c>
      <c r="AG490" s="1">
        <v>66</v>
      </c>
      <c r="AH490" s="1"/>
      <c r="AI490" s="1"/>
      <c r="AJ490" s="1"/>
      <c r="AK490" s="1">
        <v>3</v>
      </c>
      <c r="AL490" s="1">
        <v>11</v>
      </c>
      <c r="AM490" s="1">
        <v>18</v>
      </c>
      <c r="AN490" s="1">
        <v>19</v>
      </c>
      <c r="AO490" s="1">
        <v>15</v>
      </c>
      <c r="AP490" s="1">
        <v>0</v>
      </c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.75" customHeight="1" x14ac:dyDescent="0.3">
      <c r="A491" s="1" t="s">
        <v>183</v>
      </c>
      <c r="B491" s="1" t="s">
        <v>537</v>
      </c>
      <c r="C491" s="1" t="s">
        <v>538</v>
      </c>
      <c r="D491" s="1" t="s">
        <v>86</v>
      </c>
      <c r="E491" s="1">
        <v>110</v>
      </c>
      <c r="F491" s="1">
        <v>-39</v>
      </c>
      <c r="G491" s="1">
        <v>149</v>
      </c>
      <c r="H491" s="1">
        <v>0</v>
      </c>
      <c r="I491" s="1"/>
      <c r="J491" s="1"/>
      <c r="K491" s="1"/>
      <c r="L491" s="1"/>
      <c r="M491" s="1">
        <v>149</v>
      </c>
      <c r="N491" s="1"/>
      <c r="O491" s="1">
        <v>35</v>
      </c>
      <c r="P491" s="1"/>
      <c r="Q491" s="1">
        <v>114</v>
      </c>
      <c r="R491" s="1"/>
      <c r="S491" s="1">
        <v>114</v>
      </c>
      <c r="T491" s="1"/>
      <c r="U491" s="1">
        <v>35</v>
      </c>
      <c r="V491" s="1">
        <v>125</v>
      </c>
      <c r="W491" s="1">
        <v>24</v>
      </c>
      <c r="X491" s="1"/>
      <c r="Y491" s="1">
        <v>52</v>
      </c>
      <c r="Z491" s="1">
        <v>52</v>
      </c>
      <c r="AA491" s="1">
        <v>52</v>
      </c>
      <c r="AB491" s="1">
        <v>82</v>
      </c>
      <c r="AC491" s="1">
        <v>9</v>
      </c>
      <c r="AD491" s="1">
        <v>40</v>
      </c>
      <c r="AE491" s="1">
        <v>10</v>
      </c>
      <c r="AF491" s="1">
        <v>120</v>
      </c>
      <c r="AG491" s="1">
        <v>149</v>
      </c>
      <c r="AH491" s="1"/>
      <c r="AI491" s="1"/>
      <c r="AJ491" s="1"/>
      <c r="AK491" s="1">
        <v>6</v>
      </c>
      <c r="AL491" s="1">
        <v>8</v>
      </c>
      <c r="AM491" s="1">
        <v>45</v>
      </c>
      <c r="AN491" s="1">
        <v>42</v>
      </c>
      <c r="AO491" s="1">
        <v>48</v>
      </c>
      <c r="AP491" s="1">
        <v>0</v>
      </c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.75" customHeight="1" x14ac:dyDescent="0.3">
      <c r="A492" s="1" t="s">
        <v>183</v>
      </c>
      <c r="B492" s="1" t="s">
        <v>539</v>
      </c>
      <c r="C492" s="1" t="s">
        <v>540</v>
      </c>
      <c r="D492" s="1" t="s">
        <v>86</v>
      </c>
      <c r="E492" s="1">
        <v>116</v>
      </c>
      <c r="F492" s="1">
        <v>5</v>
      </c>
      <c r="G492" s="1">
        <v>111</v>
      </c>
      <c r="H492" s="1">
        <v>2</v>
      </c>
      <c r="I492" s="1">
        <v>2</v>
      </c>
      <c r="J492" s="1"/>
      <c r="K492" s="1"/>
      <c r="L492" s="1"/>
      <c r="M492" s="1">
        <v>111</v>
      </c>
      <c r="N492" s="1"/>
      <c r="O492" s="1">
        <v>40</v>
      </c>
      <c r="P492" s="1"/>
      <c r="Q492" s="1">
        <v>71</v>
      </c>
      <c r="R492" s="1"/>
      <c r="S492" s="1">
        <v>71</v>
      </c>
      <c r="T492" s="1"/>
      <c r="U492" s="1">
        <v>40</v>
      </c>
      <c r="V492" s="1">
        <v>92</v>
      </c>
      <c r="W492" s="1">
        <v>19</v>
      </c>
      <c r="X492" s="1"/>
      <c r="Y492" s="1">
        <v>58</v>
      </c>
      <c r="Z492" s="1">
        <v>49</v>
      </c>
      <c r="AA492" s="1">
        <v>8</v>
      </c>
      <c r="AB492" s="1">
        <v>56</v>
      </c>
      <c r="AC492" s="1">
        <v>4</v>
      </c>
      <c r="AD492" s="1">
        <v>42</v>
      </c>
      <c r="AE492" s="1">
        <v>20</v>
      </c>
      <c r="AF492" s="1">
        <v>125</v>
      </c>
      <c r="AG492" s="1">
        <v>111</v>
      </c>
      <c r="AH492" s="1"/>
      <c r="AI492" s="1"/>
      <c r="AJ492" s="1"/>
      <c r="AK492" s="1">
        <v>4</v>
      </c>
      <c r="AL492" s="1">
        <v>8</v>
      </c>
      <c r="AM492" s="1">
        <v>90</v>
      </c>
      <c r="AN492" s="1">
        <v>5</v>
      </c>
      <c r="AO492" s="1">
        <v>4</v>
      </c>
      <c r="AP492" s="1">
        <v>0</v>
      </c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.75" customHeight="1" x14ac:dyDescent="0.3">
      <c r="A493" s="1" t="s">
        <v>183</v>
      </c>
      <c r="B493" s="1" t="s">
        <v>191</v>
      </c>
      <c r="C493" s="1" t="s">
        <v>541</v>
      </c>
      <c r="D493" s="1" t="s">
        <v>86</v>
      </c>
      <c r="E493" s="1">
        <v>54</v>
      </c>
      <c r="F493" s="1">
        <v>-6</v>
      </c>
      <c r="G493" s="1">
        <v>60</v>
      </c>
      <c r="H493" s="1">
        <v>0</v>
      </c>
      <c r="I493" s="1"/>
      <c r="J493" s="1"/>
      <c r="K493" s="1"/>
      <c r="L493" s="1"/>
      <c r="M493" s="1">
        <v>60</v>
      </c>
      <c r="N493" s="1"/>
      <c r="O493" s="1">
        <v>1</v>
      </c>
      <c r="P493" s="1"/>
      <c r="Q493" s="1">
        <v>59</v>
      </c>
      <c r="R493" s="1"/>
      <c r="S493" s="1">
        <v>59</v>
      </c>
      <c r="T493" s="1"/>
      <c r="U493" s="1">
        <v>1</v>
      </c>
      <c r="V493" s="1">
        <v>56</v>
      </c>
      <c r="W493" s="1">
        <v>4</v>
      </c>
      <c r="X493" s="1"/>
      <c r="Y493" s="1">
        <v>30</v>
      </c>
      <c r="Z493" s="1">
        <v>30</v>
      </c>
      <c r="AA493" s="1">
        <v>3</v>
      </c>
      <c r="AB493" s="1">
        <v>58</v>
      </c>
      <c r="AC493" s="1">
        <v>10</v>
      </c>
      <c r="AD493" s="1">
        <v>44</v>
      </c>
      <c r="AE493" s="1">
        <v>22</v>
      </c>
      <c r="AF493" s="1">
        <v>80</v>
      </c>
      <c r="AG493" s="1">
        <v>60</v>
      </c>
      <c r="AH493" s="1"/>
      <c r="AI493" s="1"/>
      <c r="AJ493" s="1"/>
      <c r="AK493" s="1">
        <v>18</v>
      </c>
      <c r="AL493" s="1">
        <v>13</v>
      </c>
      <c r="AM493" s="1">
        <v>27</v>
      </c>
      <c r="AN493" s="1">
        <v>2</v>
      </c>
      <c r="AO493" s="1"/>
      <c r="AP493" s="1">
        <v>0</v>
      </c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.75" customHeight="1" x14ac:dyDescent="0.3">
      <c r="A494" s="1" t="s">
        <v>183</v>
      </c>
      <c r="B494" s="1" t="s">
        <v>542</v>
      </c>
      <c r="C494" s="1" t="s">
        <v>543</v>
      </c>
      <c r="D494" s="1" t="s">
        <v>86</v>
      </c>
      <c r="E494" s="1">
        <v>50</v>
      </c>
      <c r="F494" s="1">
        <v>2</v>
      </c>
      <c r="G494" s="1">
        <v>48</v>
      </c>
      <c r="H494" s="1">
        <v>0</v>
      </c>
      <c r="I494" s="1"/>
      <c r="J494" s="1"/>
      <c r="K494" s="1"/>
      <c r="L494" s="1"/>
      <c r="M494" s="1">
        <v>48</v>
      </c>
      <c r="N494" s="1"/>
      <c r="O494" s="1"/>
      <c r="P494" s="1"/>
      <c r="Q494" s="1">
        <v>48</v>
      </c>
      <c r="R494" s="1">
        <v>38</v>
      </c>
      <c r="S494" s="1">
        <v>10</v>
      </c>
      <c r="T494" s="1">
        <v>0</v>
      </c>
      <c r="U494" s="1">
        <v>0</v>
      </c>
      <c r="V494" s="1">
        <v>45</v>
      </c>
      <c r="W494" s="1">
        <v>3</v>
      </c>
      <c r="X494" s="1">
        <v>0</v>
      </c>
      <c r="Y494" s="1">
        <v>22</v>
      </c>
      <c r="Z494" s="1">
        <v>22</v>
      </c>
      <c r="AA494" s="1">
        <v>7</v>
      </c>
      <c r="AB494" s="1">
        <v>10</v>
      </c>
      <c r="AC494" s="1">
        <v>3</v>
      </c>
      <c r="AD494" s="1">
        <v>43</v>
      </c>
      <c r="AE494" s="1">
        <v>20</v>
      </c>
      <c r="AF494" s="1">
        <v>85</v>
      </c>
      <c r="AG494" s="1">
        <v>48</v>
      </c>
      <c r="AH494" s="1"/>
      <c r="AI494" s="1"/>
      <c r="AJ494" s="1"/>
      <c r="AK494" s="1">
        <v>10</v>
      </c>
      <c r="AL494" s="1">
        <v>7</v>
      </c>
      <c r="AM494" s="1">
        <v>24</v>
      </c>
      <c r="AN494" s="1">
        <v>6</v>
      </c>
      <c r="AO494" s="1">
        <v>1</v>
      </c>
      <c r="AP494" s="1">
        <v>2</v>
      </c>
      <c r="AQ494" s="1"/>
      <c r="AR494" s="1"/>
      <c r="AS494" s="1"/>
      <c r="AT494" s="1"/>
      <c r="AU494" s="1"/>
      <c r="AV494" s="1"/>
      <c r="AW494" s="1">
        <v>2</v>
      </c>
      <c r="AX494" s="1"/>
      <c r="AY494" s="1"/>
    </row>
    <row r="495" spans="1:51" ht="15.75" customHeight="1" x14ac:dyDescent="0.3">
      <c r="A495" s="1" t="s">
        <v>183</v>
      </c>
      <c r="B495" s="1" t="s">
        <v>518</v>
      </c>
      <c r="C495" s="1" t="s">
        <v>544</v>
      </c>
      <c r="D495" s="1" t="s">
        <v>86</v>
      </c>
      <c r="E495" s="1">
        <v>84</v>
      </c>
      <c r="F495" s="1">
        <v>6</v>
      </c>
      <c r="G495" s="1">
        <v>78</v>
      </c>
      <c r="H495" s="1">
        <v>2</v>
      </c>
      <c r="I495" s="1">
        <v>2</v>
      </c>
      <c r="J495" s="1"/>
      <c r="K495" s="1"/>
      <c r="L495" s="1"/>
      <c r="M495" s="1">
        <v>78</v>
      </c>
      <c r="N495" s="1"/>
      <c r="O495" s="1">
        <v>4</v>
      </c>
      <c r="P495" s="1"/>
      <c r="Q495" s="1">
        <v>74</v>
      </c>
      <c r="R495" s="1"/>
      <c r="S495" s="1">
        <v>74</v>
      </c>
      <c r="T495" s="1"/>
      <c r="U495" s="1">
        <v>4</v>
      </c>
      <c r="V495" s="1">
        <v>66</v>
      </c>
      <c r="W495" s="1">
        <v>12</v>
      </c>
      <c r="X495" s="1"/>
      <c r="Y495" s="1">
        <v>12</v>
      </c>
      <c r="Z495" s="1">
        <v>11</v>
      </c>
      <c r="AA495" s="1">
        <v>3</v>
      </c>
      <c r="AB495" s="1">
        <v>32</v>
      </c>
      <c r="AC495" s="1">
        <v>11</v>
      </c>
      <c r="AD495" s="1">
        <v>43</v>
      </c>
      <c r="AE495" s="1">
        <v>25</v>
      </c>
      <c r="AF495" s="1">
        <v>150</v>
      </c>
      <c r="AG495" s="1">
        <v>78</v>
      </c>
      <c r="AH495" s="1"/>
      <c r="AI495" s="1"/>
      <c r="AJ495" s="1"/>
      <c r="AK495" s="1">
        <v>1</v>
      </c>
      <c r="AL495" s="1">
        <v>4</v>
      </c>
      <c r="AM495" s="1">
        <v>35</v>
      </c>
      <c r="AN495" s="1">
        <v>16</v>
      </c>
      <c r="AO495" s="1">
        <v>22</v>
      </c>
      <c r="AP495" s="1">
        <v>0</v>
      </c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.75" customHeight="1" x14ac:dyDescent="0.3">
      <c r="A496" s="1" t="s">
        <v>183</v>
      </c>
      <c r="B496" s="1" t="s">
        <v>545</v>
      </c>
      <c r="C496" s="1" t="s">
        <v>546</v>
      </c>
      <c r="D496" s="1" t="s">
        <v>86</v>
      </c>
      <c r="E496" s="1">
        <v>31</v>
      </c>
      <c r="F496" s="1">
        <v>-6</v>
      </c>
      <c r="G496" s="1">
        <v>37</v>
      </c>
      <c r="H496" s="1">
        <v>0</v>
      </c>
      <c r="I496" s="1"/>
      <c r="J496" s="1"/>
      <c r="K496" s="1"/>
      <c r="L496" s="1"/>
      <c r="M496" s="1">
        <v>37</v>
      </c>
      <c r="N496" s="1"/>
      <c r="O496" s="1"/>
      <c r="P496" s="1"/>
      <c r="Q496" s="1">
        <v>37</v>
      </c>
      <c r="R496" s="1"/>
      <c r="S496" s="1">
        <v>37</v>
      </c>
      <c r="T496" s="1"/>
      <c r="U496" s="1"/>
      <c r="V496" s="1">
        <v>32</v>
      </c>
      <c r="W496" s="1">
        <v>5</v>
      </c>
      <c r="X496" s="1"/>
      <c r="Y496" s="1">
        <v>12</v>
      </c>
      <c r="Z496" s="1">
        <v>11</v>
      </c>
      <c r="AA496" s="1">
        <v>3</v>
      </c>
      <c r="AB496" s="1">
        <v>32</v>
      </c>
      <c r="AC496" s="1">
        <v>6</v>
      </c>
      <c r="AD496" s="1">
        <v>43</v>
      </c>
      <c r="AE496" s="1">
        <v>19</v>
      </c>
      <c r="AF496" s="1">
        <v>115</v>
      </c>
      <c r="AG496" s="1">
        <v>37</v>
      </c>
      <c r="AH496" s="1"/>
      <c r="AI496" s="1"/>
      <c r="AJ496" s="1"/>
      <c r="AK496" s="1">
        <v>1</v>
      </c>
      <c r="AL496" s="1">
        <v>1</v>
      </c>
      <c r="AM496" s="1">
        <v>26</v>
      </c>
      <c r="AN496" s="1">
        <v>4</v>
      </c>
      <c r="AO496" s="1">
        <v>5</v>
      </c>
      <c r="AP496" s="1">
        <v>1</v>
      </c>
      <c r="AQ496" s="1"/>
      <c r="AR496" s="1"/>
      <c r="AS496" s="1"/>
      <c r="AT496" s="1"/>
      <c r="AU496" s="1">
        <v>1</v>
      </c>
      <c r="AV496" s="1"/>
      <c r="AW496" s="1"/>
      <c r="AX496" s="1"/>
      <c r="AY496" s="1"/>
    </row>
    <row r="497" spans="1:51" ht="15.75" customHeight="1" x14ac:dyDescent="0.3">
      <c r="A497" s="1" t="s">
        <v>183</v>
      </c>
      <c r="B497" s="1" t="s">
        <v>547</v>
      </c>
      <c r="C497" s="1" t="s">
        <v>548</v>
      </c>
      <c r="D497" s="1" t="s">
        <v>86</v>
      </c>
      <c r="E497" s="1">
        <v>16</v>
      </c>
      <c r="F497" s="1">
        <v>-4</v>
      </c>
      <c r="G497" s="1">
        <v>20</v>
      </c>
      <c r="H497" s="1">
        <v>0</v>
      </c>
      <c r="I497" s="1"/>
      <c r="J497" s="1"/>
      <c r="K497" s="1"/>
      <c r="L497" s="1"/>
      <c r="M497" s="1">
        <v>20</v>
      </c>
      <c r="N497" s="1"/>
      <c r="O497" s="1">
        <v>11</v>
      </c>
      <c r="P497" s="1"/>
      <c r="Q497" s="1">
        <v>9</v>
      </c>
      <c r="R497" s="1"/>
      <c r="S497" s="1">
        <v>9</v>
      </c>
      <c r="T497" s="1"/>
      <c r="U497" s="1">
        <v>11</v>
      </c>
      <c r="V497" s="1">
        <v>16</v>
      </c>
      <c r="W497" s="1">
        <v>4</v>
      </c>
      <c r="X497" s="1"/>
      <c r="Y497" s="1">
        <v>10</v>
      </c>
      <c r="Z497" s="1">
        <v>9</v>
      </c>
      <c r="AA497" s="1">
        <v>7</v>
      </c>
      <c r="AB497" s="1">
        <v>7</v>
      </c>
      <c r="AC497" s="1">
        <v>1</v>
      </c>
      <c r="AD497" s="1">
        <v>44</v>
      </c>
      <c r="AE497" s="1">
        <v>21</v>
      </c>
      <c r="AF497" s="1">
        <v>90</v>
      </c>
      <c r="AG497" s="1">
        <v>20</v>
      </c>
      <c r="AH497" s="1"/>
      <c r="AI497" s="1"/>
      <c r="AJ497" s="1"/>
      <c r="AK497" s="1">
        <v>3</v>
      </c>
      <c r="AL497" s="1">
        <v>4</v>
      </c>
      <c r="AM497" s="1">
        <v>13</v>
      </c>
      <c r="AN497" s="1"/>
      <c r="AO497" s="1"/>
      <c r="AP497" s="1">
        <v>0</v>
      </c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.75" customHeight="1" x14ac:dyDescent="0.3">
      <c r="A498" s="1" t="s">
        <v>183</v>
      </c>
      <c r="B498" s="1" t="s">
        <v>549</v>
      </c>
      <c r="C498" s="1" t="s">
        <v>550</v>
      </c>
      <c r="D498" s="1" t="s">
        <v>86</v>
      </c>
      <c r="E498" s="1">
        <v>23</v>
      </c>
      <c r="F498" s="1">
        <v>-1</v>
      </c>
      <c r="G498" s="1">
        <v>24</v>
      </c>
      <c r="H498" s="1">
        <v>0</v>
      </c>
      <c r="I498" s="1"/>
      <c r="J498" s="1"/>
      <c r="K498" s="1"/>
      <c r="L498" s="1"/>
      <c r="M498" s="1">
        <v>24</v>
      </c>
      <c r="N498" s="1"/>
      <c r="O498" s="1"/>
      <c r="P498" s="1"/>
      <c r="Q498" s="1">
        <v>24</v>
      </c>
      <c r="R498" s="1"/>
      <c r="S498" s="1">
        <v>24</v>
      </c>
      <c r="T498" s="1"/>
      <c r="U498" s="1"/>
      <c r="V498" s="1">
        <v>22</v>
      </c>
      <c r="W498" s="1">
        <v>2</v>
      </c>
      <c r="X498" s="1"/>
      <c r="Y498" s="1">
        <v>8</v>
      </c>
      <c r="Z498" s="1">
        <v>8</v>
      </c>
      <c r="AA498" s="1">
        <v>4</v>
      </c>
      <c r="AB498" s="1">
        <v>12</v>
      </c>
      <c r="AC498" s="1">
        <v>3</v>
      </c>
      <c r="AD498" s="1">
        <v>44</v>
      </c>
      <c r="AE498" s="1">
        <v>22</v>
      </c>
      <c r="AF498" s="1">
        <v>105</v>
      </c>
      <c r="AG498" s="1">
        <v>24</v>
      </c>
      <c r="AH498" s="1"/>
      <c r="AI498" s="1"/>
      <c r="AJ498" s="1"/>
      <c r="AK498" s="1">
        <v>2</v>
      </c>
      <c r="AL498" s="1">
        <v>1</v>
      </c>
      <c r="AM498" s="1">
        <v>16</v>
      </c>
      <c r="AN498" s="1">
        <v>3</v>
      </c>
      <c r="AO498" s="1">
        <v>2</v>
      </c>
      <c r="AP498" s="1">
        <v>0</v>
      </c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.75" customHeight="1" x14ac:dyDescent="0.3">
      <c r="A499" s="1" t="s">
        <v>183</v>
      </c>
      <c r="B499" s="1" t="s">
        <v>551</v>
      </c>
      <c r="C499" s="1" t="s">
        <v>552</v>
      </c>
      <c r="D499" s="1" t="s">
        <v>86</v>
      </c>
      <c r="E499" s="1">
        <v>5</v>
      </c>
      <c r="F499" s="1">
        <v>-8</v>
      </c>
      <c r="G499" s="1">
        <v>13</v>
      </c>
      <c r="H499" s="1">
        <v>0</v>
      </c>
      <c r="I499" s="1"/>
      <c r="J499" s="1"/>
      <c r="K499" s="1"/>
      <c r="L499" s="1"/>
      <c r="M499" s="1">
        <v>13</v>
      </c>
      <c r="N499" s="1"/>
      <c r="O499" s="1"/>
      <c r="P499" s="1"/>
      <c r="Q499" s="1">
        <v>13</v>
      </c>
      <c r="R499" s="1"/>
      <c r="S499" s="1">
        <v>13</v>
      </c>
      <c r="T499" s="1"/>
      <c r="U499" s="1"/>
      <c r="V499" s="1">
        <v>13</v>
      </c>
      <c r="W499" s="1"/>
      <c r="X499" s="1"/>
      <c r="Y499" s="1">
        <v>2</v>
      </c>
      <c r="Z499" s="1">
        <v>2</v>
      </c>
      <c r="AA499" s="1"/>
      <c r="AB499" s="1">
        <v>1</v>
      </c>
      <c r="AC499" s="1"/>
      <c r="AD499" s="1">
        <v>42</v>
      </c>
      <c r="AE499" s="1">
        <v>20</v>
      </c>
      <c r="AF499" s="1">
        <v>95</v>
      </c>
      <c r="AG499" s="1">
        <v>13</v>
      </c>
      <c r="AH499" s="1"/>
      <c r="AI499" s="1"/>
      <c r="AJ499" s="1"/>
      <c r="AK499" s="1"/>
      <c r="AL499" s="1">
        <v>7</v>
      </c>
      <c r="AM499" s="1">
        <v>3</v>
      </c>
      <c r="AN499" s="1">
        <v>3</v>
      </c>
      <c r="AO499" s="1"/>
      <c r="AP499" s="1">
        <v>0</v>
      </c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.75" customHeight="1" x14ac:dyDescent="0.3">
      <c r="A500" s="1" t="s">
        <v>198</v>
      </c>
      <c r="B500" s="1" t="s">
        <v>553</v>
      </c>
      <c r="C500" s="1" t="s">
        <v>554</v>
      </c>
      <c r="D500" s="1" t="s">
        <v>86</v>
      </c>
      <c r="E500" s="1">
        <v>434</v>
      </c>
      <c r="F500" s="1">
        <v>47</v>
      </c>
      <c r="G500" s="1">
        <v>399</v>
      </c>
      <c r="H500" s="1">
        <v>7</v>
      </c>
      <c r="I500" s="1"/>
      <c r="J500" s="1">
        <v>5</v>
      </c>
      <c r="K500" s="1">
        <v>2</v>
      </c>
      <c r="L500" s="1"/>
      <c r="M500" s="1">
        <v>387</v>
      </c>
      <c r="N500" s="1"/>
      <c r="O500" s="1"/>
      <c r="P500" s="1"/>
      <c r="Q500" s="1">
        <v>387</v>
      </c>
      <c r="R500" s="1">
        <v>35</v>
      </c>
      <c r="S500" s="1">
        <v>329</v>
      </c>
      <c r="T500" s="1">
        <v>23</v>
      </c>
      <c r="U500" s="1"/>
      <c r="V500" s="1">
        <v>318</v>
      </c>
      <c r="W500" s="1">
        <v>69</v>
      </c>
      <c r="X500" s="1"/>
      <c r="Y500" s="1">
        <v>176</v>
      </c>
      <c r="Z500" s="1">
        <v>176</v>
      </c>
      <c r="AA500" s="1">
        <v>23</v>
      </c>
      <c r="AB500" s="1">
        <v>248</v>
      </c>
      <c r="AC500" s="1">
        <v>15</v>
      </c>
      <c r="AD500" s="1"/>
      <c r="AE500" s="1">
        <v>23</v>
      </c>
      <c r="AF500" s="1"/>
      <c r="AG500" s="1">
        <v>387</v>
      </c>
      <c r="AH500" s="1"/>
      <c r="AI500" s="1"/>
      <c r="AJ500" s="1"/>
      <c r="AK500" s="1">
        <v>20</v>
      </c>
      <c r="AL500" s="1">
        <v>58</v>
      </c>
      <c r="AM500" s="1">
        <v>275</v>
      </c>
      <c r="AN500" s="1">
        <v>33</v>
      </c>
      <c r="AO500" s="1">
        <v>1</v>
      </c>
      <c r="AP500" s="1">
        <v>12</v>
      </c>
      <c r="AQ500" s="1"/>
      <c r="AR500" s="1"/>
      <c r="AS500" s="1"/>
      <c r="AT500" s="1"/>
      <c r="AU500" s="1">
        <v>12</v>
      </c>
      <c r="AV500" s="1"/>
      <c r="AW500" s="1"/>
      <c r="AX500" s="1"/>
      <c r="AY500" s="1"/>
    </row>
    <row r="501" spans="1:51" ht="15.75" customHeight="1" x14ac:dyDescent="0.3">
      <c r="A501" s="1" t="s">
        <v>198</v>
      </c>
      <c r="B501" s="1" t="s">
        <v>199</v>
      </c>
      <c r="C501" s="1" t="s">
        <v>555</v>
      </c>
      <c r="D501" s="1" t="s">
        <v>86</v>
      </c>
      <c r="E501" s="1">
        <v>190</v>
      </c>
      <c r="F501" s="1">
        <v>12</v>
      </c>
      <c r="G501" s="1">
        <v>178</v>
      </c>
      <c r="H501" s="1">
        <v>16</v>
      </c>
      <c r="I501" s="1">
        <v>16</v>
      </c>
      <c r="J501" s="1"/>
      <c r="K501" s="1"/>
      <c r="L501" s="1"/>
      <c r="M501" s="1">
        <v>178</v>
      </c>
      <c r="N501" s="1"/>
      <c r="O501" s="1"/>
      <c r="P501" s="1"/>
      <c r="Q501" s="1">
        <v>178</v>
      </c>
      <c r="R501" s="1"/>
      <c r="S501" s="1">
        <v>171</v>
      </c>
      <c r="T501" s="1">
        <v>7</v>
      </c>
      <c r="U501" s="1"/>
      <c r="V501" s="1">
        <v>149</v>
      </c>
      <c r="W501" s="1">
        <v>29</v>
      </c>
      <c r="X501" s="1"/>
      <c r="Y501" s="1">
        <v>60</v>
      </c>
      <c r="Z501" s="1">
        <v>59</v>
      </c>
      <c r="AA501" s="1">
        <v>8</v>
      </c>
      <c r="AB501" s="1">
        <v>107</v>
      </c>
      <c r="AC501" s="1">
        <v>33</v>
      </c>
      <c r="AD501" s="1">
        <v>36</v>
      </c>
      <c r="AE501" s="1">
        <v>25</v>
      </c>
      <c r="AF501" s="1">
        <v>109</v>
      </c>
      <c r="AG501" s="1">
        <v>178</v>
      </c>
      <c r="AH501" s="1"/>
      <c r="AI501" s="1"/>
      <c r="AJ501" s="1"/>
      <c r="AK501" s="1">
        <v>8</v>
      </c>
      <c r="AL501" s="1">
        <v>17</v>
      </c>
      <c r="AM501" s="1">
        <v>98</v>
      </c>
      <c r="AN501" s="1">
        <v>38</v>
      </c>
      <c r="AO501" s="1">
        <v>17</v>
      </c>
      <c r="AP501" s="1">
        <v>5</v>
      </c>
      <c r="AQ501" s="1"/>
      <c r="AR501" s="1">
        <v>2</v>
      </c>
      <c r="AS501" s="1"/>
      <c r="AT501" s="1"/>
      <c r="AU501" s="1">
        <v>1</v>
      </c>
      <c r="AV501" s="1"/>
      <c r="AW501" s="1"/>
      <c r="AX501" s="1">
        <v>1</v>
      </c>
      <c r="AY501" s="1">
        <v>1</v>
      </c>
    </row>
    <row r="502" spans="1:51" ht="15.75" customHeight="1" x14ac:dyDescent="0.3">
      <c r="A502" s="1" t="s">
        <v>198</v>
      </c>
      <c r="B502" s="1" t="s">
        <v>202</v>
      </c>
      <c r="C502" s="1" t="s">
        <v>560</v>
      </c>
      <c r="D502" s="1" t="s">
        <v>86</v>
      </c>
      <c r="E502" s="1">
        <v>21</v>
      </c>
      <c r="F502" s="1">
        <v>-25</v>
      </c>
      <c r="G502" s="1">
        <v>46</v>
      </c>
      <c r="H502" s="1">
        <v>3</v>
      </c>
      <c r="I502" s="1">
        <v>3</v>
      </c>
      <c r="J502" s="1"/>
      <c r="K502" s="1"/>
      <c r="L502" s="1"/>
      <c r="M502" s="1">
        <v>46</v>
      </c>
      <c r="N502" s="1"/>
      <c r="O502" s="1"/>
      <c r="P502" s="1"/>
      <c r="Q502" s="1">
        <v>46</v>
      </c>
      <c r="R502" s="1">
        <v>7</v>
      </c>
      <c r="S502" s="1">
        <v>38</v>
      </c>
      <c r="T502" s="1">
        <v>1</v>
      </c>
      <c r="U502" s="1"/>
      <c r="V502" s="1">
        <v>45</v>
      </c>
      <c r="W502" s="1">
        <v>1</v>
      </c>
      <c r="X502" s="1"/>
      <c r="Y502" s="1">
        <v>16</v>
      </c>
      <c r="Z502" s="1">
        <v>16</v>
      </c>
      <c r="AA502" s="1">
        <v>4</v>
      </c>
      <c r="AB502" s="1">
        <v>28</v>
      </c>
      <c r="AC502" s="1">
        <v>4</v>
      </c>
      <c r="AD502" s="1">
        <v>44</v>
      </c>
      <c r="AE502" s="1">
        <v>16</v>
      </c>
      <c r="AF502" s="1">
        <v>112</v>
      </c>
      <c r="AG502" s="1">
        <v>42</v>
      </c>
      <c r="AH502" s="1"/>
      <c r="AI502" s="1"/>
      <c r="AJ502" s="1"/>
      <c r="AK502" s="1">
        <v>1</v>
      </c>
      <c r="AL502" s="1">
        <v>10</v>
      </c>
      <c r="AM502" s="1">
        <v>11</v>
      </c>
      <c r="AN502" s="1">
        <v>16</v>
      </c>
      <c r="AO502" s="1">
        <v>4</v>
      </c>
      <c r="AP502" s="1">
        <v>0</v>
      </c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.75" customHeight="1" x14ac:dyDescent="0.3">
      <c r="A503" s="1" t="s">
        <v>205</v>
      </c>
      <c r="B503" s="1" t="s">
        <v>206</v>
      </c>
      <c r="C503" s="1" t="s">
        <v>563</v>
      </c>
      <c r="D503" s="1" t="s">
        <v>86</v>
      </c>
      <c r="E503" s="1">
        <v>438</v>
      </c>
      <c r="F503" s="1">
        <v>-49</v>
      </c>
      <c r="G503" s="1">
        <v>487</v>
      </c>
      <c r="H503" s="1">
        <v>23</v>
      </c>
      <c r="I503" s="1"/>
      <c r="J503" s="1"/>
      <c r="K503" s="1"/>
      <c r="L503" s="1"/>
      <c r="M503" s="1">
        <v>479</v>
      </c>
      <c r="N503" s="1"/>
      <c r="O503" s="1"/>
      <c r="P503" s="1"/>
      <c r="Q503" s="1">
        <v>479</v>
      </c>
      <c r="R503" s="1">
        <v>64</v>
      </c>
      <c r="S503" s="1">
        <v>283</v>
      </c>
      <c r="T503" s="1">
        <v>132</v>
      </c>
      <c r="U503" s="1"/>
      <c r="V503" s="1">
        <v>386</v>
      </c>
      <c r="W503" s="1">
        <v>93</v>
      </c>
      <c r="X503" s="1"/>
      <c r="Y503" s="1">
        <v>156</v>
      </c>
      <c r="Z503" s="1">
        <v>152</v>
      </c>
      <c r="AA503" s="1">
        <v>3</v>
      </c>
      <c r="AB503" s="1">
        <v>311</v>
      </c>
      <c r="AC503" s="1">
        <v>80</v>
      </c>
      <c r="AD503" s="1">
        <v>38</v>
      </c>
      <c r="AE503" s="1">
        <v>27</v>
      </c>
      <c r="AF503" s="1">
        <v>75</v>
      </c>
      <c r="AG503" s="1">
        <v>479</v>
      </c>
      <c r="AH503" s="1"/>
      <c r="AI503" s="1"/>
      <c r="AJ503" s="1"/>
      <c r="AK503" s="1">
        <v>117</v>
      </c>
      <c r="AL503" s="1">
        <v>166</v>
      </c>
      <c r="AM503" s="1">
        <v>179</v>
      </c>
      <c r="AN503" s="1">
        <v>15</v>
      </c>
      <c r="AO503" s="1">
        <v>2</v>
      </c>
      <c r="AP503" s="1">
        <v>8</v>
      </c>
      <c r="AQ503" s="1"/>
      <c r="AR503" s="1"/>
      <c r="AS503" s="1"/>
      <c r="AT503" s="1"/>
      <c r="AU503" s="1">
        <v>6</v>
      </c>
      <c r="AV503" s="1"/>
      <c r="AW503" s="1">
        <v>1</v>
      </c>
      <c r="AX503" s="1">
        <v>1</v>
      </c>
      <c r="AY503" s="1"/>
    </row>
    <row r="504" spans="1:51" ht="15.75" customHeight="1" x14ac:dyDescent="0.3">
      <c r="A504" s="1" t="s">
        <v>205</v>
      </c>
      <c r="B504" s="1" t="s">
        <v>207</v>
      </c>
      <c r="C504" s="1" t="s">
        <v>564</v>
      </c>
      <c r="D504" s="1" t="s">
        <v>86</v>
      </c>
      <c r="E504" s="1">
        <v>33</v>
      </c>
      <c r="F504" s="1">
        <v>0</v>
      </c>
      <c r="G504" s="1">
        <v>42</v>
      </c>
      <c r="H504" s="1">
        <v>2</v>
      </c>
      <c r="I504" s="1">
        <v>0</v>
      </c>
      <c r="J504" s="1">
        <v>2</v>
      </c>
      <c r="K504" s="1"/>
      <c r="L504" s="1"/>
      <c r="M504" s="1">
        <v>40</v>
      </c>
      <c r="N504" s="1"/>
      <c r="O504" s="1"/>
      <c r="P504" s="1"/>
      <c r="Q504" s="1">
        <v>40</v>
      </c>
      <c r="R504" s="1">
        <v>15</v>
      </c>
      <c r="S504" s="1">
        <v>25</v>
      </c>
      <c r="T504" s="1"/>
      <c r="U504" s="1"/>
      <c r="V504" s="1">
        <v>34</v>
      </c>
      <c r="W504" s="1">
        <v>6</v>
      </c>
      <c r="X504" s="1"/>
      <c r="Y504" s="1">
        <v>12</v>
      </c>
      <c r="Z504" s="1">
        <v>12</v>
      </c>
      <c r="AA504" s="1"/>
      <c r="AB504" s="1">
        <v>39</v>
      </c>
      <c r="AC504" s="1">
        <v>1</v>
      </c>
      <c r="AD504" s="1">
        <v>39</v>
      </c>
      <c r="AE504" s="1">
        <v>20</v>
      </c>
      <c r="AF504" s="1">
        <v>84</v>
      </c>
      <c r="AG504" s="1">
        <v>38</v>
      </c>
      <c r="AH504" s="1"/>
      <c r="AI504" s="1"/>
      <c r="AJ504" s="1"/>
      <c r="AK504" s="1">
        <v>2</v>
      </c>
      <c r="AL504" s="1">
        <v>13</v>
      </c>
      <c r="AM504" s="1">
        <v>24</v>
      </c>
      <c r="AN504" s="1">
        <v>1</v>
      </c>
      <c r="AO504" s="1"/>
      <c r="AP504" s="1">
        <v>2</v>
      </c>
      <c r="AQ504" s="1"/>
      <c r="AR504" s="1"/>
      <c r="AS504" s="1"/>
      <c r="AT504" s="1"/>
      <c r="AU504" s="1"/>
      <c r="AV504" s="1"/>
      <c r="AW504" s="1"/>
      <c r="AX504" s="1">
        <v>1</v>
      </c>
      <c r="AY504" s="1">
        <v>1</v>
      </c>
    </row>
    <row r="505" spans="1:51" ht="15.75" customHeight="1" x14ac:dyDescent="0.3">
      <c r="A505" s="1" t="s">
        <v>205</v>
      </c>
      <c r="B505" s="1" t="s">
        <v>208</v>
      </c>
      <c r="C505" s="1" t="s">
        <v>565</v>
      </c>
      <c r="D505" s="1" t="s">
        <v>86</v>
      </c>
      <c r="E505" s="1">
        <v>17</v>
      </c>
      <c r="F505" s="1"/>
      <c r="G505" s="1">
        <v>16</v>
      </c>
      <c r="H505" s="1">
        <v>1</v>
      </c>
      <c r="I505" s="1">
        <v>1</v>
      </c>
      <c r="J505" s="1"/>
      <c r="K505" s="1"/>
      <c r="L505" s="1"/>
      <c r="M505" s="1">
        <v>16</v>
      </c>
      <c r="N505" s="1"/>
      <c r="O505" s="1"/>
      <c r="P505" s="1"/>
      <c r="Q505" s="1">
        <v>16</v>
      </c>
      <c r="R505" s="1">
        <v>1</v>
      </c>
      <c r="S505" s="1">
        <v>15</v>
      </c>
      <c r="T505" s="1"/>
      <c r="U505" s="1"/>
      <c r="V505" s="1">
        <v>14</v>
      </c>
      <c r="W505" s="1">
        <v>2</v>
      </c>
      <c r="X505" s="1"/>
      <c r="Y505" s="1">
        <v>5</v>
      </c>
      <c r="Z505" s="1">
        <v>5</v>
      </c>
      <c r="AA505" s="1"/>
      <c r="AB505" s="1">
        <v>15</v>
      </c>
      <c r="AC505" s="1"/>
      <c r="AD505" s="1">
        <v>41</v>
      </c>
      <c r="AE505" s="1">
        <v>12</v>
      </c>
      <c r="AF505" s="1">
        <v>62</v>
      </c>
      <c r="AG505" s="1">
        <v>16</v>
      </c>
      <c r="AH505" s="1"/>
      <c r="AI505" s="1"/>
      <c r="AJ505" s="1"/>
      <c r="AK505" s="1">
        <v>5</v>
      </c>
      <c r="AL505" s="1">
        <v>10</v>
      </c>
      <c r="AM505" s="1">
        <v>1</v>
      </c>
      <c r="AN505" s="1"/>
      <c r="AO505" s="1"/>
      <c r="AP505" s="1">
        <v>0</v>
      </c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.75" customHeight="1" x14ac:dyDescent="0.3">
      <c r="A506" s="1" t="s">
        <v>205</v>
      </c>
      <c r="B506" s="1" t="s">
        <v>206</v>
      </c>
      <c r="C506" s="1" t="s">
        <v>563</v>
      </c>
      <c r="D506" s="1" t="s">
        <v>86</v>
      </c>
      <c r="E506" s="1">
        <v>120</v>
      </c>
      <c r="F506" s="1">
        <v>9</v>
      </c>
      <c r="G506" s="1">
        <v>114</v>
      </c>
      <c r="H506" s="1">
        <v>0</v>
      </c>
      <c r="I506" s="1"/>
      <c r="J506" s="1"/>
      <c r="K506" s="1"/>
      <c r="L506" s="1"/>
      <c r="M506" s="1">
        <v>111</v>
      </c>
      <c r="N506" s="1"/>
      <c r="O506" s="1"/>
      <c r="P506" s="1"/>
      <c r="Q506" s="1">
        <v>111</v>
      </c>
      <c r="R506" s="1">
        <v>30</v>
      </c>
      <c r="S506" s="1">
        <v>34</v>
      </c>
      <c r="T506" s="1">
        <v>47</v>
      </c>
      <c r="U506" s="1"/>
      <c r="V506" s="1">
        <v>94</v>
      </c>
      <c r="W506" s="1">
        <v>17</v>
      </c>
      <c r="X506" s="1"/>
      <c r="Y506" s="1">
        <v>21</v>
      </c>
      <c r="Z506" s="1">
        <v>21</v>
      </c>
      <c r="AA506" s="1"/>
      <c r="AB506" s="1">
        <v>101</v>
      </c>
      <c r="AC506" s="1">
        <v>9</v>
      </c>
      <c r="AD506" s="1">
        <v>40</v>
      </c>
      <c r="AE506" s="1">
        <v>13</v>
      </c>
      <c r="AF506" s="1">
        <v>91</v>
      </c>
      <c r="AG506" s="1">
        <v>111</v>
      </c>
      <c r="AH506" s="1"/>
      <c r="AI506" s="1"/>
      <c r="AJ506" s="1"/>
      <c r="AK506" s="1">
        <v>39</v>
      </c>
      <c r="AL506" s="1">
        <v>15</v>
      </c>
      <c r="AM506" s="1">
        <v>34</v>
      </c>
      <c r="AN506" s="1">
        <v>15</v>
      </c>
      <c r="AO506" s="1">
        <v>8</v>
      </c>
      <c r="AP506" s="1">
        <v>3</v>
      </c>
      <c r="AQ506" s="1"/>
      <c r="AR506" s="1"/>
      <c r="AS506" s="1"/>
      <c r="AT506" s="1"/>
      <c r="AU506" s="1"/>
      <c r="AV506" s="1"/>
      <c r="AW506" s="1">
        <v>2</v>
      </c>
      <c r="AX506" s="1">
        <v>1</v>
      </c>
      <c r="AY506" s="1"/>
    </row>
    <row r="507" spans="1:51" ht="15.75" customHeight="1" x14ac:dyDescent="0.3">
      <c r="A507" s="1" t="s">
        <v>205</v>
      </c>
      <c r="B507" s="1" t="s">
        <v>209</v>
      </c>
      <c r="C507" s="1" t="s">
        <v>566</v>
      </c>
      <c r="D507" s="1" t="s">
        <v>86</v>
      </c>
      <c r="E507" s="1">
        <v>42</v>
      </c>
      <c r="F507" s="1">
        <v>-2</v>
      </c>
      <c r="G507" s="1">
        <v>46</v>
      </c>
      <c r="H507" s="1">
        <v>3</v>
      </c>
      <c r="I507" s="1">
        <v>3</v>
      </c>
      <c r="J507" s="1"/>
      <c r="K507" s="1"/>
      <c r="L507" s="1"/>
      <c r="M507" s="1">
        <v>44</v>
      </c>
      <c r="N507" s="1"/>
      <c r="O507" s="1"/>
      <c r="P507" s="1"/>
      <c r="Q507" s="1">
        <v>44</v>
      </c>
      <c r="R507" s="1">
        <v>4</v>
      </c>
      <c r="S507" s="1">
        <v>17</v>
      </c>
      <c r="T507" s="1">
        <v>23</v>
      </c>
      <c r="U507" s="1"/>
      <c r="V507" s="1">
        <v>36</v>
      </c>
      <c r="W507" s="1">
        <v>8</v>
      </c>
      <c r="X507" s="1"/>
      <c r="Y507" s="1">
        <v>7</v>
      </c>
      <c r="Z507" s="1">
        <v>6</v>
      </c>
      <c r="AA507" s="1">
        <v>1</v>
      </c>
      <c r="AB507" s="1">
        <v>23</v>
      </c>
      <c r="AC507" s="1">
        <v>7</v>
      </c>
      <c r="AD507" s="1">
        <v>41</v>
      </c>
      <c r="AE507" s="1">
        <v>21</v>
      </c>
      <c r="AF507" s="1">
        <v>86</v>
      </c>
      <c r="AG507" s="1">
        <v>44</v>
      </c>
      <c r="AH507" s="1"/>
      <c r="AI507" s="1"/>
      <c r="AJ507" s="1"/>
      <c r="AK507" s="1">
        <v>9</v>
      </c>
      <c r="AL507" s="1">
        <v>7</v>
      </c>
      <c r="AM507" s="1">
        <v>23</v>
      </c>
      <c r="AN507" s="1">
        <v>4</v>
      </c>
      <c r="AO507" s="1">
        <v>1</v>
      </c>
      <c r="AP507" s="1">
        <v>2</v>
      </c>
      <c r="AQ507" s="1"/>
      <c r="AR507" s="1"/>
      <c r="AS507" s="1"/>
      <c r="AT507" s="1"/>
      <c r="AU507" s="1">
        <v>2</v>
      </c>
      <c r="AV507" s="1"/>
      <c r="AW507" s="1"/>
      <c r="AX507" s="1"/>
      <c r="AY507" s="1"/>
    </row>
    <row r="508" spans="1:51" ht="15.75" customHeight="1" x14ac:dyDescent="0.3">
      <c r="A508" s="1" t="s">
        <v>205</v>
      </c>
      <c r="B508" s="1" t="s">
        <v>210</v>
      </c>
      <c r="C508" s="1" t="s">
        <v>567</v>
      </c>
      <c r="D508" s="1" t="s">
        <v>86</v>
      </c>
      <c r="E508" s="1">
        <v>15</v>
      </c>
      <c r="F508" s="1">
        <v>0</v>
      </c>
      <c r="G508" s="1">
        <v>26</v>
      </c>
      <c r="H508" s="1">
        <v>1</v>
      </c>
      <c r="I508" s="1">
        <v>1</v>
      </c>
      <c r="J508" s="1"/>
      <c r="K508" s="1"/>
      <c r="L508" s="1"/>
      <c r="M508" s="1">
        <v>25</v>
      </c>
      <c r="N508" s="1"/>
      <c r="O508" s="1"/>
      <c r="P508" s="1"/>
      <c r="Q508" s="1">
        <v>25</v>
      </c>
      <c r="R508" s="1">
        <v>1</v>
      </c>
      <c r="S508" s="1">
        <v>16</v>
      </c>
      <c r="T508" s="1">
        <v>8</v>
      </c>
      <c r="U508" s="1"/>
      <c r="V508" s="1">
        <v>20</v>
      </c>
      <c r="W508" s="1">
        <v>5</v>
      </c>
      <c r="X508" s="1"/>
      <c r="Y508" s="1">
        <v>6</v>
      </c>
      <c r="Z508" s="1">
        <v>6</v>
      </c>
      <c r="AA508" s="1"/>
      <c r="AB508" s="1">
        <v>11</v>
      </c>
      <c r="AC508" s="1">
        <v>2</v>
      </c>
      <c r="AD508" s="1">
        <v>42</v>
      </c>
      <c r="AE508" s="1">
        <v>20</v>
      </c>
      <c r="AF508" s="1">
        <v>80</v>
      </c>
      <c r="AG508" s="1">
        <v>25</v>
      </c>
      <c r="AH508" s="1"/>
      <c r="AI508" s="1"/>
      <c r="AJ508" s="1"/>
      <c r="AK508" s="1"/>
      <c r="AL508" s="1">
        <v>4</v>
      </c>
      <c r="AM508" s="1">
        <v>21</v>
      </c>
      <c r="AN508" s="1"/>
      <c r="AO508" s="1"/>
      <c r="AP508" s="1">
        <v>2</v>
      </c>
      <c r="AQ508" s="1"/>
      <c r="AR508" s="1"/>
      <c r="AS508" s="1">
        <v>1</v>
      </c>
      <c r="AT508" s="1"/>
      <c r="AU508" s="1"/>
      <c r="AV508" s="1"/>
      <c r="AW508" s="1"/>
      <c r="AX508" s="1">
        <v>1</v>
      </c>
      <c r="AY508" s="1"/>
    </row>
    <row r="509" spans="1:51" ht="15.75" customHeight="1" x14ac:dyDescent="0.3">
      <c r="A509" s="1" t="s">
        <v>205</v>
      </c>
      <c r="B509" s="1" t="s">
        <v>211</v>
      </c>
      <c r="C509" s="1" t="s">
        <v>568</v>
      </c>
      <c r="D509" s="1" t="s">
        <v>86</v>
      </c>
      <c r="E509" s="1">
        <v>20</v>
      </c>
      <c r="F509" s="1"/>
      <c r="G509" s="1">
        <v>23</v>
      </c>
      <c r="H509" s="1">
        <v>1</v>
      </c>
      <c r="I509" s="1">
        <v>1</v>
      </c>
      <c r="J509" s="1"/>
      <c r="K509" s="1"/>
      <c r="L509" s="1"/>
      <c r="M509" s="1">
        <v>23</v>
      </c>
      <c r="N509" s="1"/>
      <c r="O509" s="1"/>
      <c r="P509" s="1"/>
      <c r="Q509" s="1">
        <v>23</v>
      </c>
      <c r="R509" s="1"/>
      <c r="S509" s="1">
        <v>23</v>
      </c>
      <c r="T509" s="1"/>
      <c r="U509" s="1"/>
      <c r="V509" s="1">
        <v>21</v>
      </c>
      <c r="W509" s="1">
        <v>2</v>
      </c>
      <c r="X509" s="1"/>
      <c r="Y509" s="1">
        <v>6</v>
      </c>
      <c r="Z509" s="1">
        <v>6</v>
      </c>
      <c r="AA509" s="1"/>
      <c r="AB509" s="1">
        <v>14</v>
      </c>
      <c r="AC509" s="1">
        <v>4</v>
      </c>
      <c r="AD509" s="1">
        <v>36</v>
      </c>
      <c r="AE509" s="1">
        <v>12</v>
      </c>
      <c r="AF509" s="1">
        <v>95</v>
      </c>
      <c r="AG509" s="1">
        <v>23</v>
      </c>
      <c r="AH509" s="1"/>
      <c r="AI509" s="1"/>
      <c r="AJ509" s="1"/>
      <c r="AK509" s="1">
        <v>6</v>
      </c>
      <c r="AL509" s="1">
        <v>5</v>
      </c>
      <c r="AM509" s="1">
        <v>7</v>
      </c>
      <c r="AN509" s="1">
        <v>4</v>
      </c>
      <c r="AO509" s="1">
        <v>1</v>
      </c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.75" customHeight="1" x14ac:dyDescent="0.3">
      <c r="A510" s="1" t="s">
        <v>205</v>
      </c>
      <c r="B510" s="1" t="s">
        <v>212</v>
      </c>
      <c r="C510" s="1" t="s">
        <v>569</v>
      </c>
      <c r="D510" s="1" t="s">
        <v>86</v>
      </c>
      <c r="E510" s="1">
        <v>15</v>
      </c>
      <c r="F510" s="1">
        <v>3</v>
      </c>
      <c r="G510" s="1">
        <v>12</v>
      </c>
      <c r="H510" s="1"/>
      <c r="I510" s="1"/>
      <c r="J510" s="1"/>
      <c r="K510" s="1"/>
      <c r="L510" s="1"/>
      <c r="M510" s="1">
        <v>11</v>
      </c>
      <c r="N510" s="1"/>
      <c r="O510" s="1"/>
      <c r="P510" s="1"/>
      <c r="Q510" s="1">
        <v>11</v>
      </c>
      <c r="R510" s="1"/>
      <c r="S510" s="1">
        <v>11</v>
      </c>
      <c r="T510" s="1"/>
      <c r="U510" s="1"/>
      <c r="V510" s="1">
        <v>10</v>
      </c>
      <c r="W510" s="1">
        <v>1</v>
      </c>
      <c r="X510" s="1"/>
      <c r="Y510" s="1">
        <v>2</v>
      </c>
      <c r="Z510" s="1">
        <v>2</v>
      </c>
      <c r="AA510" s="1"/>
      <c r="AB510" s="1">
        <v>7</v>
      </c>
      <c r="AC510" s="1">
        <v>3</v>
      </c>
      <c r="AD510" s="1">
        <v>42</v>
      </c>
      <c r="AE510" s="1">
        <v>18</v>
      </c>
      <c r="AF510" s="1">
        <v>87</v>
      </c>
      <c r="AG510" s="1">
        <v>11</v>
      </c>
      <c r="AH510" s="1"/>
      <c r="AI510" s="1"/>
      <c r="AJ510" s="1"/>
      <c r="AK510" s="1">
        <v>3</v>
      </c>
      <c r="AL510" s="1">
        <v>2</v>
      </c>
      <c r="AM510" s="1">
        <v>4</v>
      </c>
      <c r="AN510" s="1">
        <v>2</v>
      </c>
      <c r="AO510" s="1"/>
      <c r="AP510" s="1">
        <v>1</v>
      </c>
      <c r="AQ510" s="1"/>
      <c r="AR510" s="1"/>
      <c r="AS510" s="1"/>
      <c r="AT510" s="1"/>
      <c r="AU510" s="1">
        <v>1</v>
      </c>
      <c r="AV510" s="1"/>
      <c r="AW510" s="1"/>
      <c r="AX510" s="1"/>
      <c r="AY510" s="1"/>
    </row>
    <row r="511" spans="1:51" ht="15.75" customHeight="1" x14ac:dyDescent="0.3">
      <c r="A511" s="1" t="s">
        <v>205</v>
      </c>
      <c r="B511" s="1" t="s">
        <v>213</v>
      </c>
      <c r="C511" s="1" t="s">
        <v>570</v>
      </c>
      <c r="D511" s="1" t="s">
        <v>86</v>
      </c>
      <c r="E511" s="1">
        <v>11</v>
      </c>
      <c r="F511" s="1">
        <v>-4</v>
      </c>
      <c r="G511" s="1">
        <v>15</v>
      </c>
      <c r="H511" s="1">
        <v>1</v>
      </c>
      <c r="I511" s="1">
        <v>1</v>
      </c>
      <c r="J511" s="1"/>
      <c r="K511" s="1"/>
      <c r="L511" s="1"/>
      <c r="M511" s="1">
        <v>15</v>
      </c>
      <c r="N511" s="1"/>
      <c r="O511" s="1"/>
      <c r="P511" s="1"/>
      <c r="Q511" s="1">
        <v>15</v>
      </c>
      <c r="R511" s="1">
        <v>1</v>
      </c>
      <c r="S511" s="1">
        <v>14</v>
      </c>
      <c r="T511" s="1"/>
      <c r="U511" s="1"/>
      <c r="V511" s="1">
        <v>12</v>
      </c>
      <c r="W511" s="1">
        <v>3</v>
      </c>
      <c r="X511" s="1"/>
      <c r="Y511" s="1"/>
      <c r="Z511" s="1"/>
      <c r="AA511" s="1">
        <v>2</v>
      </c>
      <c r="AB511" s="1">
        <v>2</v>
      </c>
      <c r="AC511" s="1"/>
      <c r="AD511" s="1">
        <v>38</v>
      </c>
      <c r="AE511" s="1">
        <v>14</v>
      </c>
      <c r="AF511" s="1">
        <v>90</v>
      </c>
      <c r="AG511" s="1">
        <v>15</v>
      </c>
      <c r="AH511" s="1"/>
      <c r="AI511" s="1"/>
      <c r="AJ511" s="1"/>
      <c r="AK511" s="1">
        <v>1</v>
      </c>
      <c r="AL511" s="1">
        <v>2</v>
      </c>
      <c r="AM511" s="1">
        <v>12</v>
      </c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.75" customHeight="1" x14ac:dyDescent="0.3">
      <c r="A512" s="1" t="s">
        <v>205</v>
      </c>
      <c r="B512" s="1" t="s">
        <v>214</v>
      </c>
      <c r="C512" s="1" t="s">
        <v>571</v>
      </c>
      <c r="D512" s="1" t="s">
        <v>86</v>
      </c>
      <c r="E512" s="1">
        <v>15</v>
      </c>
      <c r="F512" s="1"/>
      <c r="G512" s="1">
        <v>20</v>
      </c>
      <c r="H512" s="1">
        <v>4</v>
      </c>
      <c r="I512" s="1"/>
      <c r="J512" s="1"/>
      <c r="K512" s="1">
        <v>1</v>
      </c>
      <c r="L512" s="1"/>
      <c r="M512" s="1">
        <v>19</v>
      </c>
      <c r="N512" s="1"/>
      <c r="O512" s="1"/>
      <c r="P512" s="1"/>
      <c r="Q512" s="1">
        <v>19</v>
      </c>
      <c r="R512" s="1">
        <v>9</v>
      </c>
      <c r="S512" s="1">
        <v>10</v>
      </c>
      <c r="T512" s="1"/>
      <c r="U512" s="1"/>
      <c r="V512" s="1">
        <v>17</v>
      </c>
      <c r="W512" s="1">
        <v>2</v>
      </c>
      <c r="X512" s="1"/>
      <c r="Y512" s="1">
        <v>11</v>
      </c>
      <c r="Z512" s="1">
        <v>11</v>
      </c>
      <c r="AA512" s="1">
        <v>1</v>
      </c>
      <c r="AB512" s="1">
        <v>8</v>
      </c>
      <c r="AC512" s="1">
        <v>9</v>
      </c>
      <c r="AD512" s="1">
        <v>44</v>
      </c>
      <c r="AE512" s="1">
        <v>22</v>
      </c>
      <c r="AF512" s="1">
        <v>72</v>
      </c>
      <c r="AG512" s="1">
        <v>19</v>
      </c>
      <c r="AH512" s="1"/>
      <c r="AI512" s="1"/>
      <c r="AJ512" s="1"/>
      <c r="AK512" s="1">
        <v>7</v>
      </c>
      <c r="AL512" s="1">
        <v>4</v>
      </c>
      <c r="AM512" s="1">
        <v>8</v>
      </c>
      <c r="AN512" s="1"/>
      <c r="AO512" s="1"/>
      <c r="AP512" s="1">
        <v>1</v>
      </c>
      <c r="AQ512" s="1"/>
      <c r="AR512" s="1"/>
      <c r="AS512" s="1"/>
      <c r="AT512" s="1"/>
      <c r="AU512" s="1"/>
      <c r="AV512" s="1"/>
      <c r="AW512" s="1">
        <v>1</v>
      </c>
      <c r="AX512" s="1"/>
      <c r="AY512" s="1"/>
    </row>
    <row r="513" spans="1:51" ht="15.75" customHeight="1" x14ac:dyDescent="0.3">
      <c r="A513" s="1" t="s">
        <v>205</v>
      </c>
      <c r="B513" s="1" t="s">
        <v>206</v>
      </c>
      <c r="C513" s="1" t="s">
        <v>563</v>
      </c>
      <c r="D513" s="1" t="s">
        <v>86</v>
      </c>
      <c r="E513" s="1">
        <v>175</v>
      </c>
      <c r="F513" s="1">
        <v>10</v>
      </c>
      <c r="G513" s="1">
        <v>169</v>
      </c>
      <c r="H513" s="1">
        <v>2</v>
      </c>
      <c r="I513" s="1">
        <v>1</v>
      </c>
      <c r="J513" s="1">
        <v>1</v>
      </c>
      <c r="K513" s="1"/>
      <c r="L513" s="1"/>
      <c r="M513" s="1">
        <v>164</v>
      </c>
      <c r="N513" s="1"/>
      <c r="O513" s="1"/>
      <c r="P513" s="1"/>
      <c r="Q513" s="1">
        <v>164</v>
      </c>
      <c r="R513" s="1">
        <v>41</v>
      </c>
      <c r="S513" s="1">
        <v>122</v>
      </c>
      <c r="T513" s="1">
        <v>1</v>
      </c>
      <c r="U513" s="1"/>
      <c r="V513" s="1">
        <v>136</v>
      </c>
      <c r="W513" s="1">
        <v>28</v>
      </c>
      <c r="X513" s="1"/>
      <c r="Y513" s="1">
        <v>37</v>
      </c>
      <c r="Z513" s="1">
        <v>37</v>
      </c>
      <c r="AA513" s="1"/>
      <c r="AB513" s="1">
        <v>96</v>
      </c>
      <c r="AC513" s="1"/>
      <c r="AD513" s="1">
        <v>46</v>
      </c>
      <c r="AE513" s="1">
        <v>25</v>
      </c>
      <c r="AF513" s="1">
        <v>68</v>
      </c>
      <c r="AG513" s="1">
        <v>40</v>
      </c>
      <c r="AH513" s="1"/>
      <c r="AI513" s="1"/>
      <c r="AJ513" s="1"/>
      <c r="AK513" s="1">
        <v>55</v>
      </c>
      <c r="AL513" s="1">
        <v>57</v>
      </c>
      <c r="AM513" s="1">
        <v>47</v>
      </c>
      <c r="AN513" s="1">
        <v>6</v>
      </c>
      <c r="AO513" s="1"/>
      <c r="AP513" s="1">
        <v>5</v>
      </c>
      <c r="AQ513" s="1"/>
      <c r="AR513" s="1"/>
      <c r="AS513" s="1">
        <v>1</v>
      </c>
      <c r="AT513" s="1"/>
      <c r="AU513" s="1">
        <v>2</v>
      </c>
      <c r="AV513" s="1"/>
      <c r="AW513" s="1">
        <v>1</v>
      </c>
      <c r="AX513" s="1">
        <v>1</v>
      </c>
      <c r="AY513" s="1"/>
    </row>
    <row r="514" spans="1:51" ht="15.75" customHeight="1" x14ac:dyDescent="0.3">
      <c r="A514" s="1" t="s">
        <v>205</v>
      </c>
      <c r="B514" s="1" t="s">
        <v>215</v>
      </c>
      <c r="C514" s="1" t="s">
        <v>572</v>
      </c>
      <c r="D514" s="1" t="s">
        <v>86</v>
      </c>
      <c r="E514" s="1">
        <v>15</v>
      </c>
      <c r="F514" s="1">
        <v>0</v>
      </c>
      <c r="G514" s="1">
        <v>31</v>
      </c>
      <c r="H514" s="1">
        <v>2</v>
      </c>
      <c r="I514" s="1">
        <v>2</v>
      </c>
      <c r="J514" s="1"/>
      <c r="K514" s="1"/>
      <c r="L514" s="1"/>
      <c r="M514" s="1">
        <v>31</v>
      </c>
      <c r="N514" s="1"/>
      <c r="O514" s="1"/>
      <c r="P514" s="1"/>
      <c r="Q514" s="1">
        <v>31</v>
      </c>
      <c r="R514" s="1">
        <v>4</v>
      </c>
      <c r="S514" s="1"/>
      <c r="T514" s="1">
        <v>27</v>
      </c>
      <c r="U514" s="1"/>
      <c r="V514" s="1">
        <v>26</v>
      </c>
      <c r="W514" s="1">
        <v>5</v>
      </c>
      <c r="X514" s="1"/>
      <c r="Y514" s="1">
        <v>10</v>
      </c>
      <c r="Z514" s="1">
        <v>10</v>
      </c>
      <c r="AA514" s="1"/>
      <c r="AB514" s="1">
        <v>20</v>
      </c>
      <c r="AC514" s="1"/>
      <c r="AD514" s="1"/>
      <c r="AE514" s="1">
        <v>25</v>
      </c>
      <c r="AF514" s="1">
        <v>74</v>
      </c>
      <c r="AG514" s="1">
        <v>31</v>
      </c>
      <c r="AH514" s="1"/>
      <c r="AI514" s="1"/>
      <c r="AJ514" s="1"/>
      <c r="AK514" s="1">
        <v>3</v>
      </c>
      <c r="AL514" s="1">
        <v>15</v>
      </c>
      <c r="AM514" s="1">
        <v>13</v>
      </c>
      <c r="AN514" s="1"/>
      <c r="AO514" s="1"/>
      <c r="AP514" s="1">
        <v>0</v>
      </c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.75" customHeight="1" x14ac:dyDescent="0.3">
      <c r="A515" s="1" t="s">
        <v>205</v>
      </c>
      <c r="B515" s="1" t="s">
        <v>216</v>
      </c>
      <c r="C515" s="1" t="s">
        <v>573</v>
      </c>
      <c r="D515" s="1" t="s">
        <v>86</v>
      </c>
      <c r="E515" s="1">
        <v>80</v>
      </c>
      <c r="F515" s="1">
        <v>0</v>
      </c>
      <c r="G515" s="1">
        <v>81</v>
      </c>
      <c r="H515" s="1"/>
      <c r="I515" s="1"/>
      <c r="J515" s="1"/>
      <c r="K515" s="1"/>
      <c r="L515" s="1"/>
      <c r="M515" s="1">
        <v>80</v>
      </c>
      <c r="N515" s="1"/>
      <c r="O515" s="1"/>
      <c r="P515" s="1"/>
      <c r="Q515" s="1">
        <v>80</v>
      </c>
      <c r="R515" s="1">
        <v>7</v>
      </c>
      <c r="S515" s="1">
        <v>68</v>
      </c>
      <c r="T515" s="1">
        <v>5</v>
      </c>
      <c r="U515" s="1"/>
      <c r="V515" s="1">
        <v>62</v>
      </c>
      <c r="W515" s="1">
        <v>18</v>
      </c>
      <c r="X515" s="1"/>
      <c r="Y515" s="1">
        <v>12</v>
      </c>
      <c r="Z515" s="1">
        <v>10</v>
      </c>
      <c r="AA515" s="1">
        <v>7</v>
      </c>
      <c r="AB515" s="1">
        <v>75</v>
      </c>
      <c r="AC515" s="1">
        <v>9</v>
      </c>
      <c r="AD515" s="1">
        <v>36</v>
      </c>
      <c r="AE515" s="1">
        <v>16</v>
      </c>
      <c r="AF515" s="1">
        <v>90</v>
      </c>
      <c r="AG515" s="1">
        <v>0</v>
      </c>
      <c r="AH515" s="1"/>
      <c r="AI515" s="1"/>
      <c r="AJ515" s="1"/>
      <c r="AK515" s="1">
        <v>18</v>
      </c>
      <c r="AL515" s="1">
        <v>17</v>
      </c>
      <c r="AM515" s="1">
        <v>28</v>
      </c>
      <c r="AN515" s="1">
        <v>9</v>
      </c>
      <c r="AO515" s="1">
        <v>8</v>
      </c>
      <c r="AP515" s="1">
        <v>1</v>
      </c>
      <c r="AQ515" s="1"/>
      <c r="AR515" s="1"/>
      <c r="AS515" s="1"/>
      <c r="AT515" s="1"/>
      <c r="AU515" s="1"/>
      <c r="AV515" s="1"/>
      <c r="AW515" s="1"/>
      <c r="AX515" s="1">
        <v>1</v>
      </c>
      <c r="AY515" s="1"/>
    </row>
    <row r="516" spans="1:51" ht="15.75" customHeight="1" x14ac:dyDescent="0.3">
      <c r="A516" s="1" t="s">
        <v>217</v>
      </c>
      <c r="B516" s="1" t="s">
        <v>218</v>
      </c>
      <c r="C516" s="1" t="s">
        <v>574</v>
      </c>
      <c r="D516" s="1" t="s">
        <v>86</v>
      </c>
      <c r="E516" s="1">
        <v>149</v>
      </c>
      <c r="F516" s="1">
        <v>-5</v>
      </c>
      <c r="G516" s="1">
        <v>154</v>
      </c>
      <c r="H516" s="1">
        <v>5</v>
      </c>
      <c r="I516" s="1">
        <v>1</v>
      </c>
      <c r="J516" s="1">
        <v>1</v>
      </c>
      <c r="K516" s="1"/>
      <c r="L516" s="1">
        <v>3</v>
      </c>
      <c r="M516" s="1">
        <v>151</v>
      </c>
      <c r="N516" s="1"/>
      <c r="O516" s="1"/>
      <c r="P516" s="1"/>
      <c r="Q516" s="1">
        <v>151</v>
      </c>
      <c r="R516" s="1">
        <v>13</v>
      </c>
      <c r="S516" s="1">
        <v>137</v>
      </c>
      <c r="T516" s="1">
        <v>1</v>
      </c>
      <c r="U516" s="1"/>
      <c r="V516" s="1">
        <v>128</v>
      </c>
      <c r="W516" s="1">
        <v>23</v>
      </c>
      <c r="X516" s="1"/>
      <c r="Y516" s="1">
        <v>45</v>
      </c>
      <c r="Z516" s="1">
        <v>40</v>
      </c>
      <c r="AA516" s="1">
        <v>7</v>
      </c>
      <c r="AB516" s="1">
        <v>65</v>
      </c>
      <c r="AC516" s="1">
        <v>7</v>
      </c>
      <c r="AD516" s="1">
        <v>38</v>
      </c>
      <c r="AE516" s="1">
        <v>19</v>
      </c>
      <c r="AF516" s="1">
        <v>98</v>
      </c>
      <c r="AG516" s="1">
        <v>151</v>
      </c>
      <c r="AH516" s="1"/>
      <c r="AI516" s="1"/>
      <c r="AJ516" s="1"/>
      <c r="AK516" s="1">
        <v>11</v>
      </c>
      <c r="AL516" s="1">
        <v>32</v>
      </c>
      <c r="AM516" s="1">
        <v>100</v>
      </c>
      <c r="AN516" s="1">
        <v>8</v>
      </c>
      <c r="AO516" s="1"/>
      <c r="AP516" s="1">
        <v>8</v>
      </c>
      <c r="AQ516" s="1"/>
      <c r="AR516" s="1"/>
      <c r="AS516" s="1">
        <v>2</v>
      </c>
      <c r="AT516" s="1"/>
      <c r="AU516" s="1">
        <v>2</v>
      </c>
      <c r="AV516" s="1"/>
      <c r="AW516" s="1"/>
      <c r="AX516" s="1">
        <v>4</v>
      </c>
      <c r="AY516" s="1"/>
    </row>
    <row r="517" spans="1:51" ht="15.75" customHeight="1" x14ac:dyDescent="0.3">
      <c r="A517" s="1" t="s">
        <v>217</v>
      </c>
      <c r="B517" s="1" t="s">
        <v>219</v>
      </c>
      <c r="C517" s="1" t="s">
        <v>575</v>
      </c>
      <c r="D517" s="1" t="s">
        <v>86</v>
      </c>
      <c r="E517" s="1">
        <v>25</v>
      </c>
      <c r="F517" s="1">
        <v>4</v>
      </c>
      <c r="G517" s="1">
        <v>21</v>
      </c>
      <c r="H517" s="1">
        <v>2</v>
      </c>
      <c r="I517" s="1">
        <v>2</v>
      </c>
      <c r="J517" s="1"/>
      <c r="K517" s="1"/>
      <c r="L517" s="1"/>
      <c r="M517" s="1">
        <v>21</v>
      </c>
      <c r="N517" s="1"/>
      <c r="O517" s="1"/>
      <c r="P517" s="1"/>
      <c r="Q517" s="1">
        <v>21</v>
      </c>
      <c r="R517" s="1">
        <v>3</v>
      </c>
      <c r="S517" s="1">
        <v>18</v>
      </c>
      <c r="T517" s="1"/>
      <c r="U517" s="1"/>
      <c r="V517" s="1">
        <v>18</v>
      </c>
      <c r="W517" s="1">
        <v>3</v>
      </c>
      <c r="X517" s="1"/>
      <c r="Y517" s="1">
        <v>5</v>
      </c>
      <c r="Z517" s="1">
        <v>5</v>
      </c>
      <c r="AA517" s="1"/>
      <c r="AB517" s="1">
        <v>15</v>
      </c>
      <c r="AC517" s="1">
        <v>4</v>
      </c>
      <c r="AD517" s="1">
        <v>41</v>
      </c>
      <c r="AE517" s="1">
        <v>21</v>
      </c>
      <c r="AF517" s="1">
        <v>70</v>
      </c>
      <c r="AG517" s="1">
        <v>21</v>
      </c>
      <c r="AH517" s="1"/>
      <c r="AI517" s="1"/>
      <c r="AJ517" s="1"/>
      <c r="AK517" s="1">
        <v>9</v>
      </c>
      <c r="AL517" s="1">
        <v>10</v>
      </c>
      <c r="AM517" s="1">
        <v>2</v>
      </c>
      <c r="AN517" s="1"/>
      <c r="AO517" s="1"/>
      <c r="AP517" s="1">
        <v>0</v>
      </c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.75" customHeight="1" x14ac:dyDescent="0.3">
      <c r="A518" s="1" t="s">
        <v>217</v>
      </c>
      <c r="B518" s="1" t="s">
        <v>220</v>
      </c>
      <c r="C518" s="1" t="s">
        <v>576</v>
      </c>
      <c r="D518" s="1" t="s">
        <v>86</v>
      </c>
      <c r="E518" s="1">
        <v>35</v>
      </c>
      <c r="F518" s="1">
        <v>1</v>
      </c>
      <c r="G518" s="1">
        <v>34</v>
      </c>
      <c r="H518" s="1">
        <v>0</v>
      </c>
      <c r="I518" s="1"/>
      <c r="J518" s="1"/>
      <c r="K518" s="1"/>
      <c r="L518" s="1"/>
      <c r="M518" s="1">
        <v>34</v>
      </c>
      <c r="N518" s="1"/>
      <c r="O518" s="1"/>
      <c r="P518" s="1"/>
      <c r="Q518" s="1">
        <v>34</v>
      </c>
      <c r="R518" s="1">
        <v>6</v>
      </c>
      <c r="S518" s="1">
        <v>27</v>
      </c>
      <c r="T518" s="1">
        <v>1</v>
      </c>
      <c r="U518" s="1"/>
      <c r="V518" s="1">
        <v>34</v>
      </c>
      <c r="W518" s="1"/>
      <c r="X518" s="1"/>
      <c r="Y518" s="1">
        <v>11</v>
      </c>
      <c r="Z518" s="1">
        <v>11</v>
      </c>
      <c r="AA518" s="1">
        <v>5</v>
      </c>
      <c r="AB518" s="1">
        <v>33</v>
      </c>
      <c r="AC518" s="1">
        <v>1</v>
      </c>
      <c r="AD518" s="1">
        <v>38</v>
      </c>
      <c r="AE518" s="1">
        <v>14</v>
      </c>
      <c r="AF518" s="1">
        <v>100</v>
      </c>
      <c r="AG518" s="1">
        <v>34</v>
      </c>
      <c r="AH518" s="1"/>
      <c r="AI518" s="1"/>
      <c r="AJ518" s="1"/>
      <c r="AK518" s="1">
        <v>6</v>
      </c>
      <c r="AL518" s="1">
        <v>2</v>
      </c>
      <c r="AM518" s="1">
        <v>20</v>
      </c>
      <c r="AN518" s="1">
        <v>6</v>
      </c>
      <c r="AO518" s="1"/>
      <c r="AP518" s="1">
        <v>0</v>
      </c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.75" customHeight="1" x14ac:dyDescent="0.3">
      <c r="A519" s="1" t="s">
        <v>217</v>
      </c>
      <c r="B519" s="1" t="s">
        <v>577</v>
      </c>
      <c r="C519" s="1" t="s">
        <v>578</v>
      </c>
      <c r="D519" s="1" t="s">
        <v>86</v>
      </c>
      <c r="E519" s="1">
        <v>50</v>
      </c>
      <c r="F519" s="1">
        <v>3</v>
      </c>
      <c r="G519" s="1">
        <v>47</v>
      </c>
      <c r="H519" s="1">
        <v>0</v>
      </c>
      <c r="I519" s="1"/>
      <c r="J519" s="1"/>
      <c r="K519" s="1"/>
      <c r="L519" s="1"/>
      <c r="M519" s="1">
        <v>47</v>
      </c>
      <c r="N519" s="1"/>
      <c r="O519" s="1"/>
      <c r="P519" s="1"/>
      <c r="Q519" s="1">
        <v>47</v>
      </c>
      <c r="R519" s="1"/>
      <c r="S519" s="1">
        <v>47</v>
      </c>
      <c r="T519" s="1"/>
      <c r="U519" s="1"/>
      <c r="V519" s="1">
        <v>40</v>
      </c>
      <c r="W519" s="1">
        <v>7</v>
      </c>
      <c r="X519" s="1"/>
      <c r="Y519" s="1">
        <v>32</v>
      </c>
      <c r="Z519" s="1">
        <v>32</v>
      </c>
      <c r="AA519" s="1"/>
      <c r="AB519" s="1">
        <v>4</v>
      </c>
      <c r="AC519" s="1"/>
      <c r="AD519" s="1">
        <v>40</v>
      </c>
      <c r="AE519" s="1">
        <v>24</v>
      </c>
      <c r="AF519" s="1">
        <v>101</v>
      </c>
      <c r="AG519" s="1">
        <v>47</v>
      </c>
      <c r="AH519" s="1"/>
      <c r="AI519" s="1"/>
      <c r="AJ519" s="1"/>
      <c r="AK519" s="1"/>
      <c r="AL519" s="1">
        <v>7</v>
      </c>
      <c r="AM519" s="1">
        <v>29</v>
      </c>
      <c r="AN519" s="1">
        <v>11</v>
      </c>
      <c r="AO519" s="1"/>
      <c r="AP519" s="1">
        <v>0</v>
      </c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.75" customHeight="1" x14ac:dyDescent="0.3">
      <c r="A520" s="1" t="s">
        <v>217</v>
      </c>
      <c r="B520" s="1" t="s">
        <v>222</v>
      </c>
      <c r="C520" s="1" t="s">
        <v>579</v>
      </c>
      <c r="D520" s="1" t="s">
        <v>86</v>
      </c>
      <c r="E520" s="1">
        <v>60</v>
      </c>
      <c r="F520" s="1">
        <v>11</v>
      </c>
      <c r="G520" s="1">
        <v>49</v>
      </c>
      <c r="H520" s="1">
        <v>3</v>
      </c>
      <c r="I520" s="1"/>
      <c r="J520" s="1"/>
      <c r="K520" s="1">
        <v>3</v>
      </c>
      <c r="L520" s="1"/>
      <c r="M520" s="1">
        <v>49</v>
      </c>
      <c r="N520" s="1"/>
      <c r="O520" s="1"/>
      <c r="P520" s="1"/>
      <c r="Q520" s="1">
        <v>49</v>
      </c>
      <c r="R520" s="1">
        <v>4</v>
      </c>
      <c r="S520" s="1">
        <v>45</v>
      </c>
      <c r="T520" s="1"/>
      <c r="U520" s="1"/>
      <c r="V520" s="1">
        <v>44</v>
      </c>
      <c r="W520" s="1">
        <v>5</v>
      </c>
      <c r="X520" s="1"/>
      <c r="Y520" s="1">
        <v>18</v>
      </c>
      <c r="Z520" s="1">
        <v>16</v>
      </c>
      <c r="AA520" s="1">
        <v>5</v>
      </c>
      <c r="AB520" s="1">
        <v>39</v>
      </c>
      <c r="AC520" s="1"/>
      <c r="AD520" s="1">
        <v>39</v>
      </c>
      <c r="AE520" s="1">
        <v>24</v>
      </c>
      <c r="AF520" s="1">
        <v>100</v>
      </c>
      <c r="AG520" s="1">
        <v>49</v>
      </c>
      <c r="AH520" s="1"/>
      <c r="AI520" s="1"/>
      <c r="AJ520" s="1"/>
      <c r="AK520" s="1">
        <v>3</v>
      </c>
      <c r="AL520" s="1"/>
      <c r="AM520" s="1">
        <v>44</v>
      </c>
      <c r="AN520" s="1">
        <v>2</v>
      </c>
      <c r="AO520" s="1"/>
      <c r="AP520" s="1">
        <v>0</v>
      </c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.75" customHeight="1" x14ac:dyDescent="0.3">
      <c r="A521" s="1" t="s">
        <v>223</v>
      </c>
      <c r="B521" s="1" t="s">
        <v>580</v>
      </c>
      <c r="C521" s="1" t="s">
        <v>581</v>
      </c>
      <c r="D521" s="1" t="s">
        <v>86</v>
      </c>
      <c r="E521" s="1">
        <v>509</v>
      </c>
      <c r="F521" s="1">
        <v>197</v>
      </c>
      <c r="G521" s="1">
        <v>320</v>
      </c>
      <c r="H521" s="1">
        <v>11</v>
      </c>
      <c r="I521" s="1"/>
      <c r="J521" s="1">
        <v>8</v>
      </c>
      <c r="K521" s="1">
        <v>3</v>
      </c>
      <c r="L521" s="1"/>
      <c r="M521" s="1">
        <v>312</v>
      </c>
      <c r="N521" s="1"/>
      <c r="O521" s="1"/>
      <c r="P521" s="1"/>
      <c r="Q521" s="1">
        <v>312</v>
      </c>
      <c r="R521" s="1">
        <v>45</v>
      </c>
      <c r="S521" s="1">
        <v>267</v>
      </c>
      <c r="T521" s="1"/>
      <c r="U521" s="1"/>
      <c r="V521" s="1">
        <v>285</v>
      </c>
      <c r="W521" s="1">
        <v>27</v>
      </c>
      <c r="X521" s="1"/>
      <c r="Y521" s="1">
        <v>46</v>
      </c>
      <c r="Z521" s="1">
        <v>45</v>
      </c>
      <c r="AA521" s="1">
        <v>32</v>
      </c>
      <c r="AB521" s="1">
        <v>217</v>
      </c>
      <c r="AC521" s="1">
        <v>25</v>
      </c>
      <c r="AD521" s="1">
        <v>40</v>
      </c>
      <c r="AE521" s="1">
        <v>15</v>
      </c>
      <c r="AF521" s="1">
        <v>108</v>
      </c>
      <c r="AG521" s="1">
        <v>312</v>
      </c>
      <c r="AH521" s="1"/>
      <c r="AI521" s="1"/>
      <c r="AJ521" s="1"/>
      <c r="AK521" s="1">
        <v>18</v>
      </c>
      <c r="AL521" s="1">
        <v>46</v>
      </c>
      <c r="AM521" s="1">
        <v>115</v>
      </c>
      <c r="AN521" s="1">
        <v>128</v>
      </c>
      <c r="AO521" s="1">
        <v>5</v>
      </c>
      <c r="AP521" s="1">
        <v>8</v>
      </c>
      <c r="AQ521" s="1"/>
      <c r="AR521" s="1">
        <v>1</v>
      </c>
      <c r="AS521" s="1"/>
      <c r="AT521" s="1"/>
      <c r="AU521" s="1">
        <v>4</v>
      </c>
      <c r="AV521" s="1"/>
      <c r="AW521" s="1">
        <v>1</v>
      </c>
      <c r="AX521" s="1">
        <v>2</v>
      </c>
      <c r="AY521" s="1"/>
    </row>
    <row r="522" spans="1:51" ht="15.75" customHeight="1" x14ac:dyDescent="0.3">
      <c r="A522" s="1" t="s">
        <v>223</v>
      </c>
      <c r="B522" s="1" t="s">
        <v>582</v>
      </c>
      <c r="C522" s="1" t="s">
        <v>583</v>
      </c>
      <c r="D522" s="1" t="s">
        <v>86</v>
      </c>
      <c r="E522" s="1">
        <v>160</v>
      </c>
      <c r="F522" s="1">
        <v>13</v>
      </c>
      <c r="G522" s="1">
        <v>150</v>
      </c>
      <c r="H522" s="1">
        <v>0</v>
      </c>
      <c r="I522" s="1"/>
      <c r="J522" s="1"/>
      <c r="K522" s="1"/>
      <c r="L522" s="1"/>
      <c r="M522" s="1">
        <v>147</v>
      </c>
      <c r="N522" s="1"/>
      <c r="O522" s="1"/>
      <c r="P522" s="1"/>
      <c r="Q522" s="1">
        <v>147</v>
      </c>
      <c r="R522" s="1">
        <v>28</v>
      </c>
      <c r="S522" s="1">
        <v>119</v>
      </c>
      <c r="T522" s="1"/>
      <c r="U522" s="1"/>
      <c r="V522" s="1">
        <v>134</v>
      </c>
      <c r="W522" s="1">
        <v>13</v>
      </c>
      <c r="X522" s="1"/>
      <c r="Y522" s="1">
        <v>26</v>
      </c>
      <c r="Z522" s="1">
        <v>25</v>
      </c>
      <c r="AA522" s="1">
        <v>18</v>
      </c>
      <c r="AB522" s="1">
        <v>83</v>
      </c>
      <c r="AC522" s="1">
        <v>1</v>
      </c>
      <c r="AD522" s="1">
        <v>39</v>
      </c>
      <c r="AE522" s="1">
        <v>16</v>
      </c>
      <c r="AF522" s="1">
        <v>87</v>
      </c>
      <c r="AG522" s="1">
        <v>147</v>
      </c>
      <c r="AH522" s="1"/>
      <c r="AI522" s="1"/>
      <c r="AJ522" s="1"/>
      <c r="AK522" s="1">
        <v>26</v>
      </c>
      <c r="AL522" s="1">
        <v>23</v>
      </c>
      <c r="AM522" s="1">
        <v>98</v>
      </c>
      <c r="AN522" s="1">
        <v>0</v>
      </c>
      <c r="AO522" s="1">
        <v>0</v>
      </c>
      <c r="AP522" s="1">
        <v>3</v>
      </c>
      <c r="AQ522" s="1"/>
      <c r="AR522" s="1"/>
      <c r="AS522" s="1"/>
      <c r="AT522" s="1"/>
      <c r="AU522" s="1"/>
      <c r="AV522" s="1"/>
      <c r="AW522" s="1">
        <v>1</v>
      </c>
      <c r="AX522" s="1">
        <v>2</v>
      </c>
      <c r="AY522" s="1"/>
    </row>
    <row r="523" spans="1:51" ht="15.75" customHeight="1" x14ac:dyDescent="0.3">
      <c r="A523" s="1" t="s">
        <v>223</v>
      </c>
      <c r="B523" s="1" t="s">
        <v>226</v>
      </c>
      <c r="C523" s="1" t="s">
        <v>584</v>
      </c>
      <c r="D523" s="1" t="s">
        <v>86</v>
      </c>
      <c r="E523" s="1">
        <v>125</v>
      </c>
      <c r="F523" s="1">
        <v>3</v>
      </c>
      <c r="G523" s="1">
        <v>122</v>
      </c>
      <c r="H523" s="1">
        <v>4</v>
      </c>
      <c r="I523" s="1">
        <v>1</v>
      </c>
      <c r="J523" s="1">
        <v>3</v>
      </c>
      <c r="K523" s="1"/>
      <c r="L523" s="1"/>
      <c r="M523" s="1">
        <v>122</v>
      </c>
      <c r="N523" s="1"/>
      <c r="O523" s="1"/>
      <c r="P523" s="1"/>
      <c r="Q523" s="1">
        <v>122</v>
      </c>
      <c r="R523" s="1">
        <v>7</v>
      </c>
      <c r="S523" s="1">
        <v>114</v>
      </c>
      <c r="T523" s="1">
        <v>1</v>
      </c>
      <c r="U523" s="1"/>
      <c r="V523" s="1">
        <v>105</v>
      </c>
      <c r="W523" s="1">
        <v>17</v>
      </c>
      <c r="X523" s="1"/>
      <c r="Y523" s="1">
        <v>23</v>
      </c>
      <c r="Z523" s="1">
        <v>23</v>
      </c>
      <c r="AA523" s="1">
        <v>5</v>
      </c>
      <c r="AB523" s="1">
        <v>71</v>
      </c>
      <c r="AC523" s="1">
        <v>3</v>
      </c>
      <c r="AD523" s="1">
        <v>41</v>
      </c>
      <c r="AE523" s="1">
        <v>18</v>
      </c>
      <c r="AF523" s="1">
        <v>104</v>
      </c>
      <c r="AG523" s="1">
        <v>119</v>
      </c>
      <c r="AH523" s="1"/>
      <c r="AI523" s="1"/>
      <c r="AJ523" s="1"/>
      <c r="AK523" s="1"/>
      <c r="AL523" s="1">
        <v>11</v>
      </c>
      <c r="AM523" s="1">
        <v>83</v>
      </c>
      <c r="AN523" s="1">
        <v>24</v>
      </c>
      <c r="AO523" s="1">
        <v>1</v>
      </c>
      <c r="AP523" s="1">
        <v>2</v>
      </c>
      <c r="AQ523" s="1"/>
      <c r="AR523" s="1"/>
      <c r="AS523" s="1"/>
      <c r="AT523" s="1"/>
      <c r="AU523" s="1"/>
      <c r="AV523" s="1"/>
      <c r="AW523" s="1">
        <v>1</v>
      </c>
      <c r="AX523" s="1">
        <v>1</v>
      </c>
      <c r="AY523" s="1"/>
    </row>
    <row r="524" spans="1:51" ht="15.75" customHeight="1" x14ac:dyDescent="0.3">
      <c r="A524" s="1" t="s">
        <v>223</v>
      </c>
      <c r="B524" s="1" t="s">
        <v>227</v>
      </c>
      <c r="C524" s="1" t="s">
        <v>585</v>
      </c>
      <c r="D524" s="1" t="s">
        <v>86</v>
      </c>
      <c r="E524" s="1">
        <v>55</v>
      </c>
      <c r="F524" s="1">
        <v>2</v>
      </c>
      <c r="G524" s="1">
        <v>53</v>
      </c>
      <c r="H524" s="1">
        <v>3</v>
      </c>
      <c r="I524" s="1">
        <v>3</v>
      </c>
      <c r="J524" s="1"/>
      <c r="K524" s="1"/>
      <c r="L524" s="1"/>
      <c r="M524" s="1">
        <v>53</v>
      </c>
      <c r="N524" s="1"/>
      <c r="O524" s="1"/>
      <c r="P524" s="1"/>
      <c r="Q524" s="1">
        <v>53</v>
      </c>
      <c r="R524" s="1">
        <v>10</v>
      </c>
      <c r="S524" s="1">
        <v>41</v>
      </c>
      <c r="T524" s="1">
        <v>2</v>
      </c>
      <c r="U524" s="1"/>
      <c r="V524" s="1">
        <v>45</v>
      </c>
      <c r="W524" s="1">
        <v>8</v>
      </c>
      <c r="X524" s="1"/>
      <c r="Y524" s="1">
        <v>12</v>
      </c>
      <c r="Z524" s="1">
        <v>10</v>
      </c>
      <c r="AA524" s="1">
        <v>8</v>
      </c>
      <c r="AB524" s="1">
        <v>47</v>
      </c>
      <c r="AC524" s="1">
        <v>11</v>
      </c>
      <c r="AD524" s="1">
        <v>41</v>
      </c>
      <c r="AE524" s="1">
        <v>19</v>
      </c>
      <c r="AF524" s="1"/>
      <c r="AG524" s="1">
        <v>50</v>
      </c>
      <c r="AH524" s="1"/>
      <c r="AI524" s="1"/>
      <c r="AJ524" s="1"/>
      <c r="AK524" s="1">
        <v>7</v>
      </c>
      <c r="AL524" s="1">
        <v>14</v>
      </c>
      <c r="AM524" s="1">
        <v>23</v>
      </c>
      <c r="AN524" s="1">
        <v>5</v>
      </c>
      <c r="AO524" s="1">
        <v>1</v>
      </c>
      <c r="AP524" s="1">
        <v>0</v>
      </c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.75" customHeight="1" x14ac:dyDescent="0.3">
      <c r="A525" s="1" t="s">
        <v>223</v>
      </c>
      <c r="B525" s="1" t="s">
        <v>228</v>
      </c>
      <c r="C525" s="1" t="s">
        <v>586</v>
      </c>
      <c r="D525" s="1" t="s">
        <v>86</v>
      </c>
      <c r="E525" s="1">
        <v>47</v>
      </c>
      <c r="F525" s="1">
        <v>5</v>
      </c>
      <c r="G525" s="1">
        <v>44</v>
      </c>
      <c r="H525" s="1">
        <v>0</v>
      </c>
      <c r="I525" s="1"/>
      <c r="J525" s="1"/>
      <c r="K525" s="1"/>
      <c r="L525" s="1"/>
      <c r="M525" s="1">
        <v>42</v>
      </c>
      <c r="N525" s="1"/>
      <c r="O525" s="1"/>
      <c r="P525" s="1"/>
      <c r="Q525" s="1">
        <v>42</v>
      </c>
      <c r="R525" s="1"/>
      <c r="S525" s="1">
        <v>42</v>
      </c>
      <c r="T525" s="1"/>
      <c r="U525" s="1"/>
      <c r="V525" s="1">
        <v>41</v>
      </c>
      <c r="W525" s="1">
        <v>1</v>
      </c>
      <c r="X525" s="1"/>
      <c r="Y525" s="1">
        <v>2</v>
      </c>
      <c r="Z525" s="1">
        <v>2</v>
      </c>
      <c r="AA525" s="1">
        <v>4</v>
      </c>
      <c r="AB525" s="1">
        <v>39</v>
      </c>
      <c r="AC525" s="1">
        <v>1</v>
      </c>
      <c r="AD525" s="1">
        <v>41</v>
      </c>
      <c r="AE525" s="1">
        <v>20</v>
      </c>
      <c r="AF525" s="1">
        <v>76</v>
      </c>
      <c r="AG525" s="1">
        <v>42</v>
      </c>
      <c r="AH525" s="1"/>
      <c r="AI525" s="1"/>
      <c r="AJ525" s="1"/>
      <c r="AK525" s="1">
        <v>10</v>
      </c>
      <c r="AL525" s="1">
        <v>18</v>
      </c>
      <c r="AM525" s="1">
        <v>14</v>
      </c>
      <c r="AN525" s="1"/>
      <c r="AO525" s="1"/>
      <c r="AP525" s="1">
        <v>2</v>
      </c>
      <c r="AQ525" s="1"/>
      <c r="AR525" s="1"/>
      <c r="AS525" s="1"/>
      <c r="AT525" s="1"/>
      <c r="AU525" s="1"/>
      <c r="AV525" s="1"/>
      <c r="AW525" s="1"/>
      <c r="AX525" s="1">
        <v>2</v>
      </c>
      <c r="AY525" s="1"/>
    </row>
    <row r="526" spans="1:51" ht="15.75" customHeight="1" x14ac:dyDescent="0.3">
      <c r="A526" s="1" t="s">
        <v>223</v>
      </c>
      <c r="B526" s="1" t="s">
        <v>229</v>
      </c>
      <c r="C526" s="1" t="s">
        <v>587</v>
      </c>
      <c r="D526" s="1" t="s">
        <v>86</v>
      </c>
      <c r="E526" s="1">
        <v>1</v>
      </c>
      <c r="F526" s="1">
        <v>0</v>
      </c>
      <c r="G526" s="1">
        <v>1</v>
      </c>
      <c r="H526" s="1">
        <v>0</v>
      </c>
      <c r="I526" s="1"/>
      <c r="J526" s="1"/>
      <c r="K526" s="1"/>
      <c r="L526" s="1"/>
      <c r="M526" s="1">
        <v>1</v>
      </c>
      <c r="N526" s="1"/>
      <c r="O526" s="1"/>
      <c r="P526" s="1"/>
      <c r="Q526" s="1">
        <v>1</v>
      </c>
      <c r="R526" s="1"/>
      <c r="S526" s="1">
        <v>1</v>
      </c>
      <c r="T526" s="1"/>
      <c r="U526" s="1"/>
      <c r="V526" s="1">
        <v>1</v>
      </c>
      <c r="W526" s="1"/>
      <c r="X526" s="1"/>
      <c r="Y526" s="1"/>
      <c r="Z526" s="1"/>
      <c r="AA526" s="1"/>
      <c r="AB526" s="1">
        <v>1</v>
      </c>
      <c r="AC526" s="1"/>
      <c r="AD526" s="1">
        <v>42</v>
      </c>
      <c r="AE526" s="1">
        <v>18</v>
      </c>
      <c r="AF526" s="1">
        <v>90</v>
      </c>
      <c r="AG526" s="1">
        <v>1</v>
      </c>
      <c r="AH526" s="1"/>
      <c r="AI526" s="1"/>
      <c r="AJ526" s="1"/>
      <c r="AK526" s="1"/>
      <c r="AL526" s="1"/>
      <c r="AM526" s="1">
        <v>1</v>
      </c>
      <c r="AN526" s="1"/>
      <c r="AO526" s="1"/>
      <c r="AP526" s="1">
        <v>0</v>
      </c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.75" customHeight="1" x14ac:dyDescent="0.3">
      <c r="A527" s="1" t="s">
        <v>223</v>
      </c>
      <c r="B527" s="1" t="s">
        <v>230</v>
      </c>
      <c r="C527" s="1" t="s">
        <v>588</v>
      </c>
      <c r="D527" s="1" t="s">
        <v>86</v>
      </c>
      <c r="E527" s="1">
        <v>7</v>
      </c>
      <c r="F527" s="1">
        <v>0</v>
      </c>
      <c r="G527" s="1">
        <v>7</v>
      </c>
      <c r="H527" s="1">
        <v>0</v>
      </c>
      <c r="I527" s="1"/>
      <c r="J527" s="1"/>
      <c r="K527" s="1"/>
      <c r="L527" s="1"/>
      <c r="M527" s="1">
        <v>7</v>
      </c>
      <c r="N527" s="1"/>
      <c r="O527" s="1"/>
      <c r="P527" s="1"/>
      <c r="Q527" s="1">
        <v>7</v>
      </c>
      <c r="R527" s="1"/>
      <c r="S527" s="1">
        <v>7</v>
      </c>
      <c r="T527" s="1"/>
      <c r="U527" s="1"/>
      <c r="V527" s="1">
        <v>6</v>
      </c>
      <c r="W527" s="1">
        <v>1</v>
      </c>
      <c r="X527" s="1"/>
      <c r="Y527" s="1"/>
      <c r="Z527" s="1"/>
      <c r="AA527" s="1"/>
      <c r="AB527" s="1">
        <v>6</v>
      </c>
      <c r="AC527" s="1"/>
      <c r="AD527" s="1">
        <v>42</v>
      </c>
      <c r="AE527" s="1">
        <v>20</v>
      </c>
      <c r="AF527" s="1">
        <v>107</v>
      </c>
      <c r="AG527" s="1">
        <v>7</v>
      </c>
      <c r="AH527" s="1"/>
      <c r="AI527" s="1"/>
      <c r="AJ527" s="1"/>
      <c r="AK527" s="1"/>
      <c r="AL527" s="1">
        <v>1</v>
      </c>
      <c r="AM527" s="1">
        <v>3</v>
      </c>
      <c r="AN527" s="1">
        <v>3</v>
      </c>
      <c r="AO527" s="1"/>
      <c r="AP527" s="1">
        <v>0</v>
      </c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.75" customHeight="1" x14ac:dyDescent="0.3">
      <c r="A528" s="1" t="s">
        <v>223</v>
      </c>
      <c r="B528" s="1" t="s">
        <v>231</v>
      </c>
      <c r="C528" s="1" t="s">
        <v>589</v>
      </c>
      <c r="D528" s="1" t="s">
        <v>86</v>
      </c>
      <c r="E528" s="1">
        <v>15</v>
      </c>
      <c r="F528" s="1">
        <v>0</v>
      </c>
      <c r="G528" s="1">
        <v>15</v>
      </c>
      <c r="H528" s="1">
        <v>0</v>
      </c>
      <c r="I528" s="1"/>
      <c r="J528" s="1"/>
      <c r="K528" s="1"/>
      <c r="L528" s="1"/>
      <c r="M528" s="1">
        <v>15</v>
      </c>
      <c r="N528" s="1"/>
      <c r="O528" s="1"/>
      <c r="P528" s="1"/>
      <c r="Q528" s="1">
        <v>15</v>
      </c>
      <c r="R528" s="1"/>
      <c r="S528" s="1">
        <v>14</v>
      </c>
      <c r="T528" s="1">
        <v>1</v>
      </c>
      <c r="U528" s="1"/>
      <c r="V528" s="1">
        <v>14</v>
      </c>
      <c r="W528" s="1">
        <v>1</v>
      </c>
      <c r="X528" s="1"/>
      <c r="Y528" s="1"/>
      <c r="Z528" s="1"/>
      <c r="AA528" s="1"/>
      <c r="AB528" s="1">
        <v>8</v>
      </c>
      <c r="AC528" s="1"/>
      <c r="AD528" s="1">
        <v>40</v>
      </c>
      <c r="AE528" s="1">
        <v>11</v>
      </c>
      <c r="AF528" s="1">
        <v>100</v>
      </c>
      <c r="AG528" s="1">
        <v>15</v>
      </c>
      <c r="AH528" s="1"/>
      <c r="AI528" s="1"/>
      <c r="AJ528" s="1"/>
      <c r="AK528" s="1"/>
      <c r="AL528" s="1"/>
      <c r="AM528" s="1">
        <v>15</v>
      </c>
      <c r="AN528" s="1"/>
      <c r="AO528" s="1"/>
      <c r="AP528" s="1">
        <v>0</v>
      </c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.75" customHeight="1" x14ac:dyDescent="0.3">
      <c r="A529" s="1" t="s">
        <v>223</v>
      </c>
      <c r="B529" s="1" t="s">
        <v>232</v>
      </c>
      <c r="C529" s="1" t="s">
        <v>590</v>
      </c>
      <c r="D529" s="1" t="s">
        <v>86</v>
      </c>
      <c r="E529" s="1">
        <v>2</v>
      </c>
      <c r="F529" s="1">
        <v>-2</v>
      </c>
      <c r="G529" s="1">
        <v>4</v>
      </c>
      <c r="H529" s="1">
        <v>2</v>
      </c>
      <c r="I529" s="1">
        <v>1</v>
      </c>
      <c r="J529" s="1"/>
      <c r="K529" s="1">
        <v>1</v>
      </c>
      <c r="L529" s="1"/>
      <c r="M529" s="1">
        <v>4</v>
      </c>
      <c r="N529" s="1"/>
      <c r="O529" s="1"/>
      <c r="P529" s="1"/>
      <c r="Q529" s="1">
        <v>4</v>
      </c>
      <c r="R529" s="1"/>
      <c r="S529" s="1">
        <v>1</v>
      </c>
      <c r="T529" s="1">
        <v>3</v>
      </c>
      <c r="U529" s="1"/>
      <c r="V529" s="1">
        <v>4</v>
      </c>
      <c r="W529" s="1"/>
      <c r="X529" s="1"/>
      <c r="Y529" s="1">
        <v>2</v>
      </c>
      <c r="Z529" s="1">
        <v>2</v>
      </c>
      <c r="AA529" s="1"/>
      <c r="AB529" s="1">
        <v>2</v>
      </c>
      <c r="AC529" s="1">
        <v>1</v>
      </c>
      <c r="AD529" s="1">
        <v>42</v>
      </c>
      <c r="AE529" s="1">
        <v>18</v>
      </c>
      <c r="AF529" s="1">
        <v>81</v>
      </c>
      <c r="AG529" s="1">
        <v>4</v>
      </c>
      <c r="AH529" s="1"/>
      <c r="AI529" s="1"/>
      <c r="AJ529" s="1"/>
      <c r="AK529" s="1">
        <v>1</v>
      </c>
      <c r="AL529" s="1">
        <v>1</v>
      </c>
      <c r="AM529" s="1">
        <v>2</v>
      </c>
      <c r="AN529" s="1"/>
      <c r="AO529" s="1"/>
      <c r="AP529" s="1">
        <v>0</v>
      </c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.75" customHeight="1" x14ac:dyDescent="0.3">
      <c r="A530" s="1" t="s">
        <v>223</v>
      </c>
      <c r="B530" s="1" t="s">
        <v>233</v>
      </c>
      <c r="C530" s="1" t="s">
        <v>591</v>
      </c>
      <c r="D530" s="1" t="s">
        <v>86</v>
      </c>
      <c r="E530" s="1">
        <v>5</v>
      </c>
      <c r="F530" s="1">
        <v>4</v>
      </c>
      <c r="G530" s="1">
        <v>1</v>
      </c>
      <c r="H530" s="1">
        <v>0</v>
      </c>
      <c r="I530" s="1"/>
      <c r="J530" s="1"/>
      <c r="K530" s="1"/>
      <c r="L530" s="1"/>
      <c r="M530" s="1">
        <v>1</v>
      </c>
      <c r="N530" s="1"/>
      <c r="O530" s="1"/>
      <c r="P530" s="1"/>
      <c r="Q530" s="1">
        <v>1</v>
      </c>
      <c r="R530" s="1"/>
      <c r="S530" s="1">
        <v>1</v>
      </c>
      <c r="T530" s="1"/>
      <c r="U530" s="1"/>
      <c r="V530" s="1">
        <v>1</v>
      </c>
      <c r="W530" s="1"/>
      <c r="X530" s="1"/>
      <c r="Y530" s="1"/>
      <c r="Z530" s="1"/>
      <c r="AA530" s="1"/>
      <c r="AB530" s="1">
        <v>1</v>
      </c>
      <c r="AC530" s="1">
        <v>1</v>
      </c>
      <c r="AD530" s="1">
        <v>41</v>
      </c>
      <c r="AE530" s="1">
        <v>17</v>
      </c>
      <c r="AF530" s="1">
        <v>125</v>
      </c>
      <c r="AG530" s="1">
        <v>1</v>
      </c>
      <c r="AH530" s="1"/>
      <c r="AI530" s="1"/>
      <c r="AJ530" s="1"/>
      <c r="AK530" s="1"/>
      <c r="AL530" s="1"/>
      <c r="AM530" s="1"/>
      <c r="AN530" s="1">
        <v>1</v>
      </c>
      <c r="AO530" s="1"/>
      <c r="AP530" s="1">
        <v>0</v>
      </c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.75" customHeight="1" x14ac:dyDescent="0.3">
      <c r="A531" s="1" t="s">
        <v>236</v>
      </c>
      <c r="B531" s="1" t="s">
        <v>237</v>
      </c>
      <c r="C531" s="1" t="s">
        <v>593</v>
      </c>
      <c r="D531" s="1" t="s">
        <v>86</v>
      </c>
      <c r="E531" s="1">
        <v>10</v>
      </c>
      <c r="F531" s="1"/>
      <c r="G531" s="1">
        <v>8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8</v>
      </c>
      <c r="N531" s="1">
        <v>0</v>
      </c>
      <c r="O531" s="1">
        <v>0</v>
      </c>
      <c r="P531" s="1">
        <v>0</v>
      </c>
      <c r="Q531" s="1">
        <v>8</v>
      </c>
      <c r="R531" s="1">
        <v>0</v>
      </c>
      <c r="S531" s="1">
        <v>0</v>
      </c>
      <c r="T531" s="1">
        <v>0</v>
      </c>
      <c r="U531" s="1">
        <v>8</v>
      </c>
      <c r="V531" s="1">
        <v>8</v>
      </c>
      <c r="W531" s="1">
        <v>0</v>
      </c>
      <c r="X531" s="1">
        <v>0</v>
      </c>
      <c r="Y531" s="1">
        <v>3</v>
      </c>
      <c r="Z531" s="1">
        <v>3</v>
      </c>
      <c r="AA531" s="1">
        <v>1</v>
      </c>
      <c r="AB531" s="1">
        <v>8</v>
      </c>
      <c r="AC531" s="1">
        <v>1</v>
      </c>
      <c r="AD531" s="1">
        <v>39</v>
      </c>
      <c r="AE531" s="1">
        <v>18</v>
      </c>
      <c r="AF531" s="1">
        <v>78</v>
      </c>
      <c r="AG531" s="1">
        <v>8</v>
      </c>
      <c r="AH531" s="1"/>
      <c r="AI531" s="1"/>
      <c r="AJ531" s="1"/>
      <c r="AK531" s="1">
        <v>0</v>
      </c>
      <c r="AL531" s="1">
        <v>2</v>
      </c>
      <c r="AM531" s="1">
        <v>6</v>
      </c>
      <c r="AN531" s="1">
        <v>0</v>
      </c>
      <c r="AO531" s="1">
        <v>0</v>
      </c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.75" customHeight="1" x14ac:dyDescent="0.3">
      <c r="A532" s="1" t="s">
        <v>236</v>
      </c>
      <c r="B532" s="1" t="s">
        <v>239</v>
      </c>
      <c r="C532" s="1" t="s">
        <v>595</v>
      </c>
      <c r="D532" s="1" t="s">
        <v>86</v>
      </c>
      <c r="E532" s="1">
        <v>475</v>
      </c>
      <c r="F532" s="1"/>
      <c r="G532" s="1">
        <v>297</v>
      </c>
      <c r="H532" s="1">
        <v>22</v>
      </c>
      <c r="I532" s="1">
        <v>14</v>
      </c>
      <c r="J532" s="1">
        <v>0</v>
      </c>
      <c r="K532" s="1">
        <v>8</v>
      </c>
      <c r="L532" s="1">
        <v>0</v>
      </c>
      <c r="M532" s="1">
        <v>296</v>
      </c>
      <c r="N532" s="1">
        <v>0</v>
      </c>
      <c r="O532" s="1">
        <v>0</v>
      </c>
      <c r="P532" s="1">
        <v>0</v>
      </c>
      <c r="Q532" s="1">
        <v>296</v>
      </c>
      <c r="R532" s="1">
        <v>0</v>
      </c>
      <c r="S532" s="1">
        <v>281</v>
      </c>
      <c r="T532" s="1">
        <v>15</v>
      </c>
      <c r="U532" s="1">
        <v>0</v>
      </c>
      <c r="V532" s="1">
        <v>264</v>
      </c>
      <c r="W532" s="1">
        <v>32</v>
      </c>
      <c r="X532" s="1">
        <v>0</v>
      </c>
      <c r="Y532" s="1">
        <v>11</v>
      </c>
      <c r="Z532" s="1">
        <v>10</v>
      </c>
      <c r="AA532" s="1">
        <v>31</v>
      </c>
      <c r="AB532" s="1">
        <v>238</v>
      </c>
      <c r="AC532" s="1">
        <v>22</v>
      </c>
      <c r="AD532" s="1">
        <v>40</v>
      </c>
      <c r="AE532" s="1">
        <v>21</v>
      </c>
      <c r="AF532" s="1">
        <v>99</v>
      </c>
      <c r="AG532" s="1">
        <v>296</v>
      </c>
      <c r="AH532" s="1"/>
      <c r="AI532" s="1"/>
      <c r="AJ532" s="1"/>
      <c r="AK532" s="1">
        <v>6</v>
      </c>
      <c r="AL532" s="1">
        <v>54</v>
      </c>
      <c r="AM532" s="1">
        <v>173</v>
      </c>
      <c r="AN532" s="1">
        <v>59</v>
      </c>
      <c r="AO532" s="1">
        <v>4</v>
      </c>
      <c r="AP532" s="1">
        <v>1</v>
      </c>
      <c r="AQ532" s="1"/>
      <c r="AR532" s="1">
        <v>1</v>
      </c>
      <c r="AS532" s="1"/>
      <c r="AT532" s="1"/>
      <c r="AU532" s="1"/>
      <c r="AV532" s="1"/>
      <c r="AW532" s="1"/>
      <c r="AX532" s="1"/>
      <c r="AY532" s="1"/>
    </row>
    <row r="533" spans="1:51" ht="15.75" customHeight="1" x14ac:dyDescent="0.3">
      <c r="A533" s="1" t="s">
        <v>236</v>
      </c>
      <c r="B533" s="1" t="s">
        <v>240</v>
      </c>
      <c r="C533" s="1" t="s">
        <v>596</v>
      </c>
      <c r="D533" s="1" t="s">
        <v>86</v>
      </c>
      <c r="E533" s="1">
        <v>10</v>
      </c>
      <c r="F533" s="1"/>
      <c r="G533" s="1">
        <v>16</v>
      </c>
      <c r="H533" s="1">
        <v>0</v>
      </c>
      <c r="I533" s="1">
        <v>0</v>
      </c>
      <c r="J533" s="1">
        <v>0</v>
      </c>
      <c r="K533" s="1"/>
      <c r="L533" s="1">
        <v>0</v>
      </c>
      <c r="M533" s="1">
        <v>16</v>
      </c>
      <c r="N533" s="1">
        <v>0</v>
      </c>
      <c r="O533" s="1">
        <v>0</v>
      </c>
      <c r="P533" s="1">
        <v>0</v>
      </c>
      <c r="Q533" s="1">
        <v>16</v>
      </c>
      <c r="R533" s="1">
        <v>0</v>
      </c>
      <c r="S533" s="1">
        <v>16</v>
      </c>
      <c r="T533" s="1">
        <v>0</v>
      </c>
      <c r="U533" s="1"/>
      <c r="V533" s="1">
        <v>14</v>
      </c>
      <c r="W533" s="1">
        <v>2</v>
      </c>
      <c r="X533" s="1">
        <v>0</v>
      </c>
      <c r="Y533" s="1">
        <v>9</v>
      </c>
      <c r="Z533" s="1">
        <v>9</v>
      </c>
      <c r="AA533" s="1">
        <v>0</v>
      </c>
      <c r="AB533" s="1">
        <v>15</v>
      </c>
      <c r="AC533" s="1">
        <v>1</v>
      </c>
      <c r="AD533" s="1">
        <v>41</v>
      </c>
      <c r="AE533" s="1">
        <v>25</v>
      </c>
      <c r="AF533" s="1">
        <v>78</v>
      </c>
      <c r="AG533" s="1">
        <v>16</v>
      </c>
      <c r="AH533" s="1"/>
      <c r="AI533" s="1"/>
      <c r="AJ533" s="1"/>
      <c r="AK533" s="1">
        <v>4</v>
      </c>
      <c r="AL533" s="1">
        <v>2</v>
      </c>
      <c r="AM533" s="1">
        <v>10</v>
      </c>
      <c r="AN533" s="1">
        <v>0</v>
      </c>
      <c r="AO533" s="1">
        <v>0</v>
      </c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.75" customHeight="1" x14ac:dyDescent="0.3">
      <c r="A534" s="1" t="s">
        <v>236</v>
      </c>
      <c r="B534" s="1" t="s">
        <v>241</v>
      </c>
      <c r="C534" s="1" t="s">
        <v>597</v>
      </c>
      <c r="D534" s="1" t="s">
        <v>86</v>
      </c>
      <c r="E534" s="1">
        <v>14</v>
      </c>
      <c r="F534" s="1"/>
      <c r="G534" s="1">
        <v>4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4</v>
      </c>
      <c r="N534" s="1">
        <v>0</v>
      </c>
      <c r="O534" s="1">
        <v>0</v>
      </c>
      <c r="P534" s="1">
        <v>0</v>
      </c>
      <c r="Q534" s="1">
        <v>4</v>
      </c>
      <c r="R534" s="1">
        <v>4</v>
      </c>
      <c r="S534" s="1">
        <v>0</v>
      </c>
      <c r="T534" s="1">
        <v>0</v>
      </c>
      <c r="U534" s="1"/>
      <c r="V534" s="1">
        <v>3</v>
      </c>
      <c r="W534" s="1">
        <v>1</v>
      </c>
      <c r="X534" s="1">
        <v>0</v>
      </c>
      <c r="Y534" s="1">
        <v>0</v>
      </c>
      <c r="Z534" s="1">
        <v>0</v>
      </c>
      <c r="AA534" s="1">
        <v>0</v>
      </c>
      <c r="AB534" s="1">
        <v>2</v>
      </c>
      <c r="AC534" s="1">
        <v>4</v>
      </c>
      <c r="AD534" s="1">
        <v>41</v>
      </c>
      <c r="AE534" s="1">
        <v>19</v>
      </c>
      <c r="AF534" s="1">
        <v>79</v>
      </c>
      <c r="AG534" s="1">
        <v>4</v>
      </c>
      <c r="AH534" s="1"/>
      <c r="AI534" s="1"/>
      <c r="AJ534" s="1"/>
      <c r="AK534" s="1">
        <v>1</v>
      </c>
      <c r="AL534" s="1">
        <v>0</v>
      </c>
      <c r="AM534" s="1">
        <v>3</v>
      </c>
      <c r="AN534" s="1">
        <v>0</v>
      </c>
      <c r="AO534" s="1">
        <v>0</v>
      </c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.75" customHeight="1" x14ac:dyDescent="0.3">
      <c r="A535" s="1" t="s">
        <v>244</v>
      </c>
      <c r="B535" s="1" t="s">
        <v>245</v>
      </c>
      <c r="C535" s="1" t="s">
        <v>598</v>
      </c>
      <c r="D535" s="1" t="s">
        <v>86</v>
      </c>
      <c r="E535" s="1">
        <v>347</v>
      </c>
      <c r="F535" s="1">
        <v>53</v>
      </c>
      <c r="G535" s="1">
        <v>297</v>
      </c>
      <c r="H535" s="1">
        <v>10</v>
      </c>
      <c r="I535" s="1">
        <v>9</v>
      </c>
      <c r="J535" s="1"/>
      <c r="K535" s="1">
        <v>1</v>
      </c>
      <c r="L535" s="1"/>
      <c r="M535" s="1">
        <v>294</v>
      </c>
      <c r="N535" s="1"/>
      <c r="O535" s="1"/>
      <c r="P535" s="1"/>
      <c r="Q535" s="1">
        <v>294</v>
      </c>
      <c r="R535" s="1">
        <v>22</v>
      </c>
      <c r="S535" s="1">
        <v>272</v>
      </c>
      <c r="T535" s="1"/>
      <c r="U535" s="1"/>
      <c r="V535" s="1">
        <v>249</v>
      </c>
      <c r="W535" s="1">
        <v>45</v>
      </c>
      <c r="X535" s="1"/>
      <c r="Y535" s="1">
        <v>83</v>
      </c>
      <c r="Z535" s="1">
        <v>78</v>
      </c>
      <c r="AA535" s="1">
        <v>39</v>
      </c>
      <c r="AB535" s="1">
        <v>69</v>
      </c>
      <c r="AC535" s="1">
        <v>20</v>
      </c>
      <c r="AD535" s="1">
        <v>40</v>
      </c>
      <c r="AE535" s="1">
        <v>21</v>
      </c>
      <c r="AF535" s="1"/>
      <c r="AG535" s="1">
        <v>294</v>
      </c>
      <c r="AH535" s="1"/>
      <c r="AI535" s="1"/>
      <c r="AJ535" s="1"/>
      <c r="AK535" s="1">
        <v>20</v>
      </c>
      <c r="AL535" s="1">
        <v>80</v>
      </c>
      <c r="AM535" s="1">
        <v>119</v>
      </c>
      <c r="AN535" s="1">
        <v>66</v>
      </c>
      <c r="AO535" s="1">
        <v>9</v>
      </c>
      <c r="AP535" s="1">
        <v>3</v>
      </c>
      <c r="AQ535" s="1"/>
      <c r="AR535" s="1"/>
      <c r="AS535" s="1"/>
      <c r="AT535" s="1"/>
      <c r="AU535" s="1">
        <v>2</v>
      </c>
      <c r="AV535" s="1"/>
      <c r="AW535" s="1">
        <v>1</v>
      </c>
      <c r="AX535" s="1"/>
      <c r="AY535" s="1"/>
    </row>
    <row r="536" spans="1:51" ht="15.75" customHeight="1" x14ac:dyDescent="0.3">
      <c r="A536" s="1" t="s">
        <v>244</v>
      </c>
      <c r="B536" s="1" t="s">
        <v>246</v>
      </c>
      <c r="C536" s="1" t="s">
        <v>599</v>
      </c>
      <c r="D536" s="1" t="s">
        <v>86</v>
      </c>
      <c r="E536" s="1">
        <v>12</v>
      </c>
      <c r="F536" s="1">
        <v>-1</v>
      </c>
      <c r="G536" s="1">
        <v>13</v>
      </c>
      <c r="H536" s="1">
        <v>1</v>
      </c>
      <c r="I536" s="1"/>
      <c r="J536" s="1"/>
      <c r="K536" s="1">
        <v>1</v>
      </c>
      <c r="L536" s="1"/>
      <c r="M536" s="1">
        <v>13</v>
      </c>
      <c r="N536" s="1"/>
      <c r="O536" s="1"/>
      <c r="P536" s="1"/>
      <c r="Q536" s="1">
        <v>13</v>
      </c>
      <c r="R536" s="1"/>
      <c r="S536" s="1">
        <v>13</v>
      </c>
      <c r="T536" s="1"/>
      <c r="U536" s="1"/>
      <c r="V536" s="1">
        <v>13</v>
      </c>
      <c r="W536" s="1"/>
      <c r="X536" s="1"/>
      <c r="Y536" s="1">
        <v>2</v>
      </c>
      <c r="Z536" s="1">
        <v>2</v>
      </c>
      <c r="AA536" s="1"/>
      <c r="AB536" s="1">
        <v>2</v>
      </c>
      <c r="AC536" s="1">
        <v>2</v>
      </c>
      <c r="AD536" s="1">
        <v>46</v>
      </c>
      <c r="AE536" s="1">
        <v>20</v>
      </c>
      <c r="AF536" s="1">
        <v>116</v>
      </c>
      <c r="AG536" s="1">
        <v>13</v>
      </c>
      <c r="AH536" s="1"/>
      <c r="AI536" s="1"/>
      <c r="AJ536" s="1"/>
      <c r="AK536" s="1">
        <v>1</v>
      </c>
      <c r="AL536" s="1"/>
      <c r="AM536" s="1">
        <v>7</v>
      </c>
      <c r="AN536" s="1">
        <v>3</v>
      </c>
      <c r="AO536" s="1">
        <v>2</v>
      </c>
      <c r="AP536" s="1">
        <v>0</v>
      </c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.75" customHeight="1" x14ac:dyDescent="0.3">
      <c r="A537" s="1" t="s">
        <v>244</v>
      </c>
      <c r="B537" s="1" t="s">
        <v>247</v>
      </c>
      <c r="C537" s="1" t="s">
        <v>600</v>
      </c>
      <c r="D537" s="1" t="s">
        <v>86</v>
      </c>
      <c r="E537" s="1">
        <v>2</v>
      </c>
      <c r="F537" s="1">
        <v>-2</v>
      </c>
      <c r="G537" s="1">
        <v>4</v>
      </c>
      <c r="H537" s="1">
        <v>0</v>
      </c>
      <c r="I537" s="1"/>
      <c r="J537" s="1"/>
      <c r="K537" s="1"/>
      <c r="L537" s="1"/>
      <c r="M537" s="1">
        <v>4</v>
      </c>
      <c r="N537" s="1"/>
      <c r="O537" s="1"/>
      <c r="P537" s="1"/>
      <c r="Q537" s="1">
        <v>4</v>
      </c>
      <c r="R537" s="1">
        <v>2</v>
      </c>
      <c r="S537" s="1">
        <v>2</v>
      </c>
      <c r="T537" s="1"/>
      <c r="U537" s="1"/>
      <c r="V537" s="1">
        <v>2</v>
      </c>
      <c r="W537" s="1">
        <v>2</v>
      </c>
      <c r="X537" s="1"/>
      <c r="Y537" s="1">
        <v>2</v>
      </c>
      <c r="Z537" s="1">
        <v>1</v>
      </c>
      <c r="AA537" s="1"/>
      <c r="AB537" s="1">
        <v>2</v>
      </c>
      <c r="AC537" s="1">
        <v>1</v>
      </c>
      <c r="AD537" s="1">
        <v>36</v>
      </c>
      <c r="AE537" s="1">
        <v>10</v>
      </c>
      <c r="AF537" s="1">
        <v>69</v>
      </c>
      <c r="AG537" s="1">
        <v>4</v>
      </c>
      <c r="AH537" s="1"/>
      <c r="AI537" s="1"/>
      <c r="AJ537" s="1"/>
      <c r="AK537" s="1">
        <v>3</v>
      </c>
      <c r="AL537" s="1"/>
      <c r="AM537" s="1"/>
      <c r="AN537" s="1">
        <v>1</v>
      </c>
      <c r="AO537" s="1"/>
      <c r="AP537" s="1">
        <v>0</v>
      </c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.75" customHeight="1" x14ac:dyDescent="0.3">
      <c r="A538" s="1" t="s">
        <v>244</v>
      </c>
      <c r="B538" s="1" t="s">
        <v>601</v>
      </c>
      <c r="C538" s="1" t="s">
        <v>602</v>
      </c>
      <c r="D538" s="1" t="s">
        <v>86</v>
      </c>
      <c r="E538" s="1">
        <v>5</v>
      </c>
      <c r="F538" s="1">
        <v>0</v>
      </c>
      <c r="G538" s="1">
        <v>5</v>
      </c>
      <c r="H538" s="1">
        <v>0</v>
      </c>
      <c r="I538" s="1"/>
      <c r="J538" s="1"/>
      <c r="K538" s="1"/>
      <c r="L538" s="1"/>
      <c r="M538" s="1">
        <v>5</v>
      </c>
      <c r="N538" s="1"/>
      <c r="O538" s="1"/>
      <c r="P538" s="1"/>
      <c r="Q538" s="1">
        <v>5</v>
      </c>
      <c r="R538" s="1"/>
      <c r="S538" s="1">
        <v>5</v>
      </c>
      <c r="T538" s="1"/>
      <c r="U538" s="1"/>
      <c r="V538" s="1">
        <v>4</v>
      </c>
      <c r="W538" s="1">
        <v>1</v>
      </c>
      <c r="X538" s="1"/>
      <c r="Y538" s="1">
        <v>1</v>
      </c>
      <c r="Z538" s="1">
        <v>1</v>
      </c>
      <c r="AA538" s="1"/>
      <c r="AB538" s="1"/>
      <c r="AC538" s="1"/>
      <c r="AD538" s="1"/>
      <c r="AE538" s="1">
        <v>44611</v>
      </c>
      <c r="AF538" s="1">
        <v>112</v>
      </c>
      <c r="AG538" s="1">
        <v>5</v>
      </c>
      <c r="AH538" s="1"/>
      <c r="AI538" s="1"/>
      <c r="AJ538" s="1"/>
      <c r="AK538" s="1"/>
      <c r="AL538" s="1">
        <v>1</v>
      </c>
      <c r="AM538" s="1">
        <v>1</v>
      </c>
      <c r="AN538" s="1">
        <v>3</v>
      </c>
      <c r="AO538" s="1"/>
      <c r="AP538" s="1">
        <v>0</v>
      </c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.75" customHeight="1" x14ac:dyDescent="0.3">
      <c r="A539" s="1" t="s">
        <v>244</v>
      </c>
      <c r="B539" s="1" t="s">
        <v>603</v>
      </c>
      <c r="C539" s="1" t="s">
        <v>604</v>
      </c>
      <c r="D539" s="1" t="s">
        <v>86</v>
      </c>
      <c r="E539" s="1">
        <v>30</v>
      </c>
      <c r="F539" s="1">
        <v>14</v>
      </c>
      <c r="G539" s="1">
        <v>16</v>
      </c>
      <c r="H539" s="1">
        <v>0</v>
      </c>
      <c r="I539" s="1"/>
      <c r="J539" s="1"/>
      <c r="K539" s="1"/>
      <c r="L539" s="1"/>
      <c r="M539" s="1">
        <v>16</v>
      </c>
      <c r="N539" s="1"/>
      <c r="O539" s="1"/>
      <c r="P539" s="1"/>
      <c r="Q539" s="1">
        <v>16</v>
      </c>
      <c r="R539" s="1"/>
      <c r="S539" s="1">
        <v>16</v>
      </c>
      <c r="T539" s="1"/>
      <c r="U539" s="1"/>
      <c r="V539" s="1">
        <v>14</v>
      </c>
      <c r="W539" s="1">
        <v>2</v>
      </c>
      <c r="X539" s="1"/>
      <c r="Y539" s="1">
        <v>2</v>
      </c>
      <c r="Z539" s="1">
        <v>2</v>
      </c>
      <c r="AA539" s="1"/>
      <c r="AB539" s="1">
        <v>3</v>
      </c>
      <c r="AC539" s="1">
        <v>1</v>
      </c>
      <c r="AD539" s="1">
        <v>39</v>
      </c>
      <c r="AE539" s="1">
        <v>20</v>
      </c>
      <c r="AF539" s="1">
        <v>114</v>
      </c>
      <c r="AG539" s="1">
        <v>16</v>
      </c>
      <c r="AH539" s="1"/>
      <c r="AI539" s="1"/>
      <c r="AJ539" s="1"/>
      <c r="AK539" s="1"/>
      <c r="AL539" s="1"/>
      <c r="AM539" s="1">
        <v>16</v>
      </c>
      <c r="AN539" s="1"/>
      <c r="AO539" s="1"/>
      <c r="AP539" s="1">
        <v>0</v>
      </c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.75" customHeight="1" x14ac:dyDescent="0.3">
      <c r="A540" s="1" t="s">
        <v>244</v>
      </c>
      <c r="B540" s="1" t="s">
        <v>605</v>
      </c>
      <c r="C540" s="1" t="s">
        <v>606</v>
      </c>
      <c r="D540" s="1" t="s">
        <v>86</v>
      </c>
      <c r="E540" s="1">
        <v>35</v>
      </c>
      <c r="F540" s="1">
        <v>19</v>
      </c>
      <c r="G540" s="1">
        <v>16</v>
      </c>
      <c r="H540" s="1">
        <v>2</v>
      </c>
      <c r="I540" s="1">
        <v>2</v>
      </c>
      <c r="J540" s="1"/>
      <c r="K540" s="1"/>
      <c r="L540" s="1"/>
      <c r="M540" s="1">
        <v>16</v>
      </c>
      <c r="N540" s="1"/>
      <c r="O540" s="1"/>
      <c r="P540" s="1"/>
      <c r="Q540" s="1">
        <v>16</v>
      </c>
      <c r="R540" s="1">
        <v>2</v>
      </c>
      <c r="S540" s="1">
        <v>14</v>
      </c>
      <c r="T540" s="1"/>
      <c r="U540" s="1"/>
      <c r="V540" s="1">
        <v>13</v>
      </c>
      <c r="W540" s="1">
        <v>3</v>
      </c>
      <c r="X540" s="1"/>
      <c r="Y540" s="1">
        <v>2</v>
      </c>
      <c r="Z540" s="1">
        <v>2</v>
      </c>
      <c r="AA540" s="1">
        <v>3</v>
      </c>
      <c r="AB540" s="1">
        <v>3</v>
      </c>
      <c r="AC540" s="1">
        <v>2</v>
      </c>
      <c r="AD540" s="1"/>
      <c r="AE540" s="1">
        <v>44792</v>
      </c>
      <c r="AF540" s="1"/>
      <c r="AG540" s="1">
        <v>16</v>
      </c>
      <c r="AH540" s="1"/>
      <c r="AI540" s="1"/>
      <c r="AJ540" s="1"/>
      <c r="AK540" s="1">
        <v>1</v>
      </c>
      <c r="AL540" s="1">
        <v>3</v>
      </c>
      <c r="AM540" s="1">
        <v>11</v>
      </c>
      <c r="AN540" s="1">
        <v>1</v>
      </c>
      <c r="AO540" s="1"/>
      <c r="AP540" s="1">
        <v>0</v>
      </c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.75" customHeight="1" x14ac:dyDescent="0.3">
      <c r="A541" s="1" t="s">
        <v>244</v>
      </c>
      <c r="B541" s="1" t="s">
        <v>251</v>
      </c>
      <c r="C541" s="1" t="s">
        <v>607</v>
      </c>
      <c r="D541" s="1" t="s">
        <v>86</v>
      </c>
      <c r="E541" s="1">
        <v>35</v>
      </c>
      <c r="F541" s="1">
        <v>2</v>
      </c>
      <c r="G541" s="1">
        <v>34</v>
      </c>
      <c r="H541" s="1">
        <v>0</v>
      </c>
      <c r="I541" s="1"/>
      <c r="J541" s="1"/>
      <c r="K541" s="1"/>
      <c r="L541" s="1"/>
      <c r="M541" s="1">
        <v>33</v>
      </c>
      <c r="N541" s="1"/>
      <c r="O541" s="1"/>
      <c r="P541" s="1"/>
      <c r="Q541" s="1">
        <v>33</v>
      </c>
      <c r="R541" s="1">
        <v>8</v>
      </c>
      <c r="S541" s="1">
        <v>25</v>
      </c>
      <c r="T541" s="1"/>
      <c r="U541" s="1"/>
      <c r="V541" s="1">
        <v>29</v>
      </c>
      <c r="W541" s="1">
        <v>4</v>
      </c>
      <c r="X541" s="1"/>
      <c r="Y541" s="1">
        <v>7</v>
      </c>
      <c r="Z541" s="1">
        <v>7</v>
      </c>
      <c r="AA541" s="1"/>
      <c r="AB541" s="1">
        <v>30</v>
      </c>
      <c r="AC541" s="1"/>
      <c r="AD541" s="1">
        <v>40</v>
      </c>
      <c r="AE541" s="1">
        <v>24</v>
      </c>
      <c r="AF541" s="1">
        <v>89</v>
      </c>
      <c r="AG541" s="1">
        <v>33</v>
      </c>
      <c r="AH541" s="1"/>
      <c r="AI541" s="1"/>
      <c r="AJ541" s="1"/>
      <c r="AK541" s="1">
        <v>4</v>
      </c>
      <c r="AL541" s="1">
        <v>9</v>
      </c>
      <c r="AM541" s="1">
        <v>13</v>
      </c>
      <c r="AN541" s="1">
        <v>7</v>
      </c>
      <c r="AO541" s="1"/>
      <c r="AP541" s="1">
        <v>1</v>
      </c>
      <c r="AQ541" s="1"/>
      <c r="AR541" s="1"/>
      <c r="AS541" s="1"/>
      <c r="AT541" s="1"/>
      <c r="AU541" s="1"/>
      <c r="AV541" s="1"/>
      <c r="AW541" s="1"/>
      <c r="AX541" s="1">
        <v>1</v>
      </c>
      <c r="AY541" s="1"/>
    </row>
    <row r="542" spans="1:51" ht="15.75" customHeight="1" x14ac:dyDescent="0.3">
      <c r="A542" s="1" t="s">
        <v>244</v>
      </c>
      <c r="B542" s="1" t="s">
        <v>252</v>
      </c>
      <c r="C542" s="1" t="s">
        <v>608</v>
      </c>
      <c r="D542" s="1" t="s">
        <v>86</v>
      </c>
      <c r="E542" s="1">
        <v>9</v>
      </c>
      <c r="F542" s="1">
        <v>3</v>
      </c>
      <c r="G542" s="1">
        <v>6</v>
      </c>
      <c r="H542" s="1">
        <v>0</v>
      </c>
      <c r="I542" s="1"/>
      <c r="J542" s="1"/>
      <c r="K542" s="1"/>
      <c r="L542" s="1"/>
      <c r="M542" s="1">
        <v>6</v>
      </c>
      <c r="N542" s="1"/>
      <c r="O542" s="1"/>
      <c r="P542" s="1"/>
      <c r="Q542" s="1">
        <v>6</v>
      </c>
      <c r="R542" s="1"/>
      <c r="S542" s="1">
        <v>6</v>
      </c>
      <c r="T542" s="1"/>
      <c r="U542" s="1"/>
      <c r="V542" s="1">
        <v>5</v>
      </c>
      <c r="W542" s="1">
        <v>1</v>
      </c>
      <c r="X542" s="1"/>
      <c r="Y542" s="1">
        <v>2</v>
      </c>
      <c r="Z542" s="1">
        <v>2</v>
      </c>
      <c r="AA542" s="1">
        <v>2</v>
      </c>
      <c r="AB542" s="1">
        <v>3</v>
      </c>
      <c r="AC542" s="1">
        <v>1</v>
      </c>
      <c r="AD542" s="1">
        <v>42</v>
      </c>
      <c r="AE542" s="1">
        <v>20</v>
      </c>
      <c r="AF542" s="1">
        <v>133</v>
      </c>
      <c r="AG542" s="1">
        <v>6</v>
      </c>
      <c r="AH542" s="1"/>
      <c r="AI542" s="1"/>
      <c r="AJ542" s="1"/>
      <c r="AK542" s="1"/>
      <c r="AL542" s="1"/>
      <c r="AM542" s="1">
        <v>2</v>
      </c>
      <c r="AN542" s="1">
        <v>4</v>
      </c>
      <c r="AO542" s="1"/>
      <c r="AP542" s="1">
        <v>0</v>
      </c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.75" customHeight="1" x14ac:dyDescent="0.3">
      <c r="A543" s="1" t="s">
        <v>244</v>
      </c>
      <c r="B543" s="1" t="s">
        <v>611</v>
      </c>
      <c r="C543" s="1" t="s">
        <v>612</v>
      </c>
      <c r="D543" s="1" t="s">
        <v>86</v>
      </c>
      <c r="E543" s="1">
        <v>30</v>
      </c>
      <c r="F543" s="1">
        <v>7</v>
      </c>
      <c r="G543" s="1">
        <v>25</v>
      </c>
      <c r="H543" s="1">
        <v>1</v>
      </c>
      <c r="I543" s="1"/>
      <c r="J543" s="1">
        <v>1</v>
      </c>
      <c r="K543" s="1"/>
      <c r="L543" s="1"/>
      <c r="M543" s="1">
        <v>23</v>
      </c>
      <c r="N543" s="1"/>
      <c r="O543" s="1"/>
      <c r="P543" s="1"/>
      <c r="Q543" s="1">
        <v>23</v>
      </c>
      <c r="R543" s="1">
        <v>4</v>
      </c>
      <c r="S543" s="1">
        <v>19</v>
      </c>
      <c r="T543" s="1"/>
      <c r="U543" s="1"/>
      <c r="V543" s="1">
        <v>22</v>
      </c>
      <c r="W543" s="1">
        <v>1</v>
      </c>
      <c r="X543" s="1"/>
      <c r="Y543" s="1">
        <v>5</v>
      </c>
      <c r="Z543" s="1">
        <v>5</v>
      </c>
      <c r="AA543" s="1">
        <v>3</v>
      </c>
      <c r="AB543" s="1">
        <v>8</v>
      </c>
      <c r="AC543" s="1"/>
      <c r="AD543" s="1">
        <v>39</v>
      </c>
      <c r="AE543" s="1">
        <v>23</v>
      </c>
      <c r="AF543" s="1">
        <v>69</v>
      </c>
      <c r="AG543" s="1">
        <v>23</v>
      </c>
      <c r="AH543" s="1"/>
      <c r="AI543" s="1"/>
      <c r="AJ543" s="1"/>
      <c r="AK543" s="1"/>
      <c r="AL543" s="1">
        <v>20</v>
      </c>
      <c r="AM543" s="1">
        <v>3</v>
      </c>
      <c r="AN543" s="1"/>
      <c r="AO543" s="1"/>
      <c r="AP543" s="1">
        <v>2</v>
      </c>
      <c r="AQ543" s="1"/>
      <c r="AR543" s="1"/>
      <c r="AS543" s="1"/>
      <c r="AT543" s="1"/>
      <c r="AU543" s="1">
        <v>1</v>
      </c>
      <c r="AV543" s="1"/>
      <c r="AW543" s="1">
        <v>1</v>
      </c>
      <c r="AX543" s="1"/>
      <c r="AY543" s="1"/>
    </row>
    <row r="544" spans="1:51" ht="15.75" customHeight="1" x14ac:dyDescent="0.3">
      <c r="A544" s="1" t="s">
        <v>244</v>
      </c>
      <c r="B544" s="1" t="s">
        <v>255</v>
      </c>
      <c r="C544" s="1" t="s">
        <v>613</v>
      </c>
      <c r="D544" s="1" t="s">
        <v>86</v>
      </c>
      <c r="E544" s="1">
        <v>12</v>
      </c>
      <c r="F544" s="1">
        <v>8</v>
      </c>
      <c r="G544" s="1">
        <v>4</v>
      </c>
      <c r="H544" s="1">
        <v>1</v>
      </c>
      <c r="I544" s="1"/>
      <c r="J544" s="1"/>
      <c r="K544" s="1">
        <v>1</v>
      </c>
      <c r="L544" s="1"/>
      <c r="M544" s="1">
        <v>4</v>
      </c>
      <c r="N544" s="1"/>
      <c r="O544" s="1"/>
      <c r="P544" s="1"/>
      <c r="Q544" s="1">
        <v>4</v>
      </c>
      <c r="R544" s="1">
        <v>4</v>
      </c>
      <c r="S544" s="1"/>
      <c r="T544" s="1"/>
      <c r="U544" s="1"/>
      <c r="V544" s="1">
        <v>2</v>
      </c>
      <c r="W544" s="1">
        <v>2</v>
      </c>
      <c r="X544" s="1"/>
      <c r="Y544" s="1">
        <v>1</v>
      </c>
      <c r="Z544" s="1">
        <v>1</v>
      </c>
      <c r="AA544" s="1"/>
      <c r="AB544" s="1"/>
      <c r="AC544" s="1">
        <v>4</v>
      </c>
      <c r="AD544" s="1">
        <v>46</v>
      </c>
      <c r="AE544" s="1">
        <v>18</v>
      </c>
      <c r="AF544" s="1">
        <v>100</v>
      </c>
      <c r="AG544" s="1">
        <v>4</v>
      </c>
      <c r="AH544" s="1"/>
      <c r="AI544" s="1"/>
      <c r="AJ544" s="1"/>
      <c r="AK544" s="1">
        <v>1</v>
      </c>
      <c r="AL544" s="1"/>
      <c r="AM544" s="1">
        <v>2</v>
      </c>
      <c r="AN544" s="1">
        <v>1</v>
      </c>
      <c r="AO544" s="1"/>
      <c r="AP544" s="1">
        <v>0</v>
      </c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.75" customHeight="1" x14ac:dyDescent="0.3">
      <c r="A545" s="1" t="s">
        <v>244</v>
      </c>
      <c r="B545" s="1" t="s">
        <v>256</v>
      </c>
      <c r="C545" s="1" t="s">
        <v>614</v>
      </c>
      <c r="D545" s="1" t="s">
        <v>86</v>
      </c>
      <c r="E545" s="1">
        <v>5</v>
      </c>
      <c r="F545" s="1">
        <v>2</v>
      </c>
      <c r="G545" s="1">
        <v>3</v>
      </c>
      <c r="H545" s="1">
        <v>0</v>
      </c>
      <c r="I545" s="1"/>
      <c r="J545" s="1"/>
      <c r="K545" s="1"/>
      <c r="L545" s="1"/>
      <c r="M545" s="1">
        <v>3</v>
      </c>
      <c r="N545" s="1"/>
      <c r="O545" s="1"/>
      <c r="P545" s="1"/>
      <c r="Q545" s="1">
        <v>3</v>
      </c>
      <c r="R545" s="1">
        <v>3</v>
      </c>
      <c r="S545" s="1"/>
      <c r="T545" s="1"/>
      <c r="U545" s="1"/>
      <c r="V545" s="1">
        <v>2</v>
      </c>
      <c r="W545" s="1">
        <v>1</v>
      </c>
      <c r="X545" s="1"/>
      <c r="Y545" s="1"/>
      <c r="Z545" s="1"/>
      <c r="AA545" s="1"/>
      <c r="AB545" s="1"/>
      <c r="AC545" s="1"/>
      <c r="AD545" s="1">
        <v>52</v>
      </c>
      <c r="AE545" s="1">
        <v>20</v>
      </c>
      <c r="AF545" s="1">
        <v>90</v>
      </c>
      <c r="AG545" s="1">
        <v>3</v>
      </c>
      <c r="AH545" s="1"/>
      <c r="AI545" s="1"/>
      <c r="AJ545" s="1"/>
      <c r="AK545" s="1"/>
      <c r="AL545" s="1">
        <v>1</v>
      </c>
      <c r="AM545" s="1">
        <v>2</v>
      </c>
      <c r="AN545" s="1"/>
      <c r="AO545" s="1"/>
      <c r="AP545" s="1">
        <v>0</v>
      </c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.75" customHeight="1" x14ac:dyDescent="0.3">
      <c r="A546" s="1" t="s">
        <v>244</v>
      </c>
      <c r="B546" s="1" t="s">
        <v>257</v>
      </c>
      <c r="C546" s="1" t="s">
        <v>615</v>
      </c>
      <c r="D546" s="1" t="s">
        <v>86</v>
      </c>
      <c r="E546" s="1">
        <v>26</v>
      </c>
      <c r="F546" s="1">
        <v>0</v>
      </c>
      <c r="G546" s="1">
        <v>26</v>
      </c>
      <c r="H546" s="1">
        <v>1</v>
      </c>
      <c r="I546" s="1">
        <v>1</v>
      </c>
      <c r="J546" s="1"/>
      <c r="K546" s="1"/>
      <c r="L546" s="1"/>
      <c r="M546" s="1">
        <v>26</v>
      </c>
      <c r="N546" s="1"/>
      <c r="O546" s="1"/>
      <c r="P546" s="1"/>
      <c r="Q546" s="1">
        <v>26</v>
      </c>
      <c r="R546" s="1">
        <v>2</v>
      </c>
      <c r="S546" s="1">
        <v>24</v>
      </c>
      <c r="T546" s="1"/>
      <c r="U546" s="1"/>
      <c r="V546" s="1">
        <v>24</v>
      </c>
      <c r="W546" s="1">
        <v>2</v>
      </c>
      <c r="X546" s="1"/>
      <c r="Y546" s="1">
        <v>5</v>
      </c>
      <c r="Z546" s="1">
        <v>3</v>
      </c>
      <c r="AA546" s="1">
        <v>4</v>
      </c>
      <c r="AB546" s="1">
        <v>8</v>
      </c>
      <c r="AC546" s="1">
        <v>5</v>
      </c>
      <c r="AD546" s="1"/>
      <c r="AE546" s="1">
        <v>44733</v>
      </c>
      <c r="AF546" s="1"/>
      <c r="AG546" s="1">
        <v>25</v>
      </c>
      <c r="AH546" s="1"/>
      <c r="AI546" s="1"/>
      <c r="AJ546" s="1"/>
      <c r="AK546" s="1">
        <v>1</v>
      </c>
      <c r="AL546" s="1">
        <v>5</v>
      </c>
      <c r="AM546" s="1">
        <v>19</v>
      </c>
      <c r="AN546" s="1"/>
      <c r="AO546" s="1"/>
      <c r="AP546" s="1">
        <v>0</v>
      </c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.75" customHeight="1" x14ac:dyDescent="0.3">
      <c r="A547" s="1" t="s">
        <v>258</v>
      </c>
      <c r="B547" s="1" t="s">
        <v>259</v>
      </c>
      <c r="C547" s="1" t="s">
        <v>612</v>
      </c>
      <c r="D547" s="1" t="s">
        <v>86</v>
      </c>
      <c r="E547" s="1">
        <v>210</v>
      </c>
      <c r="F547" s="1">
        <v>-3</v>
      </c>
      <c r="G547" s="1">
        <v>218</v>
      </c>
      <c r="H547" s="1">
        <v>7</v>
      </c>
      <c r="I547" s="1">
        <v>6</v>
      </c>
      <c r="J547" s="1"/>
      <c r="K547" s="1">
        <v>1</v>
      </c>
      <c r="L547" s="1"/>
      <c r="M547" s="1">
        <v>213</v>
      </c>
      <c r="N547" s="1"/>
      <c r="O547" s="1"/>
      <c r="P547" s="1"/>
      <c r="Q547" s="1">
        <v>213</v>
      </c>
      <c r="R547" s="1">
        <v>34</v>
      </c>
      <c r="S547" s="1">
        <v>163</v>
      </c>
      <c r="T547" s="1">
        <v>16</v>
      </c>
      <c r="U547" s="1"/>
      <c r="V547" s="1">
        <v>184</v>
      </c>
      <c r="W547" s="1">
        <v>29</v>
      </c>
      <c r="X547" s="1"/>
      <c r="Y547" s="1">
        <v>107</v>
      </c>
      <c r="Z547" s="1">
        <v>107</v>
      </c>
      <c r="AA547" s="1">
        <v>7</v>
      </c>
      <c r="AB547" s="1">
        <v>117</v>
      </c>
      <c r="AC547" s="1">
        <v>57</v>
      </c>
      <c r="AD547" s="1">
        <v>38</v>
      </c>
      <c r="AE547" s="1">
        <v>21</v>
      </c>
      <c r="AF547" s="1">
        <v>75</v>
      </c>
      <c r="AG547" s="1">
        <v>213</v>
      </c>
      <c r="AH547" s="1"/>
      <c r="AI547" s="1"/>
      <c r="AJ547" s="1"/>
      <c r="AK547" s="1">
        <v>30</v>
      </c>
      <c r="AL547" s="1">
        <v>55</v>
      </c>
      <c r="AM547" s="1">
        <v>127</v>
      </c>
      <c r="AN547" s="1">
        <v>1</v>
      </c>
      <c r="AO547" s="1"/>
      <c r="AP547" s="1">
        <v>5</v>
      </c>
      <c r="AQ547" s="1"/>
      <c r="AR547" s="1"/>
      <c r="AS547" s="1"/>
      <c r="AT547" s="1"/>
      <c r="AU547" s="1"/>
      <c r="AV547" s="1"/>
      <c r="AW547" s="1">
        <v>1</v>
      </c>
      <c r="AX547" s="1"/>
      <c r="AY547" s="1">
        <v>4</v>
      </c>
    </row>
    <row r="548" spans="1:51" ht="15.75" customHeight="1" x14ac:dyDescent="0.3">
      <c r="A548" s="1" t="s">
        <v>258</v>
      </c>
      <c r="B548" s="1" t="s">
        <v>260</v>
      </c>
      <c r="C548" s="1" t="s">
        <v>615</v>
      </c>
      <c r="D548" s="1" t="s">
        <v>86</v>
      </c>
      <c r="E548" s="1">
        <v>33</v>
      </c>
      <c r="F548" s="1">
        <v>28</v>
      </c>
      <c r="G548" s="1">
        <v>5</v>
      </c>
      <c r="H548" s="1">
        <v>1</v>
      </c>
      <c r="I548" s="1">
        <v>1</v>
      </c>
      <c r="J548" s="1"/>
      <c r="K548" s="1"/>
      <c r="L548" s="1"/>
      <c r="M548" s="1">
        <v>5</v>
      </c>
      <c r="N548" s="1"/>
      <c r="O548" s="1"/>
      <c r="P548" s="1"/>
      <c r="Q548" s="1">
        <v>5</v>
      </c>
      <c r="R548" s="1">
        <v>5</v>
      </c>
      <c r="S548" s="1"/>
      <c r="T548" s="1"/>
      <c r="U548" s="1"/>
      <c r="V548" s="1">
        <v>5</v>
      </c>
      <c r="W548" s="1"/>
      <c r="X548" s="1"/>
      <c r="Y548" s="1">
        <v>2</v>
      </c>
      <c r="Z548" s="1">
        <v>2</v>
      </c>
      <c r="AA548" s="1"/>
      <c r="AB548" s="1">
        <v>5</v>
      </c>
      <c r="AC548" s="1">
        <v>5</v>
      </c>
      <c r="AD548" s="1">
        <v>40</v>
      </c>
      <c r="AE548" s="1">
        <v>15</v>
      </c>
      <c r="AF548" s="1">
        <v>97</v>
      </c>
      <c r="AG548" s="1">
        <v>5</v>
      </c>
      <c r="AH548" s="1"/>
      <c r="AI548" s="1"/>
      <c r="AJ548" s="1"/>
      <c r="AK548" s="1">
        <v>1</v>
      </c>
      <c r="AL548" s="1"/>
      <c r="AM548" s="1">
        <v>1</v>
      </c>
      <c r="AN548" s="1">
        <v>3</v>
      </c>
      <c r="AO548" s="1"/>
      <c r="AP548" s="1">
        <v>4</v>
      </c>
      <c r="AQ548" s="1"/>
      <c r="AR548" s="1"/>
      <c r="AS548" s="1"/>
      <c r="AT548" s="1"/>
      <c r="AU548" s="1"/>
      <c r="AV548" s="1"/>
      <c r="AW548" s="1"/>
      <c r="AX548" s="1">
        <v>4</v>
      </c>
      <c r="AY548" s="1"/>
    </row>
    <row r="549" spans="1:51" ht="15.75" customHeight="1" x14ac:dyDescent="0.3">
      <c r="A549" s="1" t="s">
        <v>258</v>
      </c>
      <c r="B549" s="1" t="s">
        <v>261</v>
      </c>
      <c r="C549" s="1" t="s">
        <v>616</v>
      </c>
      <c r="D549" s="1" t="s">
        <v>86</v>
      </c>
      <c r="E549" s="1"/>
      <c r="F549" s="1">
        <v>-231</v>
      </c>
      <c r="G549" s="1">
        <v>231</v>
      </c>
      <c r="H549" s="1">
        <v>0</v>
      </c>
      <c r="I549" s="1"/>
      <c r="J549" s="1"/>
      <c r="K549" s="1"/>
      <c r="L549" s="1"/>
      <c r="M549" s="1">
        <v>231</v>
      </c>
      <c r="N549" s="1"/>
      <c r="O549" s="1"/>
      <c r="P549" s="1"/>
      <c r="Q549" s="1">
        <v>231</v>
      </c>
      <c r="R549" s="1"/>
      <c r="S549" s="1">
        <v>230</v>
      </c>
      <c r="T549" s="1">
        <v>1</v>
      </c>
      <c r="U549" s="1"/>
      <c r="V549" s="1">
        <v>205</v>
      </c>
      <c r="W549" s="1">
        <v>26</v>
      </c>
      <c r="X549" s="1"/>
      <c r="Y549" s="1">
        <v>42</v>
      </c>
      <c r="Z549" s="1">
        <v>37</v>
      </c>
      <c r="AA549" s="1">
        <v>4</v>
      </c>
      <c r="AB549" s="1">
        <v>54</v>
      </c>
      <c r="AC549" s="1">
        <v>11</v>
      </c>
      <c r="AD549" s="1">
        <v>40</v>
      </c>
      <c r="AE549" s="1">
        <v>18</v>
      </c>
      <c r="AF549" s="1">
        <v>150</v>
      </c>
      <c r="AG549" s="1">
        <v>231</v>
      </c>
      <c r="AH549" s="1"/>
      <c r="AI549" s="1"/>
      <c r="AJ549" s="1"/>
      <c r="AK549" s="1">
        <v>2</v>
      </c>
      <c r="AL549" s="1">
        <v>2</v>
      </c>
      <c r="AM549" s="1">
        <v>62</v>
      </c>
      <c r="AN549" s="1">
        <v>165</v>
      </c>
      <c r="AO549" s="1"/>
      <c r="AP549" s="1">
        <v>5</v>
      </c>
      <c r="AQ549" s="1"/>
      <c r="AR549" s="1"/>
      <c r="AS549" s="1">
        <v>1</v>
      </c>
      <c r="AT549" s="1"/>
      <c r="AU549" s="1"/>
      <c r="AV549" s="1"/>
      <c r="AW549" s="1">
        <v>2</v>
      </c>
      <c r="AX549" s="1"/>
      <c r="AY549" s="1">
        <v>2</v>
      </c>
    </row>
    <row r="550" spans="1:51" ht="15.75" customHeight="1" x14ac:dyDescent="0.3">
      <c r="A550" s="1" t="s">
        <v>258</v>
      </c>
      <c r="B550" s="1" t="s">
        <v>262</v>
      </c>
      <c r="C550" s="1" t="s">
        <v>617</v>
      </c>
      <c r="D550" s="1" t="s">
        <v>86</v>
      </c>
      <c r="E550" s="1"/>
      <c r="F550" s="1">
        <v>-65</v>
      </c>
      <c r="G550" s="1">
        <v>65</v>
      </c>
      <c r="H550" s="1">
        <v>1</v>
      </c>
      <c r="I550" s="1"/>
      <c r="J550" s="1"/>
      <c r="K550" s="1">
        <v>1</v>
      </c>
      <c r="L550" s="1"/>
      <c r="M550" s="1">
        <v>65</v>
      </c>
      <c r="N550" s="1"/>
      <c r="O550" s="1"/>
      <c r="P550" s="1"/>
      <c r="Q550" s="1">
        <v>65</v>
      </c>
      <c r="R550" s="1"/>
      <c r="S550" s="1">
        <v>61</v>
      </c>
      <c r="T550" s="1">
        <v>4</v>
      </c>
      <c r="U550" s="1"/>
      <c r="V550" s="1">
        <v>57</v>
      </c>
      <c r="W550" s="1">
        <v>8</v>
      </c>
      <c r="X550" s="1"/>
      <c r="Y550" s="1">
        <v>23</v>
      </c>
      <c r="Z550" s="1">
        <v>23</v>
      </c>
      <c r="AA550" s="1">
        <v>8</v>
      </c>
      <c r="AB550" s="1">
        <v>50</v>
      </c>
      <c r="AC550" s="1"/>
      <c r="AD550" s="1">
        <v>37</v>
      </c>
      <c r="AE550" s="1">
        <v>15</v>
      </c>
      <c r="AF550" s="1">
        <v>87</v>
      </c>
      <c r="AG550" s="1">
        <v>65</v>
      </c>
      <c r="AH550" s="1"/>
      <c r="AI550" s="1"/>
      <c r="AJ550" s="1"/>
      <c r="AK550" s="1"/>
      <c r="AL550" s="1">
        <v>4</v>
      </c>
      <c r="AM550" s="1">
        <v>21</v>
      </c>
      <c r="AN550" s="1">
        <v>36</v>
      </c>
      <c r="AO550" s="1">
        <v>4</v>
      </c>
      <c r="AP550" s="1">
        <v>0</v>
      </c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.75" customHeight="1" x14ac:dyDescent="0.3">
      <c r="A551" s="1" t="s">
        <v>258</v>
      </c>
      <c r="B551" s="1" t="s">
        <v>263</v>
      </c>
      <c r="C551" s="1" t="s">
        <v>618</v>
      </c>
      <c r="D551" s="1" t="s">
        <v>86</v>
      </c>
      <c r="E551" s="1">
        <v>18</v>
      </c>
      <c r="F551" s="1">
        <v>1</v>
      </c>
      <c r="G551" s="1">
        <v>17</v>
      </c>
      <c r="H551" s="1">
        <v>0</v>
      </c>
      <c r="I551" s="1"/>
      <c r="J551" s="1"/>
      <c r="K551" s="1"/>
      <c r="L551" s="1"/>
      <c r="M551" s="1">
        <v>17</v>
      </c>
      <c r="N551" s="1"/>
      <c r="O551" s="1"/>
      <c r="P551" s="1"/>
      <c r="Q551" s="1">
        <v>17</v>
      </c>
      <c r="R551" s="1"/>
      <c r="S551" s="1">
        <v>14</v>
      </c>
      <c r="T551" s="1">
        <v>3</v>
      </c>
      <c r="U551" s="1"/>
      <c r="V551" s="1">
        <v>14</v>
      </c>
      <c r="W551" s="1">
        <v>3</v>
      </c>
      <c r="X551" s="1"/>
      <c r="Y551" s="1">
        <v>12</v>
      </c>
      <c r="Z551" s="1">
        <v>11</v>
      </c>
      <c r="AA551" s="1"/>
      <c r="AB551" s="1">
        <v>17</v>
      </c>
      <c r="AC551" s="1">
        <v>5</v>
      </c>
      <c r="AD551" s="1">
        <v>44</v>
      </c>
      <c r="AE551" s="1">
        <v>21</v>
      </c>
      <c r="AF551" s="1">
        <v>75</v>
      </c>
      <c r="AG551" s="1">
        <v>17</v>
      </c>
      <c r="AH551" s="1"/>
      <c r="AI551" s="1"/>
      <c r="AJ551" s="1"/>
      <c r="AK551" s="1">
        <v>6</v>
      </c>
      <c r="AL551" s="1">
        <v>4</v>
      </c>
      <c r="AM551" s="1">
        <v>6</v>
      </c>
      <c r="AN551" s="1">
        <v>1</v>
      </c>
      <c r="AO551" s="1"/>
      <c r="AP551" s="1">
        <v>0</v>
      </c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.75" customHeight="1" x14ac:dyDescent="0.3">
      <c r="A552" s="1" t="s">
        <v>258</v>
      </c>
      <c r="B552" s="1" t="s">
        <v>264</v>
      </c>
      <c r="C552" s="1" t="s">
        <v>619</v>
      </c>
      <c r="D552" s="1" t="s">
        <v>86</v>
      </c>
      <c r="E552" s="1">
        <v>6</v>
      </c>
      <c r="F552" s="1">
        <v>-10</v>
      </c>
      <c r="G552" s="1">
        <v>16</v>
      </c>
      <c r="H552" s="1">
        <v>0</v>
      </c>
      <c r="I552" s="1"/>
      <c r="J552" s="1"/>
      <c r="K552" s="1"/>
      <c r="L552" s="1"/>
      <c r="M552" s="1">
        <v>16</v>
      </c>
      <c r="N552" s="1"/>
      <c r="O552" s="1"/>
      <c r="P552" s="1"/>
      <c r="Q552" s="1">
        <v>16</v>
      </c>
      <c r="R552" s="1">
        <v>2</v>
      </c>
      <c r="S552" s="1">
        <v>14</v>
      </c>
      <c r="T552" s="1"/>
      <c r="U552" s="1"/>
      <c r="V552" s="1">
        <v>15</v>
      </c>
      <c r="W552" s="1">
        <v>1</v>
      </c>
      <c r="X552" s="1"/>
      <c r="Y552" s="1">
        <v>4</v>
      </c>
      <c r="Z552" s="1">
        <v>4</v>
      </c>
      <c r="AA552" s="1">
        <v>1</v>
      </c>
      <c r="AB552" s="1">
        <v>4</v>
      </c>
      <c r="AC552" s="1"/>
      <c r="AD552" s="1">
        <v>41</v>
      </c>
      <c r="AE552" s="1">
        <v>18</v>
      </c>
      <c r="AF552" s="1">
        <v>100</v>
      </c>
      <c r="AG552" s="1">
        <v>16</v>
      </c>
      <c r="AH552" s="1"/>
      <c r="AI552" s="1"/>
      <c r="AJ552" s="1"/>
      <c r="AK552" s="1">
        <v>1</v>
      </c>
      <c r="AL552" s="1">
        <v>1</v>
      </c>
      <c r="AM552" s="1">
        <v>14</v>
      </c>
      <c r="AN552" s="1"/>
      <c r="AO552" s="1"/>
      <c r="AP552" s="1">
        <v>0</v>
      </c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.75" customHeight="1" x14ac:dyDescent="0.3">
      <c r="A553" s="1" t="s">
        <v>258</v>
      </c>
      <c r="B553" s="1" t="s">
        <v>265</v>
      </c>
      <c r="C553" s="1" t="s">
        <v>620</v>
      </c>
      <c r="D553" s="1" t="s">
        <v>86</v>
      </c>
      <c r="E553" s="1">
        <v>12</v>
      </c>
      <c r="F553" s="1">
        <v>1</v>
      </c>
      <c r="G553" s="1">
        <v>11</v>
      </c>
      <c r="H553" s="1">
        <v>1</v>
      </c>
      <c r="I553" s="1">
        <v>1</v>
      </c>
      <c r="J553" s="1"/>
      <c r="K553" s="1"/>
      <c r="L553" s="1"/>
      <c r="M553" s="1">
        <v>11</v>
      </c>
      <c r="N553" s="1"/>
      <c r="O553" s="1"/>
      <c r="P553" s="1"/>
      <c r="Q553" s="1">
        <v>11</v>
      </c>
      <c r="R553" s="1">
        <v>1</v>
      </c>
      <c r="S553" s="1">
        <v>10</v>
      </c>
      <c r="T553" s="1"/>
      <c r="U553" s="1"/>
      <c r="V553" s="1">
        <v>8</v>
      </c>
      <c r="W553" s="1">
        <v>3</v>
      </c>
      <c r="X553" s="1"/>
      <c r="Y553" s="1">
        <v>4</v>
      </c>
      <c r="Z553" s="1">
        <v>4</v>
      </c>
      <c r="AA553" s="1"/>
      <c r="AB553" s="1">
        <v>4</v>
      </c>
      <c r="AC553" s="1">
        <v>1</v>
      </c>
      <c r="AD553" s="1">
        <v>36</v>
      </c>
      <c r="AE553" s="1">
        <v>22</v>
      </c>
      <c r="AF553" s="1">
        <v>125</v>
      </c>
      <c r="AG553" s="1">
        <v>11</v>
      </c>
      <c r="AH553" s="1"/>
      <c r="AI553" s="1"/>
      <c r="AJ553" s="1"/>
      <c r="AK553" s="1">
        <v>1</v>
      </c>
      <c r="AL553" s="1"/>
      <c r="AM553" s="1">
        <v>4</v>
      </c>
      <c r="AN553" s="1">
        <v>3</v>
      </c>
      <c r="AO553" s="1">
        <v>3</v>
      </c>
      <c r="AP553" s="1">
        <v>0</v>
      </c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.75" customHeight="1" x14ac:dyDescent="0.3">
      <c r="A554" s="1" t="s">
        <v>258</v>
      </c>
      <c r="B554" s="1" t="s">
        <v>266</v>
      </c>
      <c r="C554" s="1" t="s">
        <v>621</v>
      </c>
      <c r="D554" s="1" t="s">
        <v>86</v>
      </c>
      <c r="E554" s="1">
        <v>13</v>
      </c>
      <c r="F554" s="1">
        <v>-3</v>
      </c>
      <c r="G554" s="1">
        <v>16</v>
      </c>
      <c r="H554" s="1">
        <v>1</v>
      </c>
      <c r="I554" s="1">
        <v>1</v>
      </c>
      <c r="J554" s="1"/>
      <c r="K554" s="1"/>
      <c r="L554" s="1"/>
      <c r="M554" s="1">
        <v>16</v>
      </c>
      <c r="N554" s="1"/>
      <c r="O554" s="1"/>
      <c r="P554" s="1"/>
      <c r="Q554" s="1">
        <v>16</v>
      </c>
      <c r="R554" s="1">
        <v>2</v>
      </c>
      <c r="S554" s="1">
        <v>14</v>
      </c>
      <c r="T554" s="1"/>
      <c r="U554" s="1"/>
      <c r="V554" s="1">
        <v>15</v>
      </c>
      <c r="W554" s="1">
        <v>1</v>
      </c>
      <c r="X554" s="1"/>
      <c r="Y554" s="1">
        <v>7</v>
      </c>
      <c r="Z554" s="1">
        <v>7</v>
      </c>
      <c r="AA554" s="1">
        <v>3</v>
      </c>
      <c r="AB554" s="1">
        <v>6</v>
      </c>
      <c r="AC554" s="1"/>
      <c r="AD554" s="1">
        <v>39</v>
      </c>
      <c r="AE554" s="1">
        <v>14</v>
      </c>
      <c r="AF554" s="1">
        <v>100</v>
      </c>
      <c r="AG554" s="1">
        <v>16</v>
      </c>
      <c r="AH554" s="1"/>
      <c r="AI554" s="1"/>
      <c r="AJ554" s="1"/>
      <c r="AK554" s="1"/>
      <c r="AL554" s="1">
        <v>2</v>
      </c>
      <c r="AM554" s="1">
        <v>14</v>
      </c>
      <c r="AN554" s="1"/>
      <c r="AO554" s="1"/>
      <c r="AP554" s="1">
        <v>0</v>
      </c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.75" customHeight="1" x14ac:dyDescent="0.3">
      <c r="A555" s="1" t="s">
        <v>258</v>
      </c>
      <c r="B555" s="1" t="s">
        <v>622</v>
      </c>
      <c r="C555" s="1" t="s">
        <v>623</v>
      </c>
      <c r="D555" s="1" t="s">
        <v>86</v>
      </c>
      <c r="E555" s="1">
        <v>25</v>
      </c>
      <c r="F555" s="1">
        <v>-12</v>
      </c>
      <c r="G555" s="1">
        <v>36</v>
      </c>
      <c r="H555" s="1">
        <v>1</v>
      </c>
      <c r="I555" s="1"/>
      <c r="J555" s="1"/>
      <c r="K555" s="1">
        <v>1</v>
      </c>
      <c r="L555" s="1"/>
      <c r="M555" s="1">
        <v>37</v>
      </c>
      <c r="N555" s="1"/>
      <c r="O555" s="1"/>
      <c r="P555" s="1"/>
      <c r="Q555" s="1">
        <v>37</v>
      </c>
      <c r="R555" s="1"/>
      <c r="S555" s="1">
        <v>25</v>
      </c>
      <c r="T555" s="1">
        <v>12</v>
      </c>
      <c r="U555" s="1"/>
      <c r="V555" s="1">
        <v>34</v>
      </c>
      <c r="W555" s="1">
        <v>3</v>
      </c>
      <c r="X555" s="1"/>
      <c r="Y555" s="1">
        <v>18</v>
      </c>
      <c r="Z555" s="1">
        <v>17</v>
      </c>
      <c r="AA555" s="1">
        <v>3</v>
      </c>
      <c r="AB555" s="1">
        <v>27</v>
      </c>
      <c r="AC555" s="1">
        <v>11</v>
      </c>
      <c r="AD555" s="1">
        <v>40</v>
      </c>
      <c r="AE555" s="1">
        <v>31</v>
      </c>
      <c r="AF555" s="1">
        <v>60</v>
      </c>
      <c r="AG555" s="1">
        <v>37</v>
      </c>
      <c r="AH555" s="1"/>
      <c r="AI555" s="1"/>
      <c r="AJ555" s="1"/>
      <c r="AK555" s="1">
        <v>9</v>
      </c>
      <c r="AL555" s="1">
        <v>26</v>
      </c>
      <c r="AM555" s="1">
        <v>2</v>
      </c>
      <c r="AN555" s="1"/>
      <c r="AO555" s="1"/>
      <c r="AP555" s="1">
        <v>0</v>
      </c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.75" customHeight="1" x14ac:dyDescent="0.3">
      <c r="A556" s="1" t="s">
        <v>258</v>
      </c>
      <c r="B556" s="1" t="s">
        <v>268</v>
      </c>
      <c r="C556" s="1" t="s">
        <v>624</v>
      </c>
      <c r="D556" s="1" t="s">
        <v>86</v>
      </c>
      <c r="E556" s="1">
        <v>27</v>
      </c>
      <c r="F556" s="1">
        <v>-10</v>
      </c>
      <c r="G556" s="1">
        <v>37</v>
      </c>
      <c r="H556" s="1">
        <v>1</v>
      </c>
      <c r="I556" s="1">
        <v>1</v>
      </c>
      <c r="J556" s="1"/>
      <c r="K556" s="1"/>
      <c r="L556" s="1"/>
      <c r="M556" s="1">
        <v>37</v>
      </c>
      <c r="N556" s="1"/>
      <c r="O556" s="1">
        <v>1</v>
      </c>
      <c r="P556" s="1"/>
      <c r="Q556" s="1">
        <v>36</v>
      </c>
      <c r="R556" s="1">
        <v>4</v>
      </c>
      <c r="S556" s="1">
        <v>32</v>
      </c>
      <c r="T556" s="1"/>
      <c r="U556" s="1">
        <v>1</v>
      </c>
      <c r="V556" s="1">
        <v>31</v>
      </c>
      <c r="W556" s="1">
        <v>6</v>
      </c>
      <c r="X556" s="1"/>
      <c r="Y556" s="1">
        <v>6</v>
      </c>
      <c r="Z556" s="1">
        <v>2</v>
      </c>
      <c r="AA556" s="1">
        <v>4</v>
      </c>
      <c r="AB556" s="1">
        <v>19</v>
      </c>
      <c r="AC556" s="1"/>
      <c r="AD556" s="1">
        <v>39</v>
      </c>
      <c r="AE556" s="1">
        <v>13</v>
      </c>
      <c r="AF556" s="1">
        <v>90</v>
      </c>
      <c r="AG556" s="1">
        <v>37</v>
      </c>
      <c r="AH556" s="1"/>
      <c r="AI556" s="1"/>
      <c r="AJ556" s="1"/>
      <c r="AK556" s="1">
        <v>0</v>
      </c>
      <c r="AL556" s="1">
        <v>14</v>
      </c>
      <c r="AM556" s="1">
        <v>21</v>
      </c>
      <c r="AN556" s="1">
        <v>2</v>
      </c>
      <c r="AO556" s="1"/>
      <c r="AP556" s="1">
        <v>2</v>
      </c>
      <c r="AQ556" s="1">
        <v>1</v>
      </c>
      <c r="AR556" s="1"/>
      <c r="AS556" s="1">
        <v>1</v>
      </c>
      <c r="AT556" s="1"/>
      <c r="AU556" s="1"/>
      <c r="AV556" s="1"/>
      <c r="AW556" s="1"/>
      <c r="AX556" s="1"/>
      <c r="AY556" s="1"/>
    </row>
    <row r="557" spans="1:51" ht="15.75" customHeight="1" x14ac:dyDescent="0.3">
      <c r="A557" s="1" t="s">
        <v>258</v>
      </c>
      <c r="B557" s="1" t="s">
        <v>625</v>
      </c>
      <c r="C557" s="1" t="s">
        <v>626</v>
      </c>
      <c r="D557" s="1" t="s">
        <v>86</v>
      </c>
      <c r="E557" s="1">
        <v>10</v>
      </c>
      <c r="F557" s="1">
        <v>4</v>
      </c>
      <c r="G557" s="1">
        <v>8</v>
      </c>
      <c r="H557" s="1">
        <v>6</v>
      </c>
      <c r="I557" s="1">
        <v>6</v>
      </c>
      <c r="J557" s="1"/>
      <c r="K557" s="1"/>
      <c r="L557" s="1"/>
      <c r="M557" s="1">
        <v>6</v>
      </c>
      <c r="N557" s="1"/>
      <c r="O557" s="1"/>
      <c r="P557" s="1"/>
      <c r="Q557" s="1">
        <v>6</v>
      </c>
      <c r="R557" s="1"/>
      <c r="S557" s="1">
        <v>6</v>
      </c>
      <c r="T557" s="1"/>
      <c r="U557" s="1"/>
      <c r="V557" s="1">
        <v>6</v>
      </c>
      <c r="W557" s="1"/>
      <c r="X557" s="1"/>
      <c r="Y557" s="1"/>
      <c r="Z557" s="1"/>
      <c r="AA557" s="1"/>
      <c r="AB557" s="1"/>
      <c r="AC557" s="1"/>
      <c r="AD557" s="1">
        <v>40</v>
      </c>
      <c r="AE557" s="1">
        <v>7</v>
      </c>
      <c r="AF557" s="1">
        <v>180</v>
      </c>
      <c r="AG557" s="1">
        <v>6</v>
      </c>
      <c r="AH557" s="1"/>
      <c r="AI557" s="1"/>
      <c r="AJ557" s="1"/>
      <c r="AK557" s="1"/>
      <c r="AL557" s="1"/>
      <c r="AM557" s="1">
        <v>1</v>
      </c>
      <c r="AN557" s="1">
        <v>2</v>
      </c>
      <c r="AO557" s="1">
        <v>3</v>
      </c>
      <c r="AP557" s="1">
        <v>1</v>
      </c>
      <c r="AQ557" s="1"/>
      <c r="AR557" s="1"/>
      <c r="AS557" s="1"/>
      <c r="AT557" s="1"/>
      <c r="AU557" s="1"/>
      <c r="AV557" s="1"/>
      <c r="AW557" s="1"/>
      <c r="AX557" s="1"/>
      <c r="AY557" s="1">
        <v>1</v>
      </c>
    </row>
    <row r="558" spans="1:51" ht="15.75" customHeight="1" x14ac:dyDescent="0.3">
      <c r="A558" s="1" t="s">
        <v>258</v>
      </c>
      <c r="B558" s="1" t="s">
        <v>270</v>
      </c>
      <c r="C558" s="1" t="s">
        <v>627</v>
      </c>
      <c r="D558" s="1" t="s">
        <v>86</v>
      </c>
      <c r="E558" s="1">
        <v>20</v>
      </c>
      <c r="F558" s="1">
        <v>-17</v>
      </c>
      <c r="G558" s="1">
        <v>37</v>
      </c>
      <c r="H558" s="1">
        <v>0</v>
      </c>
      <c r="I558" s="1"/>
      <c r="J558" s="1"/>
      <c r="K558" s="1"/>
      <c r="L558" s="1"/>
      <c r="M558" s="1">
        <v>37</v>
      </c>
      <c r="N558" s="1"/>
      <c r="O558" s="1"/>
      <c r="P558" s="1"/>
      <c r="Q558" s="1">
        <v>37</v>
      </c>
      <c r="R558" s="1">
        <v>4</v>
      </c>
      <c r="S558" s="1">
        <v>23</v>
      </c>
      <c r="T558" s="1">
        <v>10</v>
      </c>
      <c r="U558" s="1"/>
      <c r="V558" s="1">
        <v>31</v>
      </c>
      <c r="W558" s="1">
        <v>6</v>
      </c>
      <c r="X558" s="1"/>
      <c r="Y558" s="1">
        <v>21</v>
      </c>
      <c r="Z558" s="1">
        <v>21</v>
      </c>
      <c r="AA558" s="1"/>
      <c r="AB558" s="1">
        <v>22</v>
      </c>
      <c r="AC558" s="1">
        <v>8</v>
      </c>
      <c r="AD558" s="1">
        <v>40</v>
      </c>
      <c r="AE558" s="1">
        <v>17</v>
      </c>
      <c r="AF558" s="1">
        <v>99</v>
      </c>
      <c r="AG558" s="1">
        <v>37</v>
      </c>
      <c r="AH558" s="1"/>
      <c r="AI558" s="1"/>
      <c r="AJ558" s="1"/>
      <c r="AK558" s="1">
        <v>1</v>
      </c>
      <c r="AL558" s="1">
        <v>11</v>
      </c>
      <c r="AM558" s="1">
        <v>19</v>
      </c>
      <c r="AN558" s="1">
        <v>6</v>
      </c>
      <c r="AO558" s="1"/>
      <c r="AP558" s="1">
        <v>0</v>
      </c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.75" customHeight="1" x14ac:dyDescent="0.3">
      <c r="A559" s="1" t="s">
        <v>258</v>
      </c>
      <c r="B559" s="1" t="s">
        <v>271</v>
      </c>
      <c r="C559" s="1" t="s">
        <v>628</v>
      </c>
      <c r="D559" s="1" t="s">
        <v>86</v>
      </c>
      <c r="E559" s="1">
        <v>12</v>
      </c>
      <c r="F559" s="1">
        <v>2</v>
      </c>
      <c r="G559" s="1">
        <v>10</v>
      </c>
      <c r="H559" s="1">
        <v>0</v>
      </c>
      <c r="I559" s="1"/>
      <c r="J559" s="1"/>
      <c r="K559" s="1"/>
      <c r="L559" s="1"/>
      <c r="M559" s="1">
        <v>10</v>
      </c>
      <c r="N559" s="1"/>
      <c r="O559" s="1"/>
      <c r="P559" s="1"/>
      <c r="Q559" s="1">
        <v>10</v>
      </c>
      <c r="R559" s="1"/>
      <c r="S559" s="1">
        <v>10</v>
      </c>
      <c r="T559" s="1"/>
      <c r="U559" s="1"/>
      <c r="V559" s="1">
        <v>8</v>
      </c>
      <c r="W559" s="1">
        <v>2</v>
      </c>
      <c r="X559" s="1">
        <v>1</v>
      </c>
      <c r="Y559" s="1">
        <v>4</v>
      </c>
      <c r="Z559" s="1">
        <v>4</v>
      </c>
      <c r="AA559" s="1">
        <v>1</v>
      </c>
      <c r="AB559" s="1">
        <v>8</v>
      </c>
      <c r="AC559" s="1"/>
      <c r="AD559" s="1">
        <v>42</v>
      </c>
      <c r="AE559" s="1">
        <v>22</v>
      </c>
      <c r="AF559" s="1">
        <v>92</v>
      </c>
      <c r="AG559" s="1">
        <v>0</v>
      </c>
      <c r="AH559" s="1"/>
      <c r="AI559" s="1"/>
      <c r="AJ559" s="1"/>
      <c r="AK559" s="1"/>
      <c r="AL559" s="1"/>
      <c r="AM559" s="1"/>
      <c r="AN559" s="1"/>
      <c r="AO559" s="1"/>
      <c r="AP559" s="1">
        <v>0</v>
      </c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.75" customHeight="1" x14ac:dyDescent="0.3">
      <c r="A560" s="1" t="s">
        <v>258</v>
      </c>
      <c r="B560" s="1" t="s">
        <v>272</v>
      </c>
      <c r="C560" s="1" t="s">
        <v>629</v>
      </c>
      <c r="D560" s="1" t="s">
        <v>86</v>
      </c>
      <c r="E560" s="1">
        <v>25</v>
      </c>
      <c r="F560" s="1">
        <v>-4</v>
      </c>
      <c r="G560" s="1">
        <v>29</v>
      </c>
      <c r="H560" s="1">
        <v>1</v>
      </c>
      <c r="I560" s="1">
        <v>1</v>
      </c>
      <c r="J560" s="1"/>
      <c r="K560" s="1"/>
      <c r="L560" s="1"/>
      <c r="M560" s="1">
        <v>29</v>
      </c>
      <c r="N560" s="1"/>
      <c r="O560" s="1"/>
      <c r="P560" s="1"/>
      <c r="Q560" s="1">
        <v>29</v>
      </c>
      <c r="R560" s="1">
        <v>14</v>
      </c>
      <c r="S560" s="1">
        <v>15</v>
      </c>
      <c r="T560" s="1"/>
      <c r="U560" s="1"/>
      <c r="V560" s="1">
        <v>28</v>
      </c>
      <c r="W560" s="1">
        <v>1</v>
      </c>
      <c r="X560" s="1"/>
      <c r="Y560" s="1">
        <v>11</v>
      </c>
      <c r="Z560" s="1">
        <v>11</v>
      </c>
      <c r="AA560" s="1">
        <v>2</v>
      </c>
      <c r="AB560" s="1">
        <v>28</v>
      </c>
      <c r="AC560" s="1">
        <v>4</v>
      </c>
      <c r="AD560" s="1">
        <v>39</v>
      </c>
      <c r="AE560" s="1">
        <v>11</v>
      </c>
      <c r="AF560" s="1">
        <v>110</v>
      </c>
      <c r="AG560" s="1">
        <v>29</v>
      </c>
      <c r="AH560" s="1"/>
      <c r="AI560" s="1"/>
      <c r="AJ560" s="1"/>
      <c r="AK560" s="1">
        <v>2</v>
      </c>
      <c r="AL560" s="1">
        <v>7</v>
      </c>
      <c r="AM560" s="1">
        <v>13</v>
      </c>
      <c r="AN560" s="1">
        <v>4</v>
      </c>
      <c r="AO560" s="1">
        <v>3</v>
      </c>
      <c r="AP560" s="1">
        <v>2</v>
      </c>
      <c r="AQ560" s="1"/>
      <c r="AR560" s="1"/>
      <c r="AS560" s="1"/>
      <c r="AT560" s="1"/>
      <c r="AU560" s="1"/>
      <c r="AV560" s="1"/>
      <c r="AW560" s="1"/>
      <c r="AX560" s="1"/>
      <c r="AY560" s="1">
        <v>2</v>
      </c>
    </row>
    <row r="561" spans="1:51" ht="15.75" customHeight="1" x14ac:dyDescent="0.3">
      <c r="A561" s="1" t="s">
        <v>258</v>
      </c>
      <c r="B561" s="1" t="s">
        <v>273</v>
      </c>
      <c r="C561" s="1" t="s">
        <v>630</v>
      </c>
      <c r="D561" s="1" t="s">
        <v>86</v>
      </c>
      <c r="E561" s="1">
        <v>2</v>
      </c>
      <c r="F561" s="1">
        <v>-4</v>
      </c>
      <c r="G561" s="1">
        <v>6</v>
      </c>
      <c r="H561" s="1">
        <v>0</v>
      </c>
      <c r="I561" s="1"/>
      <c r="J561" s="1"/>
      <c r="K561" s="1"/>
      <c r="L561" s="1"/>
      <c r="M561" s="1">
        <v>6</v>
      </c>
      <c r="N561" s="1"/>
      <c r="O561" s="1"/>
      <c r="P561" s="1"/>
      <c r="Q561" s="1">
        <v>6</v>
      </c>
      <c r="R561" s="1"/>
      <c r="S561" s="1">
        <v>6</v>
      </c>
      <c r="T561" s="1"/>
      <c r="U561" s="1"/>
      <c r="V561" s="1">
        <v>5</v>
      </c>
      <c r="W561" s="1">
        <v>1</v>
      </c>
      <c r="X561" s="1"/>
      <c r="Y561" s="1">
        <v>1</v>
      </c>
      <c r="Z561" s="1">
        <v>1</v>
      </c>
      <c r="AA561" s="1"/>
      <c r="AB561" s="1">
        <v>2</v>
      </c>
      <c r="AC561" s="1">
        <v>3</v>
      </c>
      <c r="AD561" s="1">
        <v>47</v>
      </c>
      <c r="AE561" s="1">
        <v>29</v>
      </c>
      <c r="AF561" s="1">
        <v>92</v>
      </c>
      <c r="AG561" s="1">
        <v>6</v>
      </c>
      <c r="AH561" s="1"/>
      <c r="AI561" s="1"/>
      <c r="AJ561" s="1"/>
      <c r="AK561" s="1"/>
      <c r="AL561" s="1">
        <v>3</v>
      </c>
      <c r="AM561" s="1">
        <v>3</v>
      </c>
      <c r="AN561" s="1"/>
      <c r="AO561" s="1"/>
      <c r="AP561" s="1">
        <v>0</v>
      </c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.75" customHeight="1" x14ac:dyDescent="0.3">
      <c r="A562" s="1" t="s">
        <v>258</v>
      </c>
      <c r="B562" s="1" t="s">
        <v>631</v>
      </c>
      <c r="C562" s="1" t="s">
        <v>632</v>
      </c>
      <c r="D562" s="1" t="s">
        <v>86</v>
      </c>
      <c r="E562" s="1">
        <v>4</v>
      </c>
      <c r="F562" s="1">
        <v>-5</v>
      </c>
      <c r="G562" s="1">
        <v>9</v>
      </c>
      <c r="H562" s="1">
        <v>0</v>
      </c>
      <c r="I562" s="1"/>
      <c r="J562" s="1"/>
      <c r="K562" s="1"/>
      <c r="L562" s="1"/>
      <c r="M562" s="1">
        <v>9</v>
      </c>
      <c r="N562" s="1"/>
      <c r="O562" s="1"/>
      <c r="P562" s="1"/>
      <c r="Q562" s="1">
        <v>9</v>
      </c>
      <c r="R562" s="1">
        <v>1</v>
      </c>
      <c r="S562" s="1">
        <v>8</v>
      </c>
      <c r="T562" s="1"/>
      <c r="U562" s="1"/>
      <c r="V562" s="1">
        <v>9</v>
      </c>
      <c r="W562" s="1"/>
      <c r="X562" s="1"/>
      <c r="Y562" s="1">
        <v>8</v>
      </c>
      <c r="Z562" s="1">
        <v>8</v>
      </c>
      <c r="AA562" s="1"/>
      <c r="AB562" s="1">
        <v>8</v>
      </c>
      <c r="AC562" s="1">
        <v>1</v>
      </c>
      <c r="AD562" s="1">
        <v>44</v>
      </c>
      <c r="AE562" s="1">
        <v>23</v>
      </c>
      <c r="AF562" s="1">
        <v>110</v>
      </c>
      <c r="AG562" s="1">
        <v>9</v>
      </c>
      <c r="AH562" s="1"/>
      <c r="AI562" s="1"/>
      <c r="AJ562" s="1"/>
      <c r="AK562" s="1"/>
      <c r="AL562" s="1">
        <v>1</v>
      </c>
      <c r="AM562" s="1">
        <v>6</v>
      </c>
      <c r="AN562" s="1">
        <v>2</v>
      </c>
      <c r="AO562" s="1"/>
      <c r="AP562" s="1">
        <v>0</v>
      </c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.75" customHeight="1" x14ac:dyDescent="0.3">
      <c r="A563" s="1" t="s">
        <v>258</v>
      </c>
      <c r="B563" s="1" t="s">
        <v>275</v>
      </c>
      <c r="C563" s="1" t="s">
        <v>633</v>
      </c>
      <c r="D563" s="1" t="s">
        <v>86</v>
      </c>
      <c r="E563" s="1">
        <v>10</v>
      </c>
      <c r="F563" s="1">
        <v>3</v>
      </c>
      <c r="G563" s="1">
        <v>7</v>
      </c>
      <c r="H563" s="1">
        <v>0</v>
      </c>
      <c r="I563" s="1"/>
      <c r="J563" s="1"/>
      <c r="K563" s="1"/>
      <c r="L563" s="1"/>
      <c r="M563" s="1">
        <v>7</v>
      </c>
      <c r="N563" s="1"/>
      <c r="O563" s="1"/>
      <c r="P563" s="1"/>
      <c r="Q563" s="1">
        <v>7</v>
      </c>
      <c r="R563" s="1">
        <v>7</v>
      </c>
      <c r="S563" s="1"/>
      <c r="T563" s="1"/>
      <c r="U563" s="1"/>
      <c r="V563" s="1">
        <v>6</v>
      </c>
      <c r="W563" s="1">
        <v>1</v>
      </c>
      <c r="X563" s="1"/>
      <c r="Y563" s="1">
        <v>3</v>
      </c>
      <c r="Z563" s="1">
        <v>3</v>
      </c>
      <c r="AA563" s="1">
        <v>3</v>
      </c>
      <c r="AB563" s="1">
        <v>7</v>
      </c>
      <c r="AC563" s="1">
        <v>2</v>
      </c>
      <c r="AD563" s="1">
        <v>45</v>
      </c>
      <c r="AE563" s="1">
        <v>20</v>
      </c>
      <c r="AF563" s="1">
        <v>94</v>
      </c>
      <c r="AG563" s="1">
        <v>7</v>
      </c>
      <c r="AH563" s="1"/>
      <c r="AI563" s="1"/>
      <c r="AJ563" s="1"/>
      <c r="AK563" s="1">
        <v>1</v>
      </c>
      <c r="AL563" s="1">
        <v>2</v>
      </c>
      <c r="AM563" s="1">
        <v>4</v>
      </c>
      <c r="AN563" s="1"/>
      <c r="AO563" s="1"/>
      <c r="AP563" s="1">
        <v>1</v>
      </c>
      <c r="AQ563" s="1"/>
      <c r="AR563" s="1"/>
      <c r="AS563" s="1">
        <v>1</v>
      </c>
      <c r="AT563" s="1"/>
      <c r="AU563" s="1"/>
      <c r="AV563" s="1"/>
      <c r="AW563" s="1"/>
      <c r="AX563" s="1"/>
      <c r="AY563" s="1"/>
    </row>
    <row r="564" spans="1:51" ht="15.75" customHeight="1" x14ac:dyDescent="0.3">
      <c r="A564" s="1" t="s">
        <v>258</v>
      </c>
      <c r="B564" s="1" t="s">
        <v>276</v>
      </c>
      <c r="C564" s="1" t="s">
        <v>634</v>
      </c>
      <c r="D564" s="1" t="s">
        <v>86</v>
      </c>
      <c r="E564" s="1">
        <v>12</v>
      </c>
      <c r="F564" s="1">
        <v>-8</v>
      </c>
      <c r="G564" s="1">
        <v>20</v>
      </c>
      <c r="H564" s="1">
        <v>6</v>
      </c>
      <c r="I564" s="1">
        <v>6</v>
      </c>
      <c r="J564" s="1"/>
      <c r="K564" s="1"/>
      <c r="L564" s="1"/>
      <c r="M564" s="1">
        <v>20</v>
      </c>
      <c r="N564" s="1"/>
      <c r="O564" s="1"/>
      <c r="P564" s="1"/>
      <c r="Q564" s="1">
        <v>20</v>
      </c>
      <c r="R564" s="1">
        <v>11</v>
      </c>
      <c r="S564" s="1">
        <v>9</v>
      </c>
      <c r="T564" s="1"/>
      <c r="U564" s="1"/>
      <c r="V564" s="1">
        <v>19</v>
      </c>
      <c r="W564" s="1">
        <v>1</v>
      </c>
      <c r="X564" s="1"/>
      <c r="Y564" s="1">
        <v>2</v>
      </c>
      <c r="Z564" s="1">
        <v>2</v>
      </c>
      <c r="AA564" s="1"/>
      <c r="AB564" s="1">
        <v>5</v>
      </c>
      <c r="AC564" s="1"/>
      <c r="AD564" s="1">
        <v>38</v>
      </c>
      <c r="AE564" s="1">
        <v>20</v>
      </c>
      <c r="AF564" s="1">
        <v>100</v>
      </c>
      <c r="AG564" s="1">
        <v>14</v>
      </c>
      <c r="AH564" s="1"/>
      <c r="AI564" s="1"/>
      <c r="AJ564" s="1"/>
      <c r="AK564" s="1"/>
      <c r="AL564" s="1">
        <v>3</v>
      </c>
      <c r="AM564" s="1">
        <v>7</v>
      </c>
      <c r="AN564" s="1">
        <v>4</v>
      </c>
      <c r="AO564" s="1"/>
      <c r="AP564" s="1">
        <v>4</v>
      </c>
      <c r="AQ564" s="1"/>
      <c r="AR564" s="1"/>
      <c r="AS564" s="1"/>
      <c r="AT564" s="1"/>
      <c r="AU564" s="1">
        <v>4</v>
      </c>
      <c r="AV564" s="1"/>
      <c r="AW564" s="1"/>
      <c r="AX564" s="1"/>
      <c r="AY564" s="1"/>
    </row>
    <row r="565" spans="1:51" ht="15.75" customHeight="1" x14ac:dyDescent="0.3">
      <c r="A565" s="1" t="s">
        <v>258</v>
      </c>
      <c r="B565" s="1" t="s">
        <v>277</v>
      </c>
      <c r="C565" s="1" t="s">
        <v>635</v>
      </c>
      <c r="D565" s="1" t="s">
        <v>86</v>
      </c>
      <c r="E565" s="1">
        <v>15</v>
      </c>
      <c r="F565" s="1">
        <v>-5</v>
      </c>
      <c r="G565" s="1">
        <v>20</v>
      </c>
      <c r="H565" s="1">
        <v>0</v>
      </c>
      <c r="I565" s="1"/>
      <c r="J565" s="1"/>
      <c r="K565" s="1"/>
      <c r="L565" s="1"/>
      <c r="M565" s="1">
        <v>20</v>
      </c>
      <c r="N565" s="1"/>
      <c r="O565" s="1"/>
      <c r="P565" s="1"/>
      <c r="Q565" s="1">
        <v>20</v>
      </c>
      <c r="R565" s="1">
        <v>3</v>
      </c>
      <c r="S565" s="1">
        <v>17</v>
      </c>
      <c r="T565" s="1"/>
      <c r="U565" s="1"/>
      <c r="V565" s="1">
        <v>19</v>
      </c>
      <c r="W565" s="1">
        <v>1</v>
      </c>
      <c r="X565" s="1"/>
      <c r="Y565" s="1">
        <v>11</v>
      </c>
      <c r="Z565" s="1">
        <v>10</v>
      </c>
      <c r="AA565" s="1">
        <v>1</v>
      </c>
      <c r="AB565" s="1">
        <v>10</v>
      </c>
      <c r="AC565" s="1">
        <v>2</v>
      </c>
      <c r="AD565" s="1">
        <v>41</v>
      </c>
      <c r="AE565" s="1">
        <v>17</v>
      </c>
      <c r="AF565" s="1">
        <v>94</v>
      </c>
      <c r="AG565" s="1">
        <v>20</v>
      </c>
      <c r="AH565" s="1"/>
      <c r="AI565" s="1"/>
      <c r="AJ565" s="1"/>
      <c r="AK565" s="1">
        <v>1</v>
      </c>
      <c r="AL565" s="1">
        <v>2</v>
      </c>
      <c r="AM565" s="1">
        <v>17</v>
      </c>
      <c r="AN565" s="1"/>
      <c r="AO565" s="1"/>
      <c r="AP565" s="1">
        <v>0</v>
      </c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.75" customHeight="1" x14ac:dyDescent="0.3">
      <c r="A566" s="1" t="s">
        <v>258</v>
      </c>
      <c r="B566" s="1" t="s">
        <v>278</v>
      </c>
      <c r="C566" s="1" t="s">
        <v>636</v>
      </c>
      <c r="D566" s="1" t="s">
        <v>86</v>
      </c>
      <c r="E566" s="1"/>
      <c r="F566" s="1">
        <v>-6</v>
      </c>
      <c r="G566" s="1">
        <v>6</v>
      </c>
      <c r="H566" s="1">
        <v>0</v>
      </c>
      <c r="I566" s="1"/>
      <c r="J566" s="1"/>
      <c r="K566" s="1"/>
      <c r="L566" s="1"/>
      <c r="M566" s="1">
        <v>6</v>
      </c>
      <c r="N566" s="1"/>
      <c r="O566" s="1"/>
      <c r="P566" s="1"/>
      <c r="Q566" s="1">
        <v>6</v>
      </c>
      <c r="R566" s="1"/>
      <c r="S566" s="1">
        <v>5</v>
      </c>
      <c r="T566" s="1">
        <v>1</v>
      </c>
      <c r="U566" s="1"/>
      <c r="V566" s="1">
        <v>6</v>
      </c>
      <c r="W566" s="1"/>
      <c r="X566" s="1"/>
      <c r="Y566" s="1">
        <v>3</v>
      </c>
      <c r="Z566" s="1">
        <v>3</v>
      </c>
      <c r="AA566" s="1"/>
      <c r="AB566" s="1">
        <v>6</v>
      </c>
      <c r="AC566" s="1"/>
      <c r="AD566" s="1">
        <v>45</v>
      </c>
      <c r="AE566" s="1">
        <v>22</v>
      </c>
      <c r="AF566" s="1">
        <v>106</v>
      </c>
      <c r="AG566" s="1">
        <v>6</v>
      </c>
      <c r="AH566" s="1"/>
      <c r="AI566" s="1"/>
      <c r="AJ566" s="1"/>
      <c r="AK566" s="1"/>
      <c r="AL566" s="1"/>
      <c r="AM566" s="1">
        <v>4</v>
      </c>
      <c r="AN566" s="1">
        <v>2</v>
      </c>
      <c r="AO566" s="1"/>
      <c r="AP566" s="1">
        <v>0</v>
      </c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.75" customHeight="1" x14ac:dyDescent="0.3">
      <c r="A567" s="1" t="s">
        <v>258</v>
      </c>
      <c r="B567" s="1" t="s">
        <v>637</v>
      </c>
      <c r="C567" s="1" t="s">
        <v>638</v>
      </c>
      <c r="D567" s="1" t="s">
        <v>86</v>
      </c>
      <c r="E567" s="1">
        <v>21</v>
      </c>
      <c r="F567" s="1">
        <v>3</v>
      </c>
      <c r="G567" s="1">
        <v>18</v>
      </c>
      <c r="H567" s="1">
        <v>1</v>
      </c>
      <c r="I567" s="1">
        <v>1</v>
      </c>
      <c r="J567" s="1"/>
      <c r="K567" s="1"/>
      <c r="L567" s="1"/>
      <c r="M567" s="1">
        <v>18</v>
      </c>
      <c r="N567" s="1"/>
      <c r="O567" s="1"/>
      <c r="P567" s="1"/>
      <c r="Q567" s="1">
        <v>18</v>
      </c>
      <c r="R567" s="1">
        <v>2</v>
      </c>
      <c r="S567" s="1">
        <v>16</v>
      </c>
      <c r="T567" s="1"/>
      <c r="U567" s="1"/>
      <c r="V567" s="1">
        <v>18</v>
      </c>
      <c r="W567" s="1"/>
      <c r="X567" s="1"/>
      <c r="Y567" s="1">
        <v>4</v>
      </c>
      <c r="Z567" s="1"/>
      <c r="AA567" s="1"/>
      <c r="AB567" s="1">
        <v>12</v>
      </c>
      <c r="AC567" s="1">
        <v>1</v>
      </c>
      <c r="AD567" s="1">
        <v>35</v>
      </c>
      <c r="AE567" s="1">
        <v>18</v>
      </c>
      <c r="AF567" s="1">
        <v>90</v>
      </c>
      <c r="AG567" s="1">
        <v>18</v>
      </c>
      <c r="AH567" s="1"/>
      <c r="AI567" s="1"/>
      <c r="AJ567" s="1"/>
      <c r="AK567" s="1"/>
      <c r="AL567" s="1">
        <v>2</v>
      </c>
      <c r="AM567" s="1">
        <v>16</v>
      </c>
      <c r="AN567" s="1"/>
      <c r="AO567" s="1"/>
      <c r="AP567" s="1">
        <v>1</v>
      </c>
      <c r="AQ567" s="1"/>
      <c r="AR567" s="1"/>
      <c r="AS567" s="1"/>
      <c r="AT567" s="1"/>
      <c r="AU567" s="1">
        <v>1</v>
      </c>
      <c r="AV567" s="1"/>
      <c r="AW567" s="1"/>
      <c r="AX567" s="1"/>
      <c r="AY567" s="1"/>
    </row>
    <row r="568" spans="1:51" ht="15.75" customHeight="1" x14ac:dyDescent="0.3">
      <c r="A568" s="1" t="s">
        <v>258</v>
      </c>
      <c r="B568" s="1" t="s">
        <v>280</v>
      </c>
      <c r="C568" s="1" t="s">
        <v>639</v>
      </c>
      <c r="D568" s="1" t="s">
        <v>86</v>
      </c>
      <c r="E568" s="1">
        <v>6</v>
      </c>
      <c r="F568" s="1">
        <v>-1</v>
      </c>
      <c r="G568" s="1">
        <v>7</v>
      </c>
      <c r="H568" s="1">
        <v>1</v>
      </c>
      <c r="I568" s="1"/>
      <c r="J568" s="1"/>
      <c r="K568" s="1">
        <v>1</v>
      </c>
      <c r="L568" s="1"/>
      <c r="M568" s="1">
        <v>7</v>
      </c>
      <c r="N568" s="1"/>
      <c r="O568" s="1"/>
      <c r="P568" s="1"/>
      <c r="Q568" s="1">
        <v>7</v>
      </c>
      <c r="R568" s="1">
        <v>1</v>
      </c>
      <c r="S568" s="1">
        <v>6</v>
      </c>
      <c r="T568" s="1"/>
      <c r="U568" s="1"/>
      <c r="V568" s="1">
        <v>7</v>
      </c>
      <c r="W568" s="1"/>
      <c r="X568" s="1"/>
      <c r="Y568" s="1">
        <v>3</v>
      </c>
      <c r="Z568" s="1">
        <v>3</v>
      </c>
      <c r="AA568" s="1"/>
      <c r="AB568" s="1">
        <v>3</v>
      </c>
      <c r="AC568" s="1"/>
      <c r="AD568" s="1">
        <v>41</v>
      </c>
      <c r="AE568" s="1">
        <v>19</v>
      </c>
      <c r="AF568" s="1">
        <v>81</v>
      </c>
      <c r="AG568" s="1">
        <v>7</v>
      </c>
      <c r="AH568" s="1"/>
      <c r="AI568" s="1"/>
      <c r="AJ568" s="1"/>
      <c r="AK568" s="1">
        <v>2</v>
      </c>
      <c r="AL568" s="1">
        <v>1</v>
      </c>
      <c r="AM568" s="1">
        <v>4</v>
      </c>
      <c r="AN568" s="1"/>
      <c r="AO568" s="1"/>
      <c r="AP568" s="1">
        <v>0</v>
      </c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.75" customHeight="1" x14ac:dyDescent="0.3">
      <c r="A569" s="1" t="s">
        <v>283</v>
      </c>
      <c r="B569" s="1" t="s">
        <v>641</v>
      </c>
      <c r="C569" s="1" t="s">
        <v>642</v>
      </c>
      <c r="D569" s="1" t="s">
        <v>86</v>
      </c>
      <c r="E569" s="1">
        <v>174</v>
      </c>
      <c r="F569" s="1">
        <v>-84</v>
      </c>
      <c r="G569" s="1">
        <v>263</v>
      </c>
      <c r="H569" s="1">
        <v>9</v>
      </c>
      <c r="I569" s="1">
        <v>5</v>
      </c>
      <c r="J569" s="1">
        <v>1</v>
      </c>
      <c r="K569" s="1">
        <v>3</v>
      </c>
      <c r="L569" s="1"/>
      <c r="M569" s="1">
        <v>258</v>
      </c>
      <c r="N569" s="1"/>
      <c r="O569" s="1"/>
      <c r="P569" s="1"/>
      <c r="Q569" s="1">
        <v>258</v>
      </c>
      <c r="R569" s="1">
        <v>6</v>
      </c>
      <c r="S569" s="1">
        <v>176</v>
      </c>
      <c r="T569" s="1">
        <v>76</v>
      </c>
      <c r="U569" s="1"/>
      <c r="V569" s="1">
        <v>216</v>
      </c>
      <c r="W569" s="1">
        <v>42</v>
      </c>
      <c r="X569" s="1"/>
      <c r="Y569" s="1">
        <v>131</v>
      </c>
      <c r="Z569" s="1">
        <v>125</v>
      </c>
      <c r="AA569" s="1">
        <v>12</v>
      </c>
      <c r="AB569" s="1">
        <v>133</v>
      </c>
      <c r="AC569" s="1">
        <v>16</v>
      </c>
      <c r="AD569" s="1">
        <v>42</v>
      </c>
      <c r="AE569" s="1">
        <v>24</v>
      </c>
      <c r="AF569" s="1">
        <v>100</v>
      </c>
      <c r="AG569" s="1">
        <v>258</v>
      </c>
      <c r="AH569" s="1"/>
      <c r="AI569" s="1"/>
      <c r="AJ569" s="1"/>
      <c r="AK569" s="1">
        <v>18</v>
      </c>
      <c r="AL569" s="1">
        <v>45</v>
      </c>
      <c r="AM569" s="1">
        <v>131</v>
      </c>
      <c r="AN569" s="1">
        <v>61</v>
      </c>
      <c r="AO569" s="1">
        <v>3</v>
      </c>
      <c r="AP569" s="1">
        <v>5</v>
      </c>
      <c r="AQ569" s="1"/>
      <c r="AR569" s="1"/>
      <c r="AS569" s="1">
        <v>1</v>
      </c>
      <c r="AT569" s="1"/>
      <c r="AU569" s="1"/>
      <c r="AV569" s="1"/>
      <c r="AW569" s="1"/>
      <c r="AX569" s="1"/>
      <c r="AY569" s="1">
        <v>4</v>
      </c>
    </row>
    <row r="570" spans="1:51" ht="15.75" customHeight="1" x14ac:dyDescent="0.3">
      <c r="A570" s="1" t="s">
        <v>283</v>
      </c>
      <c r="B570" s="1" t="s">
        <v>641</v>
      </c>
      <c r="C570" s="1" t="s">
        <v>642</v>
      </c>
      <c r="D570" s="1" t="s">
        <v>86</v>
      </c>
      <c r="E570" s="1">
        <v>45</v>
      </c>
      <c r="F570" s="1">
        <v>-9</v>
      </c>
      <c r="G570" s="1">
        <v>57</v>
      </c>
      <c r="H570" s="1">
        <v>1</v>
      </c>
      <c r="I570" s="1">
        <v>1</v>
      </c>
      <c r="J570" s="1"/>
      <c r="K570" s="1"/>
      <c r="L570" s="1"/>
      <c r="M570" s="1">
        <v>54</v>
      </c>
      <c r="N570" s="1"/>
      <c r="O570" s="1"/>
      <c r="P570" s="1"/>
      <c r="Q570" s="1">
        <v>54</v>
      </c>
      <c r="R570" s="1">
        <v>17</v>
      </c>
      <c r="S570" s="1">
        <v>34</v>
      </c>
      <c r="T570" s="1">
        <v>3</v>
      </c>
      <c r="U570" s="1"/>
      <c r="V570" s="1">
        <v>51</v>
      </c>
      <c r="W570" s="1">
        <v>3</v>
      </c>
      <c r="X570" s="1"/>
      <c r="Y570" s="1">
        <v>22</v>
      </c>
      <c r="Z570" s="1">
        <v>21</v>
      </c>
      <c r="AA570" s="1">
        <v>7</v>
      </c>
      <c r="AB570" s="1">
        <v>33</v>
      </c>
      <c r="AC570" s="1">
        <v>9</v>
      </c>
      <c r="AD570" s="1"/>
      <c r="AE570" s="1">
        <v>19</v>
      </c>
      <c r="AF570" s="1"/>
      <c r="AG570" s="1">
        <v>54</v>
      </c>
      <c r="AH570" s="1"/>
      <c r="AI570" s="1"/>
      <c r="AJ570" s="1"/>
      <c r="AK570" s="1">
        <v>1</v>
      </c>
      <c r="AL570" s="1">
        <v>3</v>
      </c>
      <c r="AM570" s="1">
        <v>39</v>
      </c>
      <c r="AN570" s="1">
        <v>11</v>
      </c>
      <c r="AO570" s="1"/>
      <c r="AP570" s="1">
        <v>3</v>
      </c>
      <c r="AQ570" s="1"/>
      <c r="AR570" s="1"/>
      <c r="AS570" s="1"/>
      <c r="AT570" s="1"/>
      <c r="AU570" s="1">
        <v>1</v>
      </c>
      <c r="AV570" s="1"/>
      <c r="AW570" s="1"/>
      <c r="AX570" s="1">
        <v>1</v>
      </c>
      <c r="AY570" s="1">
        <v>1</v>
      </c>
    </row>
    <row r="571" spans="1:51" ht="15.75" customHeight="1" x14ac:dyDescent="0.3">
      <c r="A571" s="1" t="s">
        <v>283</v>
      </c>
      <c r="B571" s="1" t="s">
        <v>641</v>
      </c>
      <c r="C571" s="1" t="s">
        <v>642</v>
      </c>
      <c r="D571" s="1" t="s">
        <v>86</v>
      </c>
      <c r="E571" s="1">
        <v>90</v>
      </c>
      <c r="F571" s="1">
        <v>-28</v>
      </c>
      <c r="G571" s="1">
        <v>118</v>
      </c>
      <c r="H571" s="1">
        <v>4</v>
      </c>
      <c r="I571" s="1">
        <v>4</v>
      </c>
      <c r="J571" s="1"/>
      <c r="K571" s="1"/>
      <c r="L571" s="1"/>
      <c r="M571" s="1">
        <v>118</v>
      </c>
      <c r="N571" s="1"/>
      <c r="O571" s="1"/>
      <c r="P571" s="1"/>
      <c r="Q571" s="1">
        <v>118</v>
      </c>
      <c r="R571" s="1">
        <v>46</v>
      </c>
      <c r="S571" s="1"/>
      <c r="T571" s="1">
        <v>72</v>
      </c>
      <c r="U571" s="1"/>
      <c r="V571" s="1">
        <v>101</v>
      </c>
      <c r="W571" s="1">
        <v>17</v>
      </c>
      <c r="X571" s="1"/>
      <c r="Y571" s="1">
        <v>54</v>
      </c>
      <c r="Z571" s="1">
        <v>54</v>
      </c>
      <c r="AA571" s="1">
        <v>1</v>
      </c>
      <c r="AB571" s="1">
        <v>42</v>
      </c>
      <c r="AC571" s="1">
        <v>15</v>
      </c>
      <c r="AD571" s="1">
        <v>41</v>
      </c>
      <c r="AE571" s="1">
        <v>18</v>
      </c>
      <c r="AF571" s="1">
        <v>91</v>
      </c>
      <c r="AG571" s="1">
        <v>118</v>
      </c>
      <c r="AH571" s="1"/>
      <c r="AI571" s="1"/>
      <c r="AJ571" s="1"/>
      <c r="AK571" s="1">
        <v>16</v>
      </c>
      <c r="AL571" s="1">
        <v>31</v>
      </c>
      <c r="AM571" s="1">
        <v>49</v>
      </c>
      <c r="AN571" s="1">
        <v>21</v>
      </c>
      <c r="AO571" s="1">
        <v>1</v>
      </c>
      <c r="AP571" s="1">
        <v>0</v>
      </c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.75" customHeight="1" x14ac:dyDescent="0.3">
      <c r="A572" s="1" t="s">
        <v>283</v>
      </c>
      <c r="B572" s="1" t="s">
        <v>285</v>
      </c>
      <c r="C572" s="1" t="s">
        <v>643</v>
      </c>
      <c r="D572" s="1" t="s">
        <v>86</v>
      </c>
      <c r="E572" s="1">
        <v>12</v>
      </c>
      <c r="F572" s="1">
        <v>2</v>
      </c>
      <c r="G572" s="1">
        <v>10</v>
      </c>
      <c r="H572" s="1">
        <v>0</v>
      </c>
      <c r="I572" s="1"/>
      <c r="J572" s="1"/>
      <c r="K572" s="1"/>
      <c r="L572" s="1"/>
      <c r="M572" s="1">
        <v>10</v>
      </c>
      <c r="N572" s="1"/>
      <c r="O572" s="1"/>
      <c r="P572" s="1"/>
      <c r="Q572" s="1">
        <v>10</v>
      </c>
      <c r="R572" s="1">
        <v>0</v>
      </c>
      <c r="S572" s="1">
        <v>10</v>
      </c>
      <c r="T572" s="1">
        <v>0</v>
      </c>
      <c r="U572" s="1">
        <v>0</v>
      </c>
      <c r="V572" s="1">
        <v>8</v>
      </c>
      <c r="W572" s="1">
        <v>2</v>
      </c>
      <c r="X572" s="1">
        <v>0</v>
      </c>
      <c r="Y572" s="1">
        <v>5</v>
      </c>
      <c r="Z572" s="1">
        <v>5</v>
      </c>
      <c r="AA572" s="1">
        <v>0</v>
      </c>
      <c r="AB572" s="1">
        <v>9</v>
      </c>
      <c r="AC572" s="1">
        <v>1</v>
      </c>
      <c r="AD572" s="1">
        <v>40</v>
      </c>
      <c r="AE572" s="1">
        <v>21</v>
      </c>
      <c r="AF572" s="1">
        <v>115</v>
      </c>
      <c r="AG572" s="1">
        <v>10</v>
      </c>
      <c r="AH572" s="1"/>
      <c r="AI572" s="1"/>
      <c r="AJ572" s="1"/>
      <c r="AK572" s="1">
        <v>0</v>
      </c>
      <c r="AL572" s="1">
        <v>1</v>
      </c>
      <c r="AM572" s="1">
        <v>4</v>
      </c>
      <c r="AN572" s="1">
        <v>5</v>
      </c>
      <c r="AO572" s="1">
        <v>0</v>
      </c>
      <c r="AP572" s="1">
        <v>0</v>
      </c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.75" customHeight="1" x14ac:dyDescent="0.3">
      <c r="A573" s="1" t="s">
        <v>283</v>
      </c>
      <c r="B573" s="1" t="s">
        <v>286</v>
      </c>
      <c r="C573" s="1" t="s">
        <v>644</v>
      </c>
      <c r="D573" s="1" t="s">
        <v>86</v>
      </c>
      <c r="E573" s="1">
        <v>15</v>
      </c>
      <c r="F573" s="1">
        <v>-1</v>
      </c>
      <c r="G573" s="1">
        <v>16</v>
      </c>
      <c r="H573" s="1">
        <v>0</v>
      </c>
      <c r="I573" s="1"/>
      <c r="J573" s="1"/>
      <c r="K573" s="1"/>
      <c r="L573" s="1"/>
      <c r="M573" s="1">
        <v>16</v>
      </c>
      <c r="N573" s="1"/>
      <c r="O573" s="1"/>
      <c r="P573" s="1"/>
      <c r="Q573" s="1">
        <v>16</v>
      </c>
      <c r="R573" s="1"/>
      <c r="S573" s="1">
        <v>16</v>
      </c>
      <c r="T573" s="1"/>
      <c r="U573" s="1"/>
      <c r="V573" s="1">
        <v>15</v>
      </c>
      <c r="W573" s="1">
        <v>1</v>
      </c>
      <c r="X573" s="1"/>
      <c r="Y573" s="1">
        <v>1</v>
      </c>
      <c r="Z573" s="1"/>
      <c r="AA573" s="1"/>
      <c r="AB573" s="1">
        <v>4</v>
      </c>
      <c r="AC573" s="1"/>
      <c r="AD573" s="1">
        <v>36</v>
      </c>
      <c r="AE573" s="1">
        <v>16</v>
      </c>
      <c r="AF573" s="1">
        <v>112</v>
      </c>
      <c r="AG573" s="1">
        <v>16</v>
      </c>
      <c r="AH573" s="1"/>
      <c r="AI573" s="1"/>
      <c r="AJ573" s="1"/>
      <c r="AK573" s="1">
        <v>1</v>
      </c>
      <c r="AL573" s="1">
        <v>1</v>
      </c>
      <c r="AM573" s="1">
        <v>7</v>
      </c>
      <c r="AN573" s="1">
        <v>5</v>
      </c>
      <c r="AO573" s="1">
        <v>2</v>
      </c>
      <c r="AP573" s="1">
        <v>0</v>
      </c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.75" customHeight="1" x14ac:dyDescent="0.3">
      <c r="A574" s="1" t="s">
        <v>283</v>
      </c>
      <c r="B574" s="1" t="s">
        <v>287</v>
      </c>
      <c r="C574" s="1" t="s">
        <v>645</v>
      </c>
      <c r="D574" s="1" t="s">
        <v>86</v>
      </c>
      <c r="E574" s="1">
        <v>25</v>
      </c>
      <c r="F574" s="1">
        <v>15</v>
      </c>
      <c r="G574" s="1">
        <v>10</v>
      </c>
      <c r="H574" s="1">
        <v>0</v>
      </c>
      <c r="I574" s="1"/>
      <c r="J574" s="1"/>
      <c r="K574" s="1"/>
      <c r="L574" s="1"/>
      <c r="M574" s="1">
        <v>10</v>
      </c>
      <c r="N574" s="1"/>
      <c r="O574" s="1"/>
      <c r="P574" s="1"/>
      <c r="Q574" s="1">
        <v>10</v>
      </c>
      <c r="R574" s="1">
        <v>0</v>
      </c>
      <c r="S574" s="1">
        <v>10</v>
      </c>
      <c r="T574" s="1"/>
      <c r="U574" s="1"/>
      <c r="V574" s="1">
        <v>8</v>
      </c>
      <c r="W574" s="1">
        <v>2</v>
      </c>
      <c r="X574" s="1"/>
      <c r="Y574" s="1">
        <v>4</v>
      </c>
      <c r="Z574" s="1">
        <v>4</v>
      </c>
      <c r="AA574" s="1">
        <v>4</v>
      </c>
      <c r="AB574" s="1">
        <v>7</v>
      </c>
      <c r="AC574" s="1">
        <v>2</v>
      </c>
      <c r="AD574" s="1">
        <v>40</v>
      </c>
      <c r="AE574" s="1">
        <v>15</v>
      </c>
      <c r="AF574" s="1">
        <v>107</v>
      </c>
      <c r="AG574" s="1">
        <v>10</v>
      </c>
      <c r="AH574" s="1"/>
      <c r="AI574" s="1"/>
      <c r="AJ574" s="1"/>
      <c r="AK574" s="1">
        <v>0</v>
      </c>
      <c r="AL574" s="1">
        <v>2</v>
      </c>
      <c r="AM574" s="1">
        <v>5</v>
      </c>
      <c r="AN574" s="1">
        <v>3</v>
      </c>
      <c r="AO574" s="1"/>
      <c r="AP574" s="1">
        <v>0</v>
      </c>
      <c r="AQ574" s="1"/>
      <c r="AR574" s="1"/>
      <c r="AS574" s="1"/>
      <c r="AT574" s="1"/>
      <c r="AU574" s="1"/>
      <c r="AV574" s="1"/>
      <c r="AW574" s="1"/>
      <c r="AX574" s="1"/>
      <c r="AY574" s="1"/>
    </row>
  </sheetData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Комунальні на 01.11.2022</vt:lpstr>
      <vt:lpstr>Дозування</vt:lpstr>
      <vt:lpstr>Комунальні по областям</vt:lpstr>
      <vt:lpstr>вільні курси</vt:lpstr>
      <vt:lpstr>Комунальні по Україні</vt:lpstr>
      <vt:lpstr>Приватні на 01.11.2022</vt:lpstr>
      <vt:lpstr>база</vt:lpstr>
      <vt:lpstr>база!ExternalData_1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Stetsyuk Olena</cp:lastModifiedBy>
  <cp:lastPrinted>2022-11-04T12:13:01Z</cp:lastPrinted>
  <dcterms:created xsi:type="dcterms:W3CDTF">2021-12-24T10:45:51Z</dcterms:created>
  <dcterms:modified xsi:type="dcterms:W3CDTF">2022-11-29T09:03:44Z</dcterms:modified>
</cp:coreProperties>
</file>