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9390" windowHeight="5775"/>
  </bookViews>
  <sheets>
    <sheet name="01.04.2016" sheetId="1" r:id="rId1"/>
  </sheets>
  <definedNames>
    <definedName name="_xlnm.Print_Titles" localSheetId="0">'01.04.2016'!$1:$1</definedName>
    <definedName name="_xlnm.Print_Area" localSheetId="0">'01.04.2016'!$A$1:$W$617</definedName>
  </definedNames>
  <calcPr calcId="145621"/>
</workbook>
</file>

<file path=xl/calcChain.xml><?xml version="1.0" encoding="utf-8"?>
<calcChain xmlns="http://schemas.openxmlformats.org/spreadsheetml/2006/main">
  <c r="M297" i="1" l="1"/>
  <c r="R324" i="1" l="1"/>
  <c r="Q324" i="1"/>
  <c r="P324" i="1"/>
  <c r="O324" i="1"/>
  <c r="N324" i="1"/>
  <c r="M324" i="1"/>
  <c r="L324" i="1"/>
  <c r="K324" i="1"/>
  <c r="J324" i="1"/>
  <c r="I324" i="1"/>
  <c r="H324" i="1"/>
  <c r="G324" i="1"/>
  <c r="F324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H193" i="1" l="1"/>
  <c r="J193" i="1"/>
  <c r="L193" i="1"/>
  <c r="N193" i="1"/>
  <c r="P193" i="1"/>
  <c r="R193" i="1"/>
  <c r="F192" i="1"/>
  <c r="P325" i="1"/>
  <c r="R325" i="1"/>
  <c r="F178" i="1"/>
  <c r="G193" i="1"/>
  <c r="K193" i="1"/>
  <c r="M193" i="1"/>
  <c r="O193" i="1"/>
  <c r="Q193" i="1"/>
  <c r="F184" i="1"/>
  <c r="F187" i="1"/>
  <c r="F190" i="1"/>
  <c r="F316" i="1"/>
  <c r="F322" i="1"/>
  <c r="H325" i="1"/>
  <c r="J325" i="1"/>
  <c r="L325" i="1"/>
  <c r="N325" i="1"/>
  <c r="F310" i="1"/>
  <c r="F313" i="1"/>
  <c r="F181" i="1"/>
  <c r="F191" i="1"/>
  <c r="F307" i="1"/>
  <c r="F319" i="1"/>
  <c r="G325" i="1"/>
  <c r="I325" i="1"/>
  <c r="F325" i="1" s="1"/>
  <c r="K325" i="1"/>
  <c r="M325" i="1"/>
  <c r="O325" i="1"/>
  <c r="Q325" i="1"/>
  <c r="I193" i="1"/>
  <c r="F193" i="1" s="1"/>
  <c r="O241" i="1"/>
  <c r="P241" i="1"/>
  <c r="Q241" i="1"/>
  <c r="Q297" i="1" l="1"/>
  <c r="P297" i="1"/>
  <c r="O297" i="1"/>
  <c r="J297" i="1"/>
  <c r="I297" i="1"/>
  <c r="F297" i="1"/>
  <c r="Q3" i="1" l="1"/>
  <c r="O3" i="1"/>
  <c r="M3" i="1"/>
  <c r="I3" i="1"/>
  <c r="G3" i="1"/>
  <c r="F3" i="1"/>
  <c r="F222" i="1" l="1"/>
  <c r="F221" i="1"/>
  <c r="R609" i="1" l="1"/>
  <c r="Q609" i="1"/>
  <c r="P609" i="1"/>
  <c r="O609" i="1"/>
  <c r="N609" i="1"/>
  <c r="M609" i="1"/>
  <c r="L609" i="1"/>
  <c r="K609" i="1"/>
  <c r="J609" i="1"/>
  <c r="I609" i="1"/>
  <c r="H609" i="1"/>
  <c r="G609" i="1"/>
  <c r="R608" i="1"/>
  <c r="R610" i="1" s="1"/>
  <c r="Q608" i="1"/>
  <c r="P608" i="1"/>
  <c r="P610" i="1" s="1"/>
  <c r="O608" i="1"/>
  <c r="O610" i="1" s="1"/>
  <c r="N608" i="1"/>
  <c r="N610" i="1" s="1"/>
  <c r="M608" i="1"/>
  <c r="L608" i="1"/>
  <c r="L610" i="1" s="1"/>
  <c r="K608" i="1"/>
  <c r="K610" i="1" s="1"/>
  <c r="J608" i="1"/>
  <c r="J610" i="1" s="1"/>
  <c r="I608" i="1"/>
  <c r="H608" i="1"/>
  <c r="H610" i="1" s="1"/>
  <c r="G608" i="1"/>
  <c r="F609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R593" i="1"/>
  <c r="R595" i="1" s="1"/>
  <c r="Q593" i="1"/>
  <c r="P593" i="1"/>
  <c r="P595" i="1" s="1"/>
  <c r="O593" i="1"/>
  <c r="N593" i="1"/>
  <c r="N595" i="1" s="1"/>
  <c r="M593" i="1"/>
  <c r="L593" i="1"/>
  <c r="L595" i="1" s="1"/>
  <c r="K593" i="1"/>
  <c r="J593" i="1"/>
  <c r="J595" i="1" s="1"/>
  <c r="I593" i="1"/>
  <c r="H593" i="1"/>
  <c r="H595" i="1" s="1"/>
  <c r="G593" i="1"/>
  <c r="F594" i="1"/>
  <c r="F593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R587" i="1"/>
  <c r="R589" i="1" s="1"/>
  <c r="Q587" i="1"/>
  <c r="P587" i="1"/>
  <c r="P589" i="1" s="1"/>
  <c r="O587" i="1"/>
  <c r="N587" i="1"/>
  <c r="N589" i="1" s="1"/>
  <c r="M587" i="1"/>
  <c r="L587" i="1"/>
  <c r="L589" i="1" s="1"/>
  <c r="K587" i="1"/>
  <c r="J587" i="1"/>
  <c r="J589" i="1" s="1"/>
  <c r="I587" i="1"/>
  <c r="H587" i="1"/>
  <c r="H589" i="1" s="1"/>
  <c r="G587" i="1"/>
  <c r="F588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R566" i="1"/>
  <c r="R568" i="1" s="1"/>
  <c r="Q566" i="1"/>
  <c r="Q568" i="1" s="1"/>
  <c r="P566" i="1"/>
  <c r="P568" i="1" s="1"/>
  <c r="O566" i="1"/>
  <c r="O568" i="1" s="1"/>
  <c r="N566" i="1"/>
  <c r="M566" i="1"/>
  <c r="M568" i="1" s="1"/>
  <c r="L566" i="1"/>
  <c r="L568" i="1" s="1"/>
  <c r="K566" i="1"/>
  <c r="K568" i="1" s="1"/>
  <c r="J566" i="1"/>
  <c r="J568" i="1" s="1"/>
  <c r="I566" i="1"/>
  <c r="I568" i="1" s="1"/>
  <c r="H566" i="1"/>
  <c r="H568" i="1" s="1"/>
  <c r="G566" i="1"/>
  <c r="G568" i="1" s="1"/>
  <c r="F567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R530" i="1"/>
  <c r="Q530" i="1"/>
  <c r="P530" i="1"/>
  <c r="O530" i="1"/>
  <c r="N530" i="1"/>
  <c r="M530" i="1"/>
  <c r="L530" i="1"/>
  <c r="L532" i="1" s="1"/>
  <c r="K530" i="1"/>
  <c r="J530" i="1"/>
  <c r="J532" i="1" s="1"/>
  <c r="I530" i="1"/>
  <c r="H530" i="1"/>
  <c r="H532" i="1" s="1"/>
  <c r="G530" i="1"/>
  <c r="F531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R509" i="1"/>
  <c r="Q509" i="1"/>
  <c r="P509" i="1"/>
  <c r="O509" i="1"/>
  <c r="N509" i="1"/>
  <c r="M509" i="1"/>
  <c r="L509" i="1"/>
  <c r="K509" i="1"/>
  <c r="J509" i="1"/>
  <c r="I509" i="1"/>
  <c r="I511" i="1" s="1"/>
  <c r="H509" i="1"/>
  <c r="G509" i="1"/>
  <c r="G511" i="1" s="1"/>
  <c r="R477" i="1"/>
  <c r="Q477" i="1"/>
  <c r="P477" i="1"/>
  <c r="O477" i="1"/>
  <c r="N477" i="1"/>
  <c r="M477" i="1"/>
  <c r="L477" i="1"/>
  <c r="K477" i="1"/>
  <c r="J477" i="1"/>
  <c r="I477" i="1"/>
  <c r="H477" i="1"/>
  <c r="G477" i="1"/>
  <c r="R476" i="1"/>
  <c r="Q476" i="1"/>
  <c r="P476" i="1"/>
  <c r="O476" i="1"/>
  <c r="O478" i="1" s="1"/>
  <c r="N476" i="1"/>
  <c r="M476" i="1"/>
  <c r="M478" i="1" s="1"/>
  <c r="L476" i="1"/>
  <c r="K476" i="1"/>
  <c r="K478" i="1" s="1"/>
  <c r="J476" i="1"/>
  <c r="J478" i="1" s="1"/>
  <c r="I476" i="1"/>
  <c r="I478" i="1" s="1"/>
  <c r="H476" i="1"/>
  <c r="G476" i="1"/>
  <c r="G478" i="1" s="1"/>
  <c r="F477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R464" i="1"/>
  <c r="R466" i="1" s="1"/>
  <c r="Q464" i="1"/>
  <c r="P464" i="1"/>
  <c r="P466" i="1" s="1"/>
  <c r="O464" i="1"/>
  <c r="N464" i="1"/>
  <c r="N466" i="1" s="1"/>
  <c r="M464" i="1"/>
  <c r="L464" i="1"/>
  <c r="L466" i="1" s="1"/>
  <c r="K464" i="1"/>
  <c r="J464" i="1"/>
  <c r="J466" i="1" s="1"/>
  <c r="I464" i="1"/>
  <c r="H464" i="1"/>
  <c r="H466" i="1" s="1"/>
  <c r="G464" i="1"/>
  <c r="F465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R437" i="1"/>
  <c r="Q437" i="1"/>
  <c r="P437" i="1"/>
  <c r="O437" i="1"/>
  <c r="N437" i="1"/>
  <c r="M437" i="1"/>
  <c r="M439" i="1" s="1"/>
  <c r="L437" i="1"/>
  <c r="K437" i="1"/>
  <c r="K439" i="1" s="1"/>
  <c r="J437" i="1"/>
  <c r="I437" i="1"/>
  <c r="H437" i="1"/>
  <c r="G437" i="1"/>
  <c r="F438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R422" i="1"/>
  <c r="R424" i="1" s="1"/>
  <c r="Q422" i="1"/>
  <c r="P422" i="1"/>
  <c r="P424" i="1" s="1"/>
  <c r="O422" i="1"/>
  <c r="O424" i="1" s="1"/>
  <c r="N422" i="1"/>
  <c r="N424" i="1" s="1"/>
  <c r="M422" i="1"/>
  <c r="L422" i="1"/>
  <c r="L424" i="1" s="1"/>
  <c r="K422" i="1"/>
  <c r="K424" i="1" s="1"/>
  <c r="J422" i="1"/>
  <c r="J424" i="1" s="1"/>
  <c r="I422" i="1"/>
  <c r="H422" i="1"/>
  <c r="H424" i="1" s="1"/>
  <c r="G422" i="1"/>
  <c r="G424" i="1" s="1"/>
  <c r="F423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R383" i="1"/>
  <c r="R385" i="1" s="1"/>
  <c r="Q383" i="1"/>
  <c r="Q385" i="1" s="1"/>
  <c r="P383" i="1"/>
  <c r="P385" i="1" s="1"/>
  <c r="O383" i="1"/>
  <c r="N383" i="1"/>
  <c r="N385" i="1" s="1"/>
  <c r="M383" i="1"/>
  <c r="M385" i="1" s="1"/>
  <c r="L383" i="1"/>
  <c r="L385" i="1" s="1"/>
  <c r="K383" i="1"/>
  <c r="K385" i="1" s="1"/>
  <c r="J383" i="1"/>
  <c r="J385" i="1" s="1"/>
  <c r="I383" i="1"/>
  <c r="H383" i="1"/>
  <c r="H385" i="1" s="1"/>
  <c r="G383" i="1"/>
  <c r="G385" i="1" s="1"/>
  <c r="F384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R365" i="1"/>
  <c r="R367" i="1" s="1"/>
  <c r="Q365" i="1"/>
  <c r="P365" i="1"/>
  <c r="O365" i="1"/>
  <c r="O367" i="1" s="1"/>
  <c r="N365" i="1"/>
  <c r="N367" i="1" s="1"/>
  <c r="M365" i="1"/>
  <c r="L365" i="1"/>
  <c r="L367" i="1" s="1"/>
  <c r="K365" i="1"/>
  <c r="J365" i="1"/>
  <c r="J367" i="1" s="1"/>
  <c r="I365" i="1"/>
  <c r="H365" i="1"/>
  <c r="H367" i="1" s="1"/>
  <c r="G365" i="1"/>
  <c r="F366" i="1"/>
  <c r="R303" i="1"/>
  <c r="Q303" i="1"/>
  <c r="P303" i="1"/>
  <c r="N303" i="1"/>
  <c r="M303" i="1"/>
  <c r="L303" i="1"/>
  <c r="K303" i="1"/>
  <c r="J303" i="1"/>
  <c r="H303" i="1"/>
  <c r="G303" i="1"/>
  <c r="R302" i="1"/>
  <c r="R304" i="1" s="1"/>
  <c r="Q302" i="1"/>
  <c r="Q304" i="1" s="1"/>
  <c r="P302" i="1"/>
  <c r="P304" i="1" s="1"/>
  <c r="O302" i="1"/>
  <c r="N302" i="1"/>
  <c r="M302" i="1"/>
  <c r="L302" i="1"/>
  <c r="K302" i="1"/>
  <c r="J302" i="1"/>
  <c r="I302" i="1"/>
  <c r="H302" i="1"/>
  <c r="H304" i="1" s="1"/>
  <c r="G302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R293" i="1"/>
  <c r="R295" i="1" s="1"/>
  <c r="Q293" i="1"/>
  <c r="Q295" i="1" s="1"/>
  <c r="P293" i="1"/>
  <c r="P295" i="1" s="1"/>
  <c r="O293" i="1"/>
  <c r="N293" i="1"/>
  <c r="N295" i="1" s="1"/>
  <c r="M293" i="1"/>
  <c r="M295" i="1" s="1"/>
  <c r="L293" i="1"/>
  <c r="L295" i="1" s="1"/>
  <c r="K293" i="1"/>
  <c r="J293" i="1"/>
  <c r="J295" i="1" s="1"/>
  <c r="I293" i="1"/>
  <c r="I295" i="1" s="1"/>
  <c r="H293" i="1"/>
  <c r="H295" i="1" s="1"/>
  <c r="G293" i="1"/>
  <c r="F294" i="1"/>
  <c r="F279" i="1"/>
  <c r="R270" i="1"/>
  <c r="Q270" i="1"/>
  <c r="P270" i="1"/>
  <c r="O270" i="1"/>
  <c r="N270" i="1"/>
  <c r="M270" i="1"/>
  <c r="L270" i="1"/>
  <c r="K270" i="1"/>
  <c r="J270" i="1"/>
  <c r="I270" i="1"/>
  <c r="H270" i="1"/>
  <c r="R269" i="1"/>
  <c r="Q269" i="1"/>
  <c r="P269" i="1"/>
  <c r="O269" i="1"/>
  <c r="N269" i="1"/>
  <c r="M269" i="1"/>
  <c r="L269" i="1"/>
  <c r="K269" i="1"/>
  <c r="J269" i="1"/>
  <c r="I269" i="1"/>
  <c r="H269" i="1"/>
  <c r="R268" i="1"/>
  <c r="Q268" i="1"/>
  <c r="Q271" i="1" s="1"/>
  <c r="P268" i="1"/>
  <c r="O268" i="1"/>
  <c r="N268" i="1"/>
  <c r="M268" i="1"/>
  <c r="L268" i="1"/>
  <c r="K268" i="1"/>
  <c r="J268" i="1"/>
  <c r="I268" i="1"/>
  <c r="I271" i="1" s="1"/>
  <c r="H268" i="1"/>
  <c r="G270" i="1"/>
  <c r="G269" i="1"/>
  <c r="G268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R254" i="1"/>
  <c r="Q254" i="1"/>
  <c r="Q256" i="1" s="1"/>
  <c r="P254" i="1"/>
  <c r="O254" i="1"/>
  <c r="O256" i="1" s="1"/>
  <c r="N254" i="1"/>
  <c r="M254" i="1"/>
  <c r="M256" i="1" s="1"/>
  <c r="L254" i="1"/>
  <c r="K254" i="1"/>
  <c r="K256" i="1" s="1"/>
  <c r="J254" i="1"/>
  <c r="I254" i="1"/>
  <c r="I256" i="1" s="1"/>
  <c r="H254" i="1"/>
  <c r="G254" i="1"/>
  <c r="G256" i="1" s="1"/>
  <c r="R222" i="1"/>
  <c r="Q222" i="1"/>
  <c r="P222" i="1"/>
  <c r="O222" i="1"/>
  <c r="N222" i="1"/>
  <c r="M222" i="1"/>
  <c r="L222" i="1"/>
  <c r="K222" i="1"/>
  <c r="J222" i="1"/>
  <c r="I222" i="1"/>
  <c r="H222" i="1"/>
  <c r="R221" i="1"/>
  <c r="Q221" i="1"/>
  <c r="P221" i="1"/>
  <c r="O221" i="1"/>
  <c r="N221" i="1"/>
  <c r="M221" i="1"/>
  <c r="L221" i="1"/>
  <c r="K221" i="1"/>
  <c r="J221" i="1"/>
  <c r="I221" i="1"/>
  <c r="H221" i="1"/>
  <c r="G222" i="1"/>
  <c r="G221" i="1"/>
  <c r="R174" i="1"/>
  <c r="Q174" i="1"/>
  <c r="P174" i="1"/>
  <c r="O174" i="1"/>
  <c r="N174" i="1"/>
  <c r="M174" i="1"/>
  <c r="L174" i="1"/>
  <c r="K174" i="1"/>
  <c r="J174" i="1"/>
  <c r="I174" i="1"/>
  <c r="H174" i="1"/>
  <c r="R173" i="1"/>
  <c r="Q173" i="1"/>
  <c r="P173" i="1"/>
  <c r="O173" i="1"/>
  <c r="N173" i="1"/>
  <c r="M173" i="1"/>
  <c r="L173" i="1"/>
  <c r="K173" i="1"/>
  <c r="J173" i="1"/>
  <c r="I173" i="1"/>
  <c r="H173" i="1"/>
  <c r="G174" i="1"/>
  <c r="G173" i="1"/>
  <c r="R156" i="1"/>
  <c r="Q156" i="1"/>
  <c r="P156" i="1"/>
  <c r="O156" i="1"/>
  <c r="N156" i="1"/>
  <c r="M156" i="1"/>
  <c r="L156" i="1"/>
  <c r="K156" i="1"/>
  <c r="J156" i="1"/>
  <c r="I156" i="1"/>
  <c r="H156" i="1"/>
  <c r="R155" i="1"/>
  <c r="R612" i="1" s="1"/>
  <c r="Q155" i="1"/>
  <c r="P155" i="1"/>
  <c r="P612" i="1" s="1"/>
  <c r="O155" i="1"/>
  <c r="N155" i="1"/>
  <c r="N612" i="1" s="1"/>
  <c r="M155" i="1"/>
  <c r="L155" i="1"/>
  <c r="L612" i="1" s="1"/>
  <c r="K155" i="1"/>
  <c r="J155" i="1"/>
  <c r="J612" i="1" s="1"/>
  <c r="I155" i="1"/>
  <c r="H155" i="1"/>
  <c r="R154" i="1"/>
  <c r="Q154" i="1"/>
  <c r="Q157" i="1" s="1"/>
  <c r="P154" i="1"/>
  <c r="O154" i="1"/>
  <c r="N154" i="1"/>
  <c r="M154" i="1"/>
  <c r="L154" i="1"/>
  <c r="K154" i="1"/>
  <c r="J154" i="1"/>
  <c r="I154" i="1"/>
  <c r="H154" i="1"/>
  <c r="G156" i="1"/>
  <c r="G155" i="1"/>
  <c r="G154" i="1"/>
  <c r="G157" i="1" s="1"/>
  <c r="R76" i="1"/>
  <c r="Q76" i="1"/>
  <c r="P76" i="1"/>
  <c r="O76" i="1"/>
  <c r="N76" i="1"/>
  <c r="M76" i="1"/>
  <c r="L76" i="1"/>
  <c r="K76" i="1"/>
  <c r="J76" i="1"/>
  <c r="I76" i="1"/>
  <c r="H76" i="1"/>
  <c r="R75" i="1"/>
  <c r="Q75" i="1"/>
  <c r="P75" i="1"/>
  <c r="O75" i="1"/>
  <c r="N75" i="1"/>
  <c r="M75" i="1"/>
  <c r="L75" i="1"/>
  <c r="K75" i="1"/>
  <c r="J75" i="1"/>
  <c r="I75" i="1"/>
  <c r="H75" i="1"/>
  <c r="G76" i="1"/>
  <c r="G75" i="1"/>
  <c r="R52" i="1"/>
  <c r="Q52" i="1"/>
  <c r="P52" i="1"/>
  <c r="O52" i="1"/>
  <c r="N52" i="1"/>
  <c r="M52" i="1"/>
  <c r="L52" i="1"/>
  <c r="K52" i="1"/>
  <c r="J52" i="1"/>
  <c r="I52" i="1"/>
  <c r="H52" i="1"/>
  <c r="R51" i="1"/>
  <c r="R53" i="1" s="1"/>
  <c r="Q51" i="1"/>
  <c r="P51" i="1"/>
  <c r="O51" i="1"/>
  <c r="N51" i="1"/>
  <c r="N53" i="1" s="1"/>
  <c r="M51" i="1"/>
  <c r="L51" i="1"/>
  <c r="K51" i="1"/>
  <c r="J51" i="1"/>
  <c r="H51" i="1"/>
  <c r="G52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G202" i="1" s="1"/>
  <c r="O303" i="1"/>
  <c r="I303" i="1"/>
  <c r="F303" i="1"/>
  <c r="G51" i="1"/>
  <c r="I51" i="1"/>
  <c r="F449" i="1"/>
  <c r="F383" i="1"/>
  <c r="F302" i="1"/>
  <c r="F278" i="1"/>
  <c r="F270" i="1"/>
  <c r="F269" i="1"/>
  <c r="F255" i="1"/>
  <c r="F201" i="1"/>
  <c r="H81" i="1"/>
  <c r="I81" i="1"/>
  <c r="J81" i="1"/>
  <c r="K81" i="1"/>
  <c r="L81" i="1"/>
  <c r="M81" i="1"/>
  <c r="N81" i="1"/>
  <c r="O81" i="1"/>
  <c r="P81" i="1"/>
  <c r="Q81" i="1"/>
  <c r="R81" i="1"/>
  <c r="G81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Q610" i="1"/>
  <c r="M610" i="1"/>
  <c r="G610" i="1"/>
  <c r="Q595" i="1"/>
  <c r="O595" i="1"/>
  <c r="M595" i="1"/>
  <c r="K595" i="1"/>
  <c r="I595" i="1"/>
  <c r="G595" i="1"/>
  <c r="Q589" i="1"/>
  <c r="O589" i="1"/>
  <c r="M589" i="1"/>
  <c r="K589" i="1"/>
  <c r="I589" i="1"/>
  <c r="G589" i="1"/>
  <c r="N568" i="1"/>
  <c r="R532" i="1"/>
  <c r="Q532" i="1"/>
  <c r="P532" i="1"/>
  <c r="O532" i="1"/>
  <c r="N532" i="1"/>
  <c r="K532" i="1"/>
  <c r="I532" i="1"/>
  <c r="G532" i="1"/>
  <c r="R511" i="1"/>
  <c r="Q511" i="1"/>
  <c r="P511" i="1"/>
  <c r="O511" i="1"/>
  <c r="N511" i="1"/>
  <c r="M511" i="1"/>
  <c r="L511" i="1"/>
  <c r="K511" i="1"/>
  <c r="H511" i="1"/>
  <c r="R478" i="1"/>
  <c r="P478" i="1"/>
  <c r="N478" i="1"/>
  <c r="L478" i="1"/>
  <c r="H478" i="1"/>
  <c r="Q466" i="1"/>
  <c r="O466" i="1"/>
  <c r="M466" i="1"/>
  <c r="K466" i="1"/>
  <c r="I466" i="1"/>
  <c r="G466" i="1"/>
  <c r="R439" i="1"/>
  <c r="Q439" i="1"/>
  <c r="P439" i="1"/>
  <c r="O439" i="1"/>
  <c r="L439" i="1"/>
  <c r="I439" i="1"/>
  <c r="H439" i="1"/>
  <c r="G439" i="1"/>
  <c r="Q424" i="1"/>
  <c r="M424" i="1"/>
  <c r="I424" i="1"/>
  <c r="I385" i="1"/>
  <c r="K367" i="1"/>
  <c r="I367" i="1"/>
  <c r="G367" i="1"/>
  <c r="G304" i="1"/>
  <c r="O295" i="1"/>
  <c r="K295" i="1"/>
  <c r="G295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R278" i="1"/>
  <c r="R280" i="1" s="1"/>
  <c r="Q278" i="1"/>
  <c r="Q280" i="1" s="1"/>
  <c r="P278" i="1"/>
  <c r="O278" i="1"/>
  <c r="O280" i="1" s="1"/>
  <c r="N278" i="1"/>
  <c r="N280" i="1" s="1"/>
  <c r="M278" i="1"/>
  <c r="L278" i="1"/>
  <c r="L280" i="1" s="1"/>
  <c r="K278" i="1"/>
  <c r="K280" i="1" s="1"/>
  <c r="J278" i="1"/>
  <c r="J280" i="1" s="1"/>
  <c r="I278" i="1"/>
  <c r="I280" i="1" s="1"/>
  <c r="H278" i="1"/>
  <c r="G278" i="1"/>
  <c r="G280" i="1" s="1"/>
  <c r="R256" i="1"/>
  <c r="P256" i="1"/>
  <c r="N256" i="1"/>
  <c r="L256" i="1"/>
  <c r="J256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R56" i="1"/>
  <c r="Q56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R577" i="1"/>
  <c r="Q577" i="1"/>
  <c r="P577" i="1"/>
  <c r="O577" i="1"/>
  <c r="N577" i="1"/>
  <c r="M577" i="1"/>
  <c r="L577" i="1"/>
  <c r="K577" i="1"/>
  <c r="J577" i="1"/>
  <c r="F577" i="1" s="1"/>
  <c r="I577" i="1"/>
  <c r="H577" i="1"/>
  <c r="G577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R241" i="1"/>
  <c r="N241" i="1"/>
  <c r="M241" i="1"/>
  <c r="L241" i="1"/>
  <c r="K241" i="1"/>
  <c r="J241" i="1"/>
  <c r="I241" i="1"/>
  <c r="H241" i="1"/>
  <c r="G241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R199" i="1"/>
  <c r="Q199" i="1"/>
  <c r="P199" i="1"/>
  <c r="O199" i="1"/>
  <c r="N199" i="1"/>
  <c r="M199" i="1"/>
  <c r="L199" i="1"/>
  <c r="K199" i="1"/>
  <c r="J199" i="1"/>
  <c r="I199" i="1"/>
  <c r="H199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R99" i="1"/>
  <c r="Q99" i="1"/>
  <c r="P99" i="1"/>
  <c r="O99" i="1"/>
  <c r="N99" i="1"/>
  <c r="M99" i="1"/>
  <c r="L99" i="1"/>
  <c r="K99" i="1"/>
  <c r="J99" i="1"/>
  <c r="I99" i="1"/>
  <c r="H99" i="1"/>
  <c r="G99" i="1"/>
  <c r="R96" i="1"/>
  <c r="Q96" i="1"/>
  <c r="P96" i="1"/>
  <c r="O96" i="1"/>
  <c r="N96" i="1"/>
  <c r="M96" i="1"/>
  <c r="L96" i="1"/>
  <c r="K96" i="1"/>
  <c r="J96" i="1"/>
  <c r="I96" i="1"/>
  <c r="H96" i="1"/>
  <c r="G96" i="1"/>
  <c r="R93" i="1"/>
  <c r="Q93" i="1"/>
  <c r="P93" i="1"/>
  <c r="O93" i="1"/>
  <c r="N93" i="1"/>
  <c r="M93" i="1"/>
  <c r="L93" i="1"/>
  <c r="K93" i="1"/>
  <c r="J93" i="1"/>
  <c r="I93" i="1"/>
  <c r="H93" i="1"/>
  <c r="G93" i="1"/>
  <c r="R90" i="1"/>
  <c r="Q90" i="1"/>
  <c r="P90" i="1"/>
  <c r="O90" i="1"/>
  <c r="N90" i="1"/>
  <c r="M90" i="1"/>
  <c r="L90" i="1"/>
  <c r="K90" i="1"/>
  <c r="J90" i="1"/>
  <c r="I90" i="1"/>
  <c r="H90" i="1"/>
  <c r="G90" i="1"/>
  <c r="R87" i="1"/>
  <c r="Q87" i="1"/>
  <c r="P87" i="1"/>
  <c r="O87" i="1"/>
  <c r="N87" i="1"/>
  <c r="M87" i="1"/>
  <c r="L87" i="1"/>
  <c r="K87" i="1"/>
  <c r="J87" i="1"/>
  <c r="I87" i="1"/>
  <c r="H87" i="1"/>
  <c r="G87" i="1"/>
  <c r="R84" i="1"/>
  <c r="Q84" i="1"/>
  <c r="P84" i="1"/>
  <c r="O84" i="1"/>
  <c r="N84" i="1"/>
  <c r="M84" i="1"/>
  <c r="L84" i="1"/>
  <c r="K84" i="1"/>
  <c r="J84" i="1"/>
  <c r="I84" i="1"/>
  <c r="H84" i="1"/>
  <c r="G84" i="1"/>
  <c r="R74" i="1"/>
  <c r="Q74" i="1"/>
  <c r="P74" i="1"/>
  <c r="O74" i="1"/>
  <c r="N74" i="1"/>
  <c r="M74" i="1"/>
  <c r="L74" i="1"/>
  <c r="K74" i="1"/>
  <c r="J74" i="1"/>
  <c r="I74" i="1"/>
  <c r="H74" i="1"/>
  <c r="G74" i="1"/>
  <c r="R71" i="1"/>
  <c r="Q71" i="1"/>
  <c r="P71" i="1"/>
  <c r="O71" i="1"/>
  <c r="N71" i="1"/>
  <c r="M71" i="1"/>
  <c r="L71" i="1"/>
  <c r="K71" i="1"/>
  <c r="J71" i="1"/>
  <c r="I71" i="1"/>
  <c r="H71" i="1"/>
  <c r="G71" i="1"/>
  <c r="R68" i="1"/>
  <c r="Q68" i="1"/>
  <c r="P68" i="1"/>
  <c r="O68" i="1"/>
  <c r="N68" i="1"/>
  <c r="M68" i="1"/>
  <c r="L68" i="1"/>
  <c r="K68" i="1"/>
  <c r="J68" i="1"/>
  <c r="I68" i="1"/>
  <c r="H68" i="1"/>
  <c r="G68" i="1"/>
  <c r="R65" i="1"/>
  <c r="Q65" i="1"/>
  <c r="P65" i="1"/>
  <c r="O65" i="1"/>
  <c r="N65" i="1"/>
  <c r="M65" i="1"/>
  <c r="L65" i="1"/>
  <c r="K65" i="1"/>
  <c r="J65" i="1"/>
  <c r="I65" i="1"/>
  <c r="H65" i="1"/>
  <c r="G65" i="1"/>
  <c r="R62" i="1"/>
  <c r="Q62" i="1"/>
  <c r="P62" i="1"/>
  <c r="O62" i="1"/>
  <c r="N62" i="1"/>
  <c r="M62" i="1"/>
  <c r="L62" i="1"/>
  <c r="K62" i="1"/>
  <c r="J62" i="1"/>
  <c r="I62" i="1"/>
  <c r="H62" i="1"/>
  <c r="G62" i="1"/>
  <c r="R59" i="1"/>
  <c r="Q59" i="1"/>
  <c r="P59" i="1"/>
  <c r="O59" i="1"/>
  <c r="N59" i="1"/>
  <c r="M59" i="1"/>
  <c r="L59" i="1"/>
  <c r="K59" i="1"/>
  <c r="J59" i="1"/>
  <c r="I59" i="1"/>
  <c r="H59" i="1"/>
  <c r="G59" i="1"/>
  <c r="P56" i="1"/>
  <c r="O56" i="1"/>
  <c r="N56" i="1"/>
  <c r="M56" i="1"/>
  <c r="L56" i="1"/>
  <c r="K56" i="1"/>
  <c r="J56" i="1"/>
  <c r="I56" i="1"/>
  <c r="H56" i="1"/>
  <c r="G56" i="1"/>
  <c r="R50" i="1"/>
  <c r="Q50" i="1"/>
  <c r="P50" i="1"/>
  <c r="O50" i="1"/>
  <c r="N50" i="1"/>
  <c r="M50" i="1"/>
  <c r="L50" i="1"/>
  <c r="K50" i="1"/>
  <c r="J50" i="1"/>
  <c r="I50" i="1"/>
  <c r="H50" i="1"/>
  <c r="G50" i="1"/>
  <c r="R47" i="1"/>
  <c r="Q47" i="1"/>
  <c r="P47" i="1"/>
  <c r="O47" i="1"/>
  <c r="N47" i="1"/>
  <c r="M47" i="1"/>
  <c r="L47" i="1"/>
  <c r="K47" i="1"/>
  <c r="J47" i="1"/>
  <c r="I47" i="1"/>
  <c r="H47" i="1"/>
  <c r="G47" i="1"/>
  <c r="R44" i="1"/>
  <c r="Q44" i="1"/>
  <c r="P44" i="1"/>
  <c r="O44" i="1"/>
  <c r="N44" i="1"/>
  <c r="M44" i="1"/>
  <c r="L44" i="1"/>
  <c r="K44" i="1"/>
  <c r="J44" i="1"/>
  <c r="I44" i="1"/>
  <c r="H44" i="1"/>
  <c r="G44" i="1"/>
  <c r="R41" i="1"/>
  <c r="Q41" i="1"/>
  <c r="P41" i="1"/>
  <c r="O41" i="1"/>
  <c r="N41" i="1"/>
  <c r="M41" i="1"/>
  <c r="L41" i="1"/>
  <c r="K41" i="1"/>
  <c r="J41" i="1"/>
  <c r="I41" i="1"/>
  <c r="H41" i="1"/>
  <c r="G41" i="1"/>
  <c r="R38" i="1"/>
  <c r="Q38" i="1"/>
  <c r="P38" i="1"/>
  <c r="O38" i="1"/>
  <c r="N38" i="1"/>
  <c r="M38" i="1"/>
  <c r="L38" i="1"/>
  <c r="K38" i="1"/>
  <c r="J38" i="1"/>
  <c r="I38" i="1"/>
  <c r="H38" i="1"/>
  <c r="G38" i="1"/>
  <c r="R35" i="1"/>
  <c r="Q35" i="1"/>
  <c r="P35" i="1"/>
  <c r="O35" i="1"/>
  <c r="N35" i="1"/>
  <c r="M35" i="1"/>
  <c r="L35" i="1"/>
  <c r="K35" i="1"/>
  <c r="J35" i="1"/>
  <c r="I35" i="1"/>
  <c r="H35" i="1"/>
  <c r="G35" i="1"/>
  <c r="R32" i="1"/>
  <c r="Q32" i="1"/>
  <c r="P32" i="1"/>
  <c r="O32" i="1"/>
  <c r="N32" i="1"/>
  <c r="M32" i="1"/>
  <c r="L32" i="1"/>
  <c r="K32" i="1"/>
  <c r="J32" i="1"/>
  <c r="I32" i="1"/>
  <c r="H32" i="1"/>
  <c r="G32" i="1"/>
  <c r="R29" i="1"/>
  <c r="Q29" i="1"/>
  <c r="P29" i="1"/>
  <c r="O29" i="1"/>
  <c r="N29" i="1"/>
  <c r="M29" i="1"/>
  <c r="L29" i="1"/>
  <c r="K29" i="1"/>
  <c r="J29" i="1"/>
  <c r="I29" i="1"/>
  <c r="H29" i="1"/>
  <c r="G29" i="1"/>
  <c r="R26" i="1"/>
  <c r="Q26" i="1"/>
  <c r="P26" i="1"/>
  <c r="O26" i="1"/>
  <c r="N26" i="1"/>
  <c r="M26" i="1"/>
  <c r="L26" i="1"/>
  <c r="K26" i="1"/>
  <c r="J26" i="1"/>
  <c r="I26" i="1"/>
  <c r="H26" i="1"/>
  <c r="G26" i="1"/>
  <c r="R23" i="1"/>
  <c r="Q23" i="1"/>
  <c r="P23" i="1"/>
  <c r="O23" i="1"/>
  <c r="N23" i="1"/>
  <c r="M23" i="1"/>
  <c r="L23" i="1"/>
  <c r="K23" i="1"/>
  <c r="J23" i="1"/>
  <c r="I23" i="1"/>
  <c r="H23" i="1"/>
  <c r="G23" i="1"/>
  <c r="R20" i="1"/>
  <c r="Q20" i="1"/>
  <c r="P20" i="1"/>
  <c r="O20" i="1"/>
  <c r="N20" i="1"/>
  <c r="M20" i="1"/>
  <c r="L20" i="1"/>
  <c r="K20" i="1"/>
  <c r="J20" i="1"/>
  <c r="I20" i="1"/>
  <c r="H20" i="1"/>
  <c r="G20" i="1"/>
  <c r="R17" i="1"/>
  <c r="Q17" i="1"/>
  <c r="P17" i="1"/>
  <c r="O17" i="1"/>
  <c r="N17" i="1"/>
  <c r="M17" i="1"/>
  <c r="L17" i="1"/>
  <c r="K17" i="1"/>
  <c r="J17" i="1"/>
  <c r="I17" i="1"/>
  <c r="H17" i="1"/>
  <c r="G17" i="1"/>
  <c r="R14" i="1"/>
  <c r="Q14" i="1"/>
  <c r="P14" i="1"/>
  <c r="O14" i="1"/>
  <c r="N14" i="1"/>
  <c r="M14" i="1"/>
  <c r="L14" i="1"/>
  <c r="K14" i="1"/>
  <c r="J14" i="1"/>
  <c r="I14" i="1"/>
  <c r="H14" i="1"/>
  <c r="G14" i="1"/>
  <c r="R11" i="1"/>
  <c r="Q11" i="1"/>
  <c r="P11" i="1"/>
  <c r="O11" i="1"/>
  <c r="N11" i="1"/>
  <c r="M11" i="1"/>
  <c r="L11" i="1"/>
  <c r="K11" i="1"/>
  <c r="J11" i="1"/>
  <c r="I11" i="1"/>
  <c r="H11" i="1"/>
  <c r="G11" i="1"/>
  <c r="R8" i="1"/>
  <c r="Q8" i="1"/>
  <c r="P8" i="1"/>
  <c r="O8" i="1"/>
  <c r="N8" i="1"/>
  <c r="M8" i="1"/>
  <c r="L8" i="1"/>
  <c r="K8" i="1"/>
  <c r="J8" i="1"/>
  <c r="I8" i="1"/>
  <c r="H8" i="1"/>
  <c r="G8" i="1"/>
  <c r="G5" i="1"/>
  <c r="H5" i="1"/>
  <c r="I5" i="1"/>
  <c r="J5" i="1"/>
  <c r="K5" i="1"/>
  <c r="L5" i="1"/>
  <c r="M5" i="1"/>
  <c r="N5" i="1"/>
  <c r="O5" i="1"/>
  <c r="P5" i="1"/>
  <c r="Q5" i="1"/>
  <c r="R5" i="1"/>
  <c r="HM255" i="1"/>
  <c r="H256" i="1"/>
  <c r="O53" i="1"/>
  <c r="F604" i="1"/>
  <c r="L53" i="1"/>
  <c r="P53" i="1"/>
  <c r="H53" i="1"/>
  <c r="G53" i="1"/>
  <c r="M223" i="1"/>
  <c r="M271" i="1"/>
  <c r="M280" i="1"/>
  <c r="P271" i="1"/>
  <c r="O385" i="1"/>
  <c r="N304" i="1"/>
  <c r="F586" i="1" l="1"/>
  <c r="M53" i="1"/>
  <c r="Q175" i="1"/>
  <c r="L271" i="1"/>
  <c r="Q478" i="1"/>
  <c r="N175" i="1"/>
  <c r="M175" i="1"/>
  <c r="K157" i="1"/>
  <c r="F454" i="1"/>
  <c r="O304" i="1"/>
  <c r="F301" i="1"/>
  <c r="F412" i="1"/>
  <c r="F457" i="1"/>
  <c r="F481" i="1"/>
  <c r="F484" i="1"/>
  <c r="F487" i="1"/>
  <c r="F508" i="1"/>
  <c r="F253" i="1"/>
  <c r="F264" i="1"/>
  <c r="L175" i="1"/>
  <c r="K175" i="1"/>
  <c r="R175" i="1"/>
  <c r="F150" i="1"/>
  <c r="F391" i="1"/>
  <c r="F199" i="1"/>
  <c r="F174" i="1"/>
  <c r="P175" i="1"/>
  <c r="F173" i="1"/>
  <c r="M157" i="1"/>
  <c r="F154" i="1"/>
  <c r="O175" i="1"/>
  <c r="I223" i="1"/>
  <c r="O223" i="1"/>
  <c r="F592" i="1"/>
  <c r="R157" i="1"/>
  <c r="F114" i="1"/>
  <c r="F123" i="1"/>
  <c r="F76" i="1"/>
  <c r="M367" i="1"/>
  <c r="Q367" i="1"/>
  <c r="P367" i="1"/>
  <c r="J511" i="1"/>
  <c r="I610" i="1"/>
  <c r="F607" i="1"/>
  <c r="F598" i="1"/>
  <c r="M532" i="1"/>
  <c r="J439" i="1"/>
  <c r="N439" i="1"/>
  <c r="F214" i="1"/>
  <c r="I175" i="1"/>
  <c r="F166" i="1"/>
  <c r="J175" i="1"/>
  <c r="M77" i="1"/>
  <c r="I77" i="1"/>
  <c r="Q53" i="1"/>
  <c r="F52" i="1"/>
  <c r="F388" i="1"/>
  <c r="F421" i="1"/>
  <c r="F433" i="1"/>
  <c r="F436" i="1"/>
  <c r="F469" i="1"/>
  <c r="F147" i="1"/>
  <c r="F550" i="1"/>
  <c r="F493" i="1"/>
  <c r="F496" i="1"/>
  <c r="I304" i="1"/>
  <c r="F274" i="1"/>
  <c r="F75" i="1"/>
  <c r="F32" i="1"/>
  <c r="F41" i="1"/>
  <c r="F44" i="1"/>
  <c r="F59" i="1"/>
  <c r="F62" i="1"/>
  <c r="F68" i="1"/>
  <c r="F84" i="1"/>
  <c r="F87" i="1"/>
  <c r="F132" i="1"/>
  <c r="F138" i="1"/>
  <c r="F141" i="1"/>
  <c r="F153" i="1"/>
  <c r="F163" i="1"/>
  <c r="F169" i="1"/>
  <c r="F196" i="1"/>
  <c r="F208" i="1"/>
  <c r="F211" i="1"/>
  <c r="F220" i="1"/>
  <c r="F283" i="1"/>
  <c r="F286" i="1"/>
  <c r="F289" i="1"/>
  <c r="F352" i="1"/>
  <c r="F361" i="1"/>
  <c r="F547" i="1"/>
  <c r="F553" i="1"/>
  <c r="F556" i="1"/>
  <c r="F559" i="1"/>
  <c r="F232" i="1"/>
  <c r="F235" i="1"/>
  <c r="F247" i="1"/>
  <c r="F277" i="1"/>
  <c r="F99" i="1"/>
  <c r="F111" i="1"/>
  <c r="F117" i="1"/>
  <c r="F120" i="1"/>
  <c r="F126" i="1"/>
  <c r="F129" i="1"/>
  <c r="F292" i="1"/>
  <c r="F328" i="1"/>
  <c r="F337" i="1"/>
  <c r="F340" i="1"/>
  <c r="F400" i="1"/>
  <c r="F409" i="1"/>
  <c r="F415" i="1"/>
  <c r="F448" i="1"/>
  <c r="F460" i="1"/>
  <c r="F463" i="1"/>
  <c r="F475" i="1"/>
  <c r="F490" i="1"/>
  <c r="F502" i="1"/>
  <c r="F505" i="1"/>
  <c r="F523" i="1"/>
  <c r="F526" i="1"/>
  <c r="F535" i="1"/>
  <c r="F538" i="1"/>
  <c r="F541" i="1"/>
  <c r="F571" i="1"/>
  <c r="F574" i="1"/>
  <c r="F580" i="1"/>
  <c r="F583" i="1"/>
  <c r="F601" i="1"/>
  <c r="F595" i="1"/>
  <c r="F260" i="1"/>
  <c r="F8" i="1"/>
  <c r="F135" i="1"/>
  <c r="F81" i="1"/>
  <c r="F238" i="1"/>
  <c r="F499" i="1"/>
  <c r="F565" i="1"/>
  <c r="J53" i="1"/>
  <c r="K53" i="1"/>
  <c r="H77" i="1"/>
  <c r="J77" i="1"/>
  <c r="L77" i="1"/>
  <c r="N77" i="1"/>
  <c r="P77" i="1"/>
  <c r="R77" i="1"/>
  <c r="K77" i="1"/>
  <c r="O77" i="1"/>
  <c r="Q77" i="1"/>
  <c r="G175" i="1"/>
  <c r="H175" i="1"/>
  <c r="G223" i="1"/>
  <c r="J223" i="1"/>
  <c r="L223" i="1"/>
  <c r="N223" i="1"/>
  <c r="P223" i="1"/>
  <c r="R223" i="1"/>
  <c r="K223" i="1"/>
  <c r="Q223" i="1"/>
  <c r="G271" i="1"/>
  <c r="K271" i="1"/>
  <c r="O271" i="1"/>
  <c r="J271" i="1"/>
  <c r="N271" i="1"/>
  <c r="R271" i="1"/>
  <c r="J304" i="1"/>
  <c r="L304" i="1"/>
  <c r="K304" i="1"/>
  <c r="M304" i="1"/>
  <c r="F370" i="1"/>
  <c r="F376" i="1"/>
  <c r="F379" i="1"/>
  <c r="F394" i="1"/>
  <c r="F397" i="1"/>
  <c r="F403" i="1"/>
  <c r="F406" i="1"/>
  <c r="F418" i="1"/>
  <c r="F427" i="1"/>
  <c r="F430" i="1"/>
  <c r="F442" i="1"/>
  <c r="F445" i="1"/>
  <c r="F451" i="1"/>
  <c r="F472" i="1"/>
  <c r="F562" i="1"/>
  <c r="I612" i="1"/>
  <c r="K612" i="1"/>
  <c r="M612" i="1"/>
  <c r="O612" i="1"/>
  <c r="Q612" i="1"/>
  <c r="F331" i="1"/>
  <c r="F355" i="1"/>
  <c r="F364" i="1"/>
  <c r="F544" i="1"/>
  <c r="F267" i="1"/>
  <c r="F205" i="1"/>
  <c r="F298" i="1"/>
  <c r="F334" i="1"/>
  <c r="F346" i="1"/>
  <c r="F349" i="1"/>
  <c r="F514" i="1"/>
  <c r="F520" i="1"/>
  <c r="F529" i="1"/>
  <c r="I611" i="1"/>
  <c r="K611" i="1"/>
  <c r="M611" i="1"/>
  <c r="O611" i="1"/>
  <c r="Q611" i="1"/>
  <c r="K613" i="1"/>
  <c r="M613" i="1"/>
  <c r="Q613" i="1"/>
  <c r="H612" i="1"/>
  <c r="H271" i="1"/>
  <c r="F608" i="1"/>
  <c r="G77" i="1"/>
  <c r="J611" i="1"/>
  <c r="L611" i="1"/>
  <c r="N611" i="1"/>
  <c r="P611" i="1"/>
  <c r="R611" i="1"/>
  <c r="J613" i="1"/>
  <c r="L613" i="1"/>
  <c r="N613" i="1"/>
  <c r="P613" i="1"/>
  <c r="R613" i="1"/>
  <c r="J157" i="1"/>
  <c r="N157" i="1"/>
  <c r="P157" i="1"/>
  <c r="G612" i="1"/>
  <c r="I613" i="1"/>
  <c r="O613" i="1"/>
  <c r="F51" i="1"/>
  <c r="I53" i="1"/>
  <c r="F254" i="1"/>
  <c r="F256" i="1" s="1"/>
  <c r="F464" i="1"/>
  <c r="F466" i="1" s="1"/>
  <c r="F476" i="1"/>
  <c r="F510" i="1"/>
  <c r="F587" i="1"/>
  <c r="F589" i="1" s="1"/>
  <c r="H613" i="1"/>
  <c r="F5" i="1"/>
  <c r="F29" i="1"/>
  <c r="F35" i="1"/>
  <c r="F38" i="1"/>
  <c r="F47" i="1"/>
  <c r="F50" i="1"/>
  <c r="F108" i="1"/>
  <c r="F382" i="1"/>
  <c r="F268" i="1"/>
  <c r="F293" i="1"/>
  <c r="F295" i="1" s="1"/>
  <c r="F509" i="1"/>
  <c r="F566" i="1"/>
  <c r="F568" i="1" s="1"/>
  <c r="H611" i="1"/>
  <c r="F517" i="1"/>
  <c r="F530" i="1"/>
  <c r="F532" i="1" s="1"/>
  <c r="G613" i="1"/>
  <c r="F437" i="1"/>
  <c r="G611" i="1"/>
  <c r="F422" i="1"/>
  <c r="F424" i="1" s="1"/>
  <c r="F373" i="1"/>
  <c r="F365" i="1"/>
  <c r="F367" i="1" s="1"/>
  <c r="F226" i="1"/>
  <c r="F241" i="1"/>
  <c r="F250" i="1"/>
  <c r="F229" i="1"/>
  <c r="I157" i="1"/>
  <c r="O157" i="1"/>
  <c r="F156" i="1"/>
  <c r="F155" i="1"/>
  <c r="F612" i="1" s="1"/>
  <c r="F56" i="1"/>
  <c r="F478" i="1"/>
  <c r="F65" i="1"/>
  <c r="F71" i="1"/>
  <c r="F74" i="1"/>
  <c r="F105" i="1"/>
  <c r="F160" i="1"/>
  <c r="F217" i="1"/>
  <c r="F244" i="1"/>
  <c r="F343" i="1"/>
  <c r="F358" i="1"/>
  <c r="H223" i="1"/>
  <c r="H280" i="1"/>
  <c r="P280" i="1"/>
  <c r="F200" i="1"/>
  <c r="F172" i="1"/>
  <c r="F96" i="1"/>
  <c r="L157" i="1"/>
  <c r="F144" i="1"/>
  <c r="H157" i="1"/>
  <c r="F90" i="1"/>
  <c r="F93" i="1"/>
  <c r="F102" i="1"/>
  <c r="F11" i="1"/>
  <c r="F14" i="1"/>
  <c r="F23" i="1"/>
  <c r="F17" i="1"/>
  <c r="F20" i="1"/>
  <c r="F26" i="1"/>
  <c r="F280" i="1"/>
  <c r="H202" i="1"/>
  <c r="J202" i="1"/>
  <c r="L202" i="1"/>
  <c r="N202" i="1"/>
  <c r="P202" i="1"/>
  <c r="R202" i="1"/>
  <c r="I202" i="1"/>
  <c r="K202" i="1"/>
  <c r="M202" i="1"/>
  <c r="O202" i="1"/>
  <c r="Q202" i="1"/>
  <c r="F385" i="1"/>
  <c r="F223" i="1" l="1"/>
  <c r="F271" i="1"/>
  <c r="F610" i="1"/>
  <c r="F439" i="1"/>
  <c r="F304" i="1"/>
  <c r="F175" i="1"/>
  <c r="O614" i="1"/>
  <c r="F511" i="1"/>
  <c r="F611" i="1"/>
  <c r="F77" i="1"/>
  <c r="J614" i="1"/>
  <c r="F613" i="1"/>
  <c r="F53" i="1"/>
  <c r="K614" i="1"/>
  <c r="L614" i="1"/>
  <c r="H614" i="1"/>
  <c r="R614" i="1"/>
  <c r="I614" i="1"/>
  <c r="N614" i="1"/>
  <c r="P614" i="1"/>
  <c r="Q614" i="1"/>
  <c r="M614" i="1"/>
  <c r="G614" i="1"/>
  <c r="F157" i="1"/>
  <c r="F202" i="1"/>
  <c r="F614" i="1" l="1"/>
  <c r="E617" i="1" s="1"/>
</calcChain>
</file>

<file path=xl/sharedStrings.xml><?xml version="1.0" encoding="utf-8"?>
<sst xmlns="http://schemas.openxmlformats.org/spreadsheetml/2006/main" count="1871" uniqueCount="260">
  <si>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</si>
  <si>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</si>
  <si>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</si>
  <si>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</si>
  <si>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</si>
  <si>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</si>
  <si>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</si>
  <si>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</si>
  <si>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</si>
  <si>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</si>
  <si>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</si>
  <si>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</si>
  <si>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</si>
  <si>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</si>
  <si>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</si>
  <si>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</si>
  <si>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</si>
  <si>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</si>
  <si>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</si>
  <si>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</si>
  <si>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</si>
  <si>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</si>
  <si>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</si>
  <si>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</si>
  <si>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</si>
  <si>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</si>
  <si>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</si>
  <si>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</si>
  <si>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Обласний комунальний заклад "Психоневрологічний диспансер м. Кривий Ріг"</t>
  </si>
  <si>
    <t>Комунальний заклад Центральна міська лікарня м. Тернівки</t>
  </si>
  <si>
    <t xml:space="preserve">1-а міська лікарня 
м. Дніпродзержинськ
</t>
  </si>
  <si>
    <t xml:space="preserve">Комунальний заклад "Центральна міська лікарня м. Орджонікідзе" </t>
  </si>
  <si>
    <t>Першотравенська міська лікарня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</si>
  <si>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</si>
  <si>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</si>
  <si>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</si>
  <si>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</si>
  <si>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</si>
  <si>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</si>
  <si>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</si>
  <si>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</si>
  <si>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</si>
  <si>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</si>
  <si>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</si>
  <si>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</si>
  <si>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</si>
  <si>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</si>
  <si>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</si>
  <si>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</si>
  <si>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</si>
  <si>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>Одеський обласний проти-туберкульозний диспансер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</si>
  <si>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</si>
  <si>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</si>
  <si>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</si>
  <si>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</si>
  <si>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</si>
  <si>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Жовтнева центральна районна лікарня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</si>
  <si>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</si>
  <si>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</si>
  <si>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</si>
  <si>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</si>
  <si>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</si>
  <si>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</si>
  <si>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</si>
  <si>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</si>
  <si>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</si>
  <si>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</si>
  <si>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</si>
  <si>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</si>
  <si>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</si>
  <si>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</si>
  <si>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</si>
  <si>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</si>
  <si>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</si>
  <si>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</si>
  <si>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</si>
  <si>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</si>
  <si>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</si>
  <si>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</si>
  <si>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</si>
  <si>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</si>
  <si>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</si>
  <si>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</si>
  <si>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</si>
  <si>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</si>
  <si>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</si>
  <si>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</si>
  <si>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</si>
  <si>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</si>
  <si>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</si>
  <si>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</si>
  <si>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</si>
  <si>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</si>
  <si>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</si>
  <si>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</si>
  <si>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</si>
  <si>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</si>
  <si>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</si>
  <si>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</si>
  <si>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</si>
  <si>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</si>
  <si>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</si>
  <si>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</si>
  <si>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</si>
  <si>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</si>
  <si>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</si>
  <si>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</si>
  <si>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</si>
  <si>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</si>
  <si>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</si>
  <si>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</si>
  <si>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</si>
  <si>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</si>
  <si>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</si>
  <si>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</si>
  <si>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</si>
  <si>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</si>
  <si>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</si>
  <si>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</si>
  <si>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</si>
  <si>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</si>
  <si>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</si>
  <si>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</si>
  <si>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</si>
  <si>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</si>
  <si>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</si>
  <si>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</si>
  <si>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</si>
  <si>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</si>
  <si>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</si>
  <si>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</si>
  <si>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</si>
  <si>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</si>
  <si>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</si>
  <si>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</si>
  <si>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Багатопрофільна лікарня міста Сєвєродонецька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</si>
  <si>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</si>
  <si>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</si>
  <si>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</si>
  <si>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</si>
  <si>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</si>
  <si>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</si>
  <si>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</si>
  <si>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</si>
  <si>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</si>
  <si>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</si>
  <si>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</si>
  <si>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</si>
  <si>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</si>
  <si>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</si>
  <si>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</si>
  <si>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</si>
  <si>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</si>
  <si>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</si>
  <si>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</si>
  <si>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</si>
  <si>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</si>
  <si>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</si>
  <si>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</si>
  <si>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</si>
  <si>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</si>
  <si>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</si>
  <si>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</si>
  <si>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</si>
  <si>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</si>
  <si>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</si>
  <si>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</si>
  <si>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</si>
  <si>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</si>
  <si>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</si>
  <si>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</si>
  <si>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</si>
  <si>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</si>
  <si>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</si>
  <si>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</si>
  <si>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</si>
  <si>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</si>
  <si>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</si>
  <si>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</si>
  <si>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</si>
  <si>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</si>
  <si>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</si>
  <si>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</si>
  <si>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</si>
  <si>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</si>
  <si>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</si>
  <si>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</si>
  <si>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</si>
  <si>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</si>
  <si>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</si>
  <si>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</si>
  <si>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</si>
  <si>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</si>
  <si>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</si>
  <si>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</si>
  <si>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</si>
  <si>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</si>
  <si>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</si>
  <si>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</si>
  <si>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</si>
  <si>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</si>
  <si>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</si>
  <si>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</si>
  <si>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</si>
  <si>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</si>
  <si>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</si>
  <si>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</si>
  <si>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</si>
  <si>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</si>
  <si>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</si>
  <si>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</si>
  <si>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</si>
  <si>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</si>
  <si>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</si>
  <si>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</si>
  <si>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</si>
  <si>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</si>
  <si>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</si>
  <si>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</si>
  <si>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</si>
  <si>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</si>
  <si>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</si>
  <si>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</si>
  <si>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</si>
  <si>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</si>
  <si>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</si>
  <si>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</si>
  <si>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</si>
  <si>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</si>
  <si>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</si>
  <si>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</si>
  <si>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</si>
  <si>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</si>
  <si>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</si>
  <si>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</si>
  <si>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</si>
  <si>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</si>
  <si>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</si>
  <si>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</si>
  <si>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</si>
  <si>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</si>
  <si>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</si>
  <si>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Метадон (табл.)</t>
  </si>
  <si>
    <t>Метадон(рідкий)</t>
  </si>
  <si>
    <t>Диспансерне відділення Луганський обласний наркологічний диспансер 
(м. Лисичанськ)</t>
  </si>
  <si>
    <t>Кролевецька центральна районна лікарня</t>
  </si>
  <si>
    <t>КЗ Марганецька ЦМЛ</t>
  </si>
  <si>
    <t>з них, отримували препарат за рецептом</t>
  </si>
  <si>
    <t>з них, отримували препарат в рамках стаціонару на дому</t>
  </si>
  <si>
    <t xml:space="preserve">Київська міська наркологічна клінічна лікарня "Соціотерапія" </t>
  </si>
  <si>
    <t xml:space="preserve">Метадон </t>
  </si>
  <si>
    <t>Інфекційна лікарня №1 М. Кривий Ріг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</si>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</sst>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0">
    <xf numFmtId="0" fontId="0" fillId="0" borderId="0" xfId="0"/>
    <xf numFmtId="0" fontId="3" fillId="2" borderId="1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left" vertical="center" textRotation="90" wrapText="1"/>
    </xf>
    <xf numFmtId="0" fontId="3" fillId="3" borderId="3" xfId="0" applyFont="1" applyFill="1" applyBorder="1" applyAlignment="1">
      <alignment horizontal="left" vertical="center" textRotation="90" wrapText="1"/>
    </xf>
    <xf numFmtId="1" fontId="3" fillId="3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165" fontId="3" fillId="8" borderId="6" xfId="0" applyNumberFormat="1" applyFont="1" applyFill="1" applyBorder="1" applyAlignment="1">
      <alignment horizontal="center" vertical="center" wrapText="1"/>
    </xf>
    <xf numFmtId="165" fontId="3" fillId="8" borderId="11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5" fontId="9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3" borderId="13" xfId="0" applyNumberFormat="1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4" fillId="5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textRotation="90" wrapText="1"/>
    </xf>
    <xf numFmtId="1" fontId="3" fillId="2" borderId="23" xfId="0" applyNumberFormat="1" applyFont="1" applyFill="1" applyBorder="1" applyAlignment="1">
      <alignment horizontal="center" vertical="center" textRotation="90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5" fillId="10" borderId="2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center" vertical="center" wrapText="1"/>
    </xf>
    <xf numFmtId="1" fontId="5" fillId="10" borderId="4" xfId="0" applyNumberFormat="1" applyFont="1" applyFill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5" fillId="10" borderId="24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" fontId="5" fillId="10" borderId="21" xfId="0" applyNumberFormat="1" applyFont="1" applyFill="1" applyBorder="1" applyAlignment="1">
      <alignment horizontal="center" vertical="center" wrapText="1"/>
    </xf>
    <xf numFmtId="1" fontId="5" fillId="10" borderId="13" xfId="0" applyNumberFormat="1" applyFont="1" applyFill="1" applyBorder="1" applyAlignment="1">
      <alignment horizontal="center" vertical="center" wrapText="1"/>
    </xf>
    <xf numFmtId="1" fontId="5" fillId="10" borderId="22" xfId="0" applyNumberFormat="1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1" fontId="12" fillId="10" borderId="9" xfId="0" applyNumberFormat="1" applyFont="1" applyFill="1" applyBorder="1" applyAlignment="1">
      <alignment horizontal="center" vertical="center" wrapText="1"/>
    </xf>
    <xf numFmtId="1" fontId="12" fillId="10" borderId="20" xfId="0" applyNumberFormat="1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1" fontId="12" fillId="10" borderId="10" xfId="0" applyNumberFormat="1" applyFont="1" applyFill="1" applyBorder="1" applyAlignment="1">
      <alignment horizontal="center" vertical="center" wrapText="1"/>
    </xf>
    <xf numFmtId="1" fontId="12" fillId="10" borderId="19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65" fontId="13" fillId="5" borderId="2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1" fontId="3" fillId="13" borderId="11" xfId="0" applyNumberFormat="1" applyFont="1" applyFill="1" applyBorder="1" applyAlignment="1">
      <alignment horizontal="center" vertical="center" wrapText="1"/>
    </xf>
    <xf numFmtId="1" fontId="3" fillId="14" borderId="1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 textRotation="90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5" fillId="14" borderId="28" xfId="0" applyNumberFormat="1" applyFont="1" applyFill="1" applyBorder="1" applyAlignment="1">
      <alignment horizontal="center" vertical="center" wrapText="1"/>
    </xf>
    <xf numFmtId="1" fontId="5" fillId="14" borderId="3" xfId="0" applyNumberFormat="1" applyFont="1" applyFill="1" applyBorder="1" applyAlignment="1">
      <alignment horizontal="center" vertical="center" wrapText="1"/>
    </xf>
    <xf numFmtId="0" fontId="3" fillId="14" borderId="28" xfId="0" applyNumberFormat="1" applyFont="1" applyFill="1" applyBorder="1" applyAlignment="1">
      <alignment horizontal="center" vertical="center" wrapText="1"/>
    </xf>
    <xf numFmtId="0" fontId="5" fillId="14" borderId="22" xfId="0" applyNumberFormat="1" applyFont="1" applyFill="1" applyBorder="1" applyAlignment="1">
      <alignment horizontal="center" vertical="center" wrapText="1"/>
    </xf>
    <xf numFmtId="0" fontId="3" fillId="14" borderId="15" xfId="0" applyNumberFormat="1" applyFont="1" applyFill="1" applyBorder="1" applyAlignment="1">
      <alignment horizontal="center" vertical="center" wrapText="1"/>
    </xf>
    <xf numFmtId="0" fontId="3" fillId="14" borderId="6" xfId="0" applyNumberFormat="1" applyFont="1" applyFill="1" applyBorder="1" applyAlignment="1">
      <alignment horizontal="center" vertical="center" wrapText="1"/>
    </xf>
    <xf numFmtId="0" fontId="5" fillId="14" borderId="3" xfId="0" applyNumberFormat="1" applyFont="1" applyFill="1" applyBorder="1" applyAlignment="1">
      <alignment horizontal="center" vertical="center" wrapText="1"/>
    </xf>
    <xf numFmtId="165" fontId="5" fillId="14" borderId="2" xfId="0" applyNumberFormat="1" applyFont="1" applyFill="1" applyBorder="1" applyAlignment="1">
      <alignment horizontal="center" vertical="center" wrapText="1"/>
    </xf>
    <xf numFmtId="0" fontId="5" fillId="14" borderId="16" xfId="0" applyNumberFormat="1" applyFont="1" applyFill="1" applyBorder="1" applyAlignment="1">
      <alignment horizontal="center" vertical="center" wrapText="1"/>
    </xf>
    <xf numFmtId="1" fontId="5" fillId="14" borderId="10" xfId="0" applyNumberFormat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5" fillId="14" borderId="2" xfId="0" applyNumberFormat="1" applyFont="1" applyFill="1" applyBorder="1" applyAlignment="1">
      <alignment horizontal="center" vertical="center" wrapText="1"/>
    </xf>
    <xf numFmtId="0" fontId="5" fillId="14" borderId="10" xfId="0" applyNumberFormat="1" applyFont="1" applyFill="1" applyBorder="1" applyAlignment="1">
      <alignment horizontal="center" vertical="center" wrapText="1"/>
    </xf>
    <xf numFmtId="1" fontId="5" fillId="14" borderId="16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165" fontId="3" fillId="14" borderId="1" xfId="0" applyNumberFormat="1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165" fontId="3" fillId="14" borderId="10" xfId="0" applyNumberFormat="1" applyFont="1" applyFill="1" applyBorder="1" applyAlignment="1">
      <alignment horizontal="center" vertical="center" wrapText="1"/>
    </xf>
    <xf numFmtId="165" fontId="3" fillId="14" borderId="11" xfId="0" applyNumberFormat="1" applyFont="1" applyFill="1" applyBorder="1" applyAlignment="1">
      <alignment horizontal="center" vertical="center" wrapText="1"/>
    </xf>
    <xf numFmtId="165" fontId="3" fillId="14" borderId="6" xfId="0" applyNumberFormat="1" applyFont="1" applyFill="1" applyBorder="1" applyAlignment="1">
      <alignment horizontal="center" vertical="center" wrapText="1"/>
    </xf>
    <xf numFmtId="0" fontId="3" fillId="14" borderId="0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NumberFormat="1" applyFont="1" applyFill="1" applyAlignment="1">
      <alignment horizontal="center" vertical="center" wrapText="1"/>
    </xf>
    <xf numFmtId="165" fontId="3" fillId="14" borderId="4" xfId="0" applyNumberFormat="1" applyFont="1" applyFill="1" applyBorder="1" applyAlignment="1">
      <alignment horizontal="center" vertical="center" textRotation="90" wrapText="1"/>
    </xf>
    <xf numFmtId="165" fontId="5" fillId="14" borderId="4" xfId="0" applyNumberFormat="1" applyFont="1" applyFill="1" applyBorder="1" applyAlignment="1">
      <alignment horizontal="center" vertical="center" wrapText="1"/>
    </xf>
    <xf numFmtId="165" fontId="5" fillId="14" borderId="19" xfId="0" applyNumberFormat="1" applyFont="1" applyFill="1" applyBorder="1" applyAlignment="1">
      <alignment horizontal="center" vertical="center" wrapText="1"/>
    </xf>
    <xf numFmtId="165" fontId="3" fillId="14" borderId="4" xfId="0" applyNumberFormat="1" applyFont="1" applyFill="1" applyBorder="1" applyAlignment="1">
      <alignment horizontal="center" vertical="center" wrapText="1"/>
    </xf>
    <xf numFmtId="165" fontId="3" fillId="14" borderId="19" xfId="0" applyNumberFormat="1" applyFont="1" applyFill="1" applyBorder="1" applyAlignment="1">
      <alignment horizontal="center" vertical="center" wrapText="1"/>
    </xf>
    <xf numFmtId="165" fontId="5" fillId="14" borderId="13" xfId="0" applyNumberFormat="1" applyFont="1" applyFill="1" applyBorder="1" applyAlignment="1">
      <alignment horizontal="center" vertical="center" wrapText="1"/>
    </xf>
    <xf numFmtId="165" fontId="5" fillId="14" borderId="16" xfId="0" applyNumberFormat="1" applyFont="1" applyFill="1" applyBorder="1" applyAlignment="1">
      <alignment horizontal="center" vertical="center" wrapText="1"/>
    </xf>
    <xf numFmtId="165" fontId="3" fillId="14" borderId="0" xfId="0" applyNumberFormat="1" applyFont="1" applyFill="1" applyBorder="1" applyAlignment="1">
      <alignment horizontal="center" vertical="center" wrapText="1"/>
    </xf>
    <xf numFmtId="165" fontId="3" fillId="14" borderId="0" xfId="0" applyNumberFormat="1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3" fillId="1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" fontId="3" fillId="10" borderId="28" xfId="0" applyNumberFormat="1" applyFont="1" applyFill="1" applyBorder="1" applyAlignment="1">
      <alignment horizontal="center" vertical="center" wrapText="1"/>
    </xf>
    <xf numFmtId="1" fontId="9" fillId="10" borderId="11" xfId="0" applyNumberFormat="1" applyFont="1" applyFill="1" applyBorder="1" applyAlignment="1">
      <alignment horizontal="center" vertical="center" wrapText="1"/>
    </xf>
    <xf numFmtId="1" fontId="4" fillId="10" borderId="11" xfId="0" applyNumberFormat="1" applyFont="1" applyFill="1" applyBorder="1" applyAlignment="1">
      <alignment horizontal="center" vertical="center" wrapText="1"/>
    </xf>
    <xf numFmtId="1" fontId="5" fillId="14" borderId="2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5" fillId="14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14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14" borderId="3" xfId="0" applyNumberFormat="1" applyFont="1" applyFill="1" applyBorder="1" applyAlignment="1">
      <alignment horizontal="center" vertical="center" wrapText="1"/>
    </xf>
    <xf numFmtId="165" fontId="3" fillId="14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14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5" fillId="14" borderId="9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5" fillId="14" borderId="0" xfId="0" applyNumberFormat="1" applyFont="1" applyFill="1" applyBorder="1" applyAlignment="1">
      <alignment horizontal="center" vertical="center" wrapText="1"/>
    </xf>
    <xf numFmtId="165" fontId="5" fillId="14" borderId="1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14" borderId="21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14" borderId="22" xfId="1" applyNumberFormat="1" applyFont="1" applyFill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65" fontId="5" fillId="14" borderId="12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 wrapText="1"/>
    </xf>
    <xf numFmtId="165" fontId="3" fillId="14" borderId="28" xfId="0" applyNumberFormat="1" applyFont="1" applyFill="1" applyBorder="1" applyAlignment="1">
      <alignment horizontal="center" vertical="center" wrapText="1"/>
    </xf>
    <xf numFmtId="165" fontId="4" fillId="14" borderId="28" xfId="0" applyNumberFormat="1" applyFont="1" applyFill="1" applyBorder="1" applyAlignment="1">
      <alignment horizontal="center" vertical="center" wrapText="1"/>
    </xf>
    <xf numFmtId="165" fontId="5" fillId="14" borderId="28" xfId="0" applyNumberFormat="1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165" fontId="9" fillId="14" borderId="28" xfId="0" applyNumberFormat="1" applyFont="1" applyFill="1" applyBorder="1" applyAlignment="1">
      <alignment horizontal="center" vertical="center" wrapText="1"/>
    </xf>
    <xf numFmtId="165" fontId="13" fillId="14" borderId="2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11" fillId="11" borderId="14" xfId="0" applyFont="1" applyFill="1" applyBorder="1" applyAlignment="1">
      <alignment horizontal="left" vertical="center" wrapText="1"/>
    </xf>
    <xf numFmtId="0" fontId="11" fillId="11" borderId="15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6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textRotation="90" wrapText="1"/>
    </xf>
    <xf numFmtId="0" fontId="3" fillId="2" borderId="14" xfId="0" applyFont="1" applyFill="1" applyBorder="1" applyAlignment="1">
      <alignment horizontal="left" vertical="center" textRotation="90" wrapText="1"/>
    </xf>
    <xf numFmtId="0" fontId="3" fillId="2" borderId="15" xfId="0" applyFont="1" applyFill="1" applyBorder="1" applyAlignment="1">
      <alignment horizontal="left" vertical="center" textRotation="90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textRotation="90" wrapText="1"/>
    </xf>
    <xf numFmtId="0" fontId="3" fillId="2" borderId="27" xfId="0" applyFont="1" applyFill="1" applyBorder="1" applyAlignment="1">
      <alignment horizontal="left" vertical="center" textRotation="90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10" fillId="11" borderId="23" xfId="0" applyFont="1" applyFill="1" applyBorder="1" applyAlignment="1">
      <alignment horizontal="left" vertical="center" wrapText="1"/>
    </xf>
    <xf numFmtId="0" fontId="10" fillId="11" borderId="26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11" borderId="37" xfId="0" applyFont="1" applyFill="1" applyBorder="1" applyAlignment="1">
      <alignment horizontal="left" vertical="center" wrapText="1"/>
    </xf>
    <xf numFmtId="0" fontId="3" fillId="11" borderId="38" xfId="0" applyFont="1" applyFill="1" applyBorder="1" applyAlignment="1">
      <alignment horizontal="left" vertical="center" wrapText="1"/>
    </xf>
    <xf numFmtId="0" fontId="3" fillId="11" borderId="39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textRotation="90" wrapText="1"/>
    </xf>
    <xf numFmtId="0" fontId="3" fillId="2" borderId="14" xfId="0" applyNumberFormat="1" applyFont="1" applyFill="1" applyBorder="1" applyAlignment="1">
      <alignment horizontal="left" vertical="center" textRotation="90" wrapText="1"/>
    </xf>
    <xf numFmtId="0" fontId="3" fillId="2" borderId="24" xfId="0" applyNumberFormat="1" applyFont="1" applyFill="1" applyBorder="1" applyAlignment="1">
      <alignment horizontal="left" vertical="center" textRotation="90" wrapText="1"/>
    </xf>
    <xf numFmtId="0" fontId="3" fillId="2" borderId="27" xfId="0" applyNumberFormat="1" applyFont="1" applyFill="1" applyBorder="1" applyAlignment="1">
      <alignment horizontal="left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779"/>
  <sheetViews>
    <sheetView showZeros="0" tabSelected="1" showRuler="0" topLeftCell="C1" zoomScale="70" zoomScaleNormal="70" zoomScaleSheetLayoutView="50" zoomScalePageLayoutView="75" workbookViewId="0">
      <pane xSplit="2" ySplit="1" topLeftCell="E2" activePane="bottomRight" state="frozen"/>
      <selection activeCell="C1" sqref="C1"/>
      <selection pane="topRight" activeCell="F1" sqref="F1"/>
      <selection pane="bottomLeft" activeCell="C2" sqref="C2"/>
      <selection pane="bottomRight" activeCell="H622" sqref="H622"/>
    </sheetView>
  </sheetViews>
  <sheetFormatPr defaultRowHeight="17.25" outlineLevelRow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6" width="12.7109375" style="76" customWidth="1"/>
    <col min="7" max="9" width="10.28515625" style="77" customWidth="1"/>
    <col min="10" max="12" width="9.7109375" style="77" customWidth="1"/>
    <col min="13" max="13" width="9.7109375" style="78" customWidth="1"/>
    <col min="14" max="18" width="9.7109375" style="77" customWidth="1"/>
    <col min="19" max="19" width="10.7109375" style="273" customWidth="1"/>
    <col min="20" max="20" width="10.42578125" style="265" customWidth="1"/>
    <col min="21" max="21" width="10.85546875" style="79" customWidth="1"/>
    <col min="22" max="22" width="11" style="79" customWidth="1"/>
    <col min="23" max="23" width="9.85546875" style="282" customWidth="1"/>
    <col min="24" max="16384" width="9.140625" style="6"/>
  </cols>
  <sheetData>
    <row r="1" spans="1:23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122" t="s">
        <v>5</v>
      </c>
      <c r="G1" s="106" t="s">
        <v>247</v>
      </c>
      <c r="H1" s="170" t="s">
        <v>248</v>
      </c>
      <c r="I1" s="106" t="s">
        <v>168</v>
      </c>
      <c r="J1" s="171" t="s">
        <v>6</v>
      </c>
      <c r="K1" s="106" t="s">
        <v>7</v>
      </c>
      <c r="L1" s="106" t="s">
        <v>8</v>
      </c>
      <c r="M1" s="4" t="s">
        <v>13</v>
      </c>
      <c r="N1" s="106" t="s">
        <v>166</v>
      </c>
      <c r="O1" s="106" t="s">
        <v>167</v>
      </c>
      <c r="P1" s="106" t="s">
        <v>174</v>
      </c>
      <c r="Q1" s="106" t="s">
        <v>255</v>
      </c>
      <c r="R1" s="106" t="s">
        <v>256</v>
      </c>
      <c r="S1" s="244" t="s">
        <v>11</v>
      </c>
      <c r="T1" s="244" t="s">
        <v>12</v>
      </c>
      <c r="U1" s="105" t="s">
        <v>9</v>
      </c>
      <c r="V1" s="107" t="s">
        <v>10</v>
      </c>
      <c r="W1" s="274" t="s">
        <v>175</v>
      </c>
    </row>
    <row r="2" spans="1:23" ht="18" thickBot="1" x14ac:dyDescent="0.3">
      <c r="A2" s="7">
        <v>1</v>
      </c>
      <c r="B2" s="8">
        <v>2</v>
      </c>
      <c r="C2" s="7">
        <v>3</v>
      </c>
      <c r="D2" s="8">
        <v>4</v>
      </c>
      <c r="E2" s="85">
        <v>5</v>
      </c>
      <c r="F2" s="85">
        <v>11</v>
      </c>
      <c r="G2" s="13"/>
      <c r="H2" s="114"/>
      <c r="I2" s="13"/>
      <c r="J2" s="11">
        <v>13</v>
      </c>
      <c r="K2" s="12">
        <v>14</v>
      </c>
      <c r="L2" s="13">
        <v>15</v>
      </c>
      <c r="M2" s="13">
        <v>16</v>
      </c>
      <c r="N2" s="13">
        <v>17</v>
      </c>
      <c r="O2" s="13">
        <v>18</v>
      </c>
      <c r="P2" s="13">
        <v>19</v>
      </c>
      <c r="Q2" s="11">
        <v>20</v>
      </c>
      <c r="R2" s="12">
        <v>21</v>
      </c>
      <c r="S2" s="245">
        <v>22</v>
      </c>
      <c r="T2" s="246">
        <v>23</v>
      </c>
      <c r="U2" s="9">
        <v>24</v>
      </c>
      <c r="V2" s="10">
        <v>25</v>
      </c>
      <c r="W2" s="242">
        <v>26</v>
      </c>
    </row>
    <row r="3" spans="1:23" ht="15.95" hidden="1" customHeight="1" outlineLevel="1" thickBot="1" x14ac:dyDescent="0.3">
      <c r="A3" s="390">
        <v>1</v>
      </c>
      <c r="B3" s="393" t="s">
        <v>64</v>
      </c>
      <c r="C3" s="346">
        <v>1</v>
      </c>
      <c r="D3" s="352" t="s">
        <v>65</v>
      </c>
      <c r="E3" s="90" t="s">
        <v>238</v>
      </c>
      <c r="F3" s="283">
        <f>27+26+2</f>
        <v>55</v>
      </c>
      <c r="G3" s="184">
        <f>25+26</f>
        <v>51</v>
      </c>
      <c r="H3" s="185">
        <v>2</v>
      </c>
      <c r="I3" s="84">
        <f>21+23+2</f>
        <v>46</v>
      </c>
      <c r="J3" s="50">
        <v>9</v>
      </c>
      <c r="K3" s="84"/>
      <c r="L3" s="50"/>
      <c r="M3" s="119">
        <f>13+6+1</f>
        <v>20</v>
      </c>
      <c r="N3" s="50">
        <v>3</v>
      </c>
      <c r="O3" s="84">
        <f>27+21+1</f>
        <v>49</v>
      </c>
      <c r="P3" s="50">
        <v>2</v>
      </c>
      <c r="Q3" s="51">
        <f>12+6+1</f>
        <v>19</v>
      </c>
      <c r="R3" s="121"/>
      <c r="S3" s="247">
        <v>38</v>
      </c>
      <c r="T3" s="296">
        <v>18.666666666666668</v>
      </c>
      <c r="U3" s="53">
        <v>2</v>
      </c>
      <c r="V3" s="54">
        <v>18</v>
      </c>
      <c r="W3" s="296">
        <v>9.3333333333333339</v>
      </c>
    </row>
    <row r="4" spans="1:23" ht="15.95" hidden="1" customHeight="1" outlineLevel="1" thickBot="1" x14ac:dyDescent="0.3">
      <c r="A4" s="391"/>
      <c r="B4" s="394"/>
      <c r="C4" s="347"/>
      <c r="D4" s="353"/>
      <c r="E4" s="118" t="s">
        <v>16</v>
      </c>
      <c r="F4" s="283">
        <v>164</v>
      </c>
      <c r="G4" s="186">
        <v>32</v>
      </c>
      <c r="H4" s="187"/>
      <c r="I4" s="47">
        <v>140</v>
      </c>
      <c r="J4" s="55">
        <v>24</v>
      </c>
      <c r="K4" s="47"/>
      <c r="L4" s="55"/>
      <c r="M4" s="120">
        <v>32</v>
      </c>
      <c r="N4" s="55">
        <v>5</v>
      </c>
      <c r="O4" s="47">
        <v>141</v>
      </c>
      <c r="P4" s="55">
        <v>3</v>
      </c>
      <c r="Q4" s="56">
        <v>27</v>
      </c>
      <c r="R4" s="57"/>
      <c r="S4" s="249">
        <v>35</v>
      </c>
      <c r="T4" s="250">
        <v>16</v>
      </c>
      <c r="U4" s="55">
        <v>5</v>
      </c>
      <c r="V4" s="59">
        <v>175</v>
      </c>
      <c r="W4" s="267">
        <v>81</v>
      </c>
    </row>
    <row r="5" spans="1:23" ht="16.5" hidden="1" customHeight="1" outlineLevel="1" thickBot="1" x14ac:dyDescent="0.3">
      <c r="A5" s="391"/>
      <c r="B5" s="394"/>
      <c r="C5" s="348"/>
      <c r="D5" s="354"/>
      <c r="E5" s="34" t="s">
        <v>17</v>
      </c>
      <c r="F5" s="18">
        <f>IF(SUM(F3:F4)=SUM(I5:J5),SUM(F3:F4))</f>
        <v>219</v>
      </c>
      <c r="G5" s="18">
        <f t="shared" ref="G5:R5" si="0">SUM(G3:G4)</f>
        <v>83</v>
      </c>
      <c r="H5" s="18">
        <f t="shared" si="0"/>
        <v>2</v>
      </c>
      <c r="I5" s="18">
        <f t="shared" si="0"/>
        <v>186</v>
      </c>
      <c r="J5" s="18">
        <f t="shared" si="0"/>
        <v>33</v>
      </c>
      <c r="K5" s="18">
        <f t="shared" si="0"/>
        <v>0</v>
      </c>
      <c r="L5" s="18">
        <f t="shared" si="0"/>
        <v>0</v>
      </c>
      <c r="M5" s="18">
        <f t="shared" si="0"/>
        <v>52</v>
      </c>
      <c r="N5" s="18">
        <f t="shared" si="0"/>
        <v>8</v>
      </c>
      <c r="O5" s="18">
        <f t="shared" si="0"/>
        <v>190</v>
      </c>
      <c r="P5" s="18">
        <f t="shared" si="0"/>
        <v>5</v>
      </c>
      <c r="Q5" s="18">
        <f t="shared" si="0"/>
        <v>46</v>
      </c>
      <c r="R5" s="18">
        <f t="shared" si="0"/>
        <v>0</v>
      </c>
      <c r="S5" s="251" t="s">
        <v>172</v>
      </c>
      <c r="T5" s="252" t="s">
        <v>172</v>
      </c>
      <c r="U5" s="18" t="s">
        <v>172</v>
      </c>
      <c r="V5" s="21" t="s">
        <v>172</v>
      </c>
      <c r="W5" s="269" t="s">
        <v>172</v>
      </c>
    </row>
    <row r="6" spans="1:23" ht="15.95" hidden="1" customHeight="1" outlineLevel="1" thickBot="1" x14ac:dyDescent="0.3">
      <c r="A6" s="391"/>
      <c r="B6" s="394"/>
      <c r="C6" s="346">
        <v>2</v>
      </c>
      <c r="D6" s="352" t="s">
        <v>66</v>
      </c>
      <c r="E6" s="90" t="s">
        <v>15</v>
      </c>
      <c r="F6" s="283"/>
      <c r="G6" s="184"/>
      <c r="H6" s="188"/>
      <c r="I6" s="84"/>
      <c r="J6" s="172"/>
      <c r="K6" s="50"/>
      <c r="L6" s="84"/>
      <c r="M6" s="96"/>
      <c r="N6" s="84"/>
      <c r="O6" s="50"/>
      <c r="P6" s="84"/>
      <c r="Q6" s="50"/>
      <c r="R6" s="84"/>
      <c r="S6" s="253"/>
      <c r="T6" s="254"/>
      <c r="U6" s="52"/>
      <c r="V6" s="86"/>
      <c r="W6" s="275"/>
    </row>
    <row r="7" spans="1:23" ht="15.95" hidden="1" customHeight="1" outlineLevel="1" thickBot="1" x14ac:dyDescent="0.3">
      <c r="A7" s="391"/>
      <c r="B7" s="394"/>
      <c r="C7" s="347"/>
      <c r="D7" s="353"/>
      <c r="E7" s="63" t="s">
        <v>16</v>
      </c>
      <c r="F7" s="283">
        <v>23</v>
      </c>
      <c r="G7" s="186"/>
      <c r="H7" s="189"/>
      <c r="I7" s="47">
        <v>20</v>
      </c>
      <c r="J7" s="116">
        <v>3</v>
      </c>
      <c r="K7" s="55"/>
      <c r="L7" s="47"/>
      <c r="M7" s="97">
        <v>4</v>
      </c>
      <c r="N7" s="47"/>
      <c r="O7" s="55">
        <v>6</v>
      </c>
      <c r="P7" s="47"/>
      <c r="Q7" s="55">
        <v>3</v>
      </c>
      <c r="R7" s="47"/>
      <c r="S7" s="255">
        <v>35</v>
      </c>
      <c r="T7" s="256">
        <v>14</v>
      </c>
      <c r="U7" s="46">
        <v>10</v>
      </c>
      <c r="V7" s="48">
        <v>170</v>
      </c>
      <c r="W7" s="276">
        <v>65</v>
      </c>
    </row>
    <row r="8" spans="1:23" ht="15.95" hidden="1" customHeight="1" outlineLevel="1" thickBot="1" x14ac:dyDescent="0.3">
      <c r="A8" s="391"/>
      <c r="B8" s="394"/>
      <c r="C8" s="348"/>
      <c r="D8" s="354"/>
      <c r="E8" s="26" t="s">
        <v>17</v>
      </c>
      <c r="F8" s="18">
        <f>IF(SUM(F6:F7)=SUM(I8:J8),SUM(F6:F7))</f>
        <v>23</v>
      </c>
      <c r="G8" s="18">
        <f t="shared" ref="G8:R8" si="1">SUM(G6:G7)</f>
        <v>0</v>
      </c>
      <c r="H8" s="18">
        <f t="shared" si="1"/>
        <v>0</v>
      </c>
      <c r="I8" s="18">
        <f t="shared" si="1"/>
        <v>20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4</v>
      </c>
      <c r="N8" s="18">
        <f t="shared" si="1"/>
        <v>0</v>
      </c>
      <c r="O8" s="18">
        <f t="shared" si="1"/>
        <v>6</v>
      </c>
      <c r="P8" s="18">
        <f t="shared" si="1"/>
        <v>0</v>
      </c>
      <c r="Q8" s="18">
        <f t="shared" si="1"/>
        <v>3</v>
      </c>
      <c r="R8" s="18">
        <f t="shared" si="1"/>
        <v>0</v>
      </c>
      <c r="S8" s="257" t="s">
        <v>172</v>
      </c>
      <c r="T8" s="252" t="s">
        <v>172</v>
      </c>
      <c r="U8" s="18" t="s">
        <v>172</v>
      </c>
      <c r="V8" s="21" t="s">
        <v>172</v>
      </c>
      <c r="W8" s="269" t="s">
        <v>172</v>
      </c>
    </row>
    <row r="9" spans="1:23" ht="15.95" hidden="1" customHeight="1" outlineLevel="1" thickBot="1" x14ac:dyDescent="0.3">
      <c r="A9" s="391"/>
      <c r="B9" s="394"/>
      <c r="C9" s="346">
        <v>3</v>
      </c>
      <c r="D9" s="352" t="s">
        <v>67</v>
      </c>
      <c r="E9" s="73" t="s">
        <v>15</v>
      </c>
      <c r="F9" s="283"/>
      <c r="G9" s="184"/>
      <c r="H9" s="188"/>
      <c r="I9" s="84"/>
      <c r="J9" s="172"/>
      <c r="K9" s="50"/>
      <c r="L9" s="84"/>
      <c r="M9" s="96"/>
      <c r="N9" s="84"/>
      <c r="O9" s="50"/>
      <c r="P9" s="84"/>
      <c r="Q9" s="50"/>
      <c r="R9" s="84"/>
      <c r="S9" s="258"/>
      <c r="T9" s="248"/>
      <c r="U9" s="53"/>
      <c r="V9" s="54"/>
      <c r="W9" s="275"/>
    </row>
    <row r="10" spans="1:23" ht="15.95" hidden="1" customHeight="1" outlineLevel="1" thickBot="1" x14ac:dyDescent="0.3">
      <c r="A10" s="391"/>
      <c r="B10" s="394"/>
      <c r="C10" s="347"/>
      <c r="D10" s="353"/>
      <c r="E10" s="33" t="s">
        <v>16</v>
      </c>
      <c r="F10" s="283">
        <v>6</v>
      </c>
      <c r="G10" s="186"/>
      <c r="H10" s="189"/>
      <c r="I10" s="47">
        <v>6</v>
      </c>
      <c r="J10" s="116"/>
      <c r="K10" s="55"/>
      <c r="L10" s="47"/>
      <c r="M10" s="97">
        <v>3</v>
      </c>
      <c r="N10" s="47">
        <v>1</v>
      </c>
      <c r="O10" s="55">
        <v>4</v>
      </c>
      <c r="P10" s="72"/>
      <c r="Q10" s="83">
        <v>2</v>
      </c>
      <c r="R10" s="72"/>
      <c r="S10" s="259">
        <v>32</v>
      </c>
      <c r="T10" s="260">
        <v>20</v>
      </c>
      <c r="U10" s="59">
        <v>50</v>
      </c>
      <c r="V10" s="60">
        <v>125</v>
      </c>
      <c r="W10" s="276">
        <v>93</v>
      </c>
    </row>
    <row r="11" spans="1:23" ht="15.95" hidden="1" customHeight="1" outlineLevel="1" thickBot="1" x14ac:dyDescent="0.3">
      <c r="A11" s="391"/>
      <c r="B11" s="394"/>
      <c r="C11" s="348"/>
      <c r="D11" s="354"/>
      <c r="E11" s="18" t="s">
        <v>17</v>
      </c>
      <c r="F11" s="18">
        <f>IF(SUM(F9:F10)=SUM(I11:J11),SUM(F9:F10))</f>
        <v>6</v>
      </c>
      <c r="G11" s="18">
        <f t="shared" ref="G11:R11" si="2">SUM(G9:G10)</f>
        <v>0</v>
      </c>
      <c r="H11" s="18">
        <f t="shared" si="2"/>
        <v>0</v>
      </c>
      <c r="I11" s="18">
        <f t="shared" si="2"/>
        <v>6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3</v>
      </c>
      <c r="N11" s="18">
        <f t="shared" si="2"/>
        <v>1</v>
      </c>
      <c r="O11" s="18">
        <f t="shared" si="2"/>
        <v>4</v>
      </c>
      <c r="P11" s="18">
        <f t="shared" si="2"/>
        <v>0</v>
      </c>
      <c r="Q11" s="18">
        <f t="shared" si="2"/>
        <v>2</v>
      </c>
      <c r="R11" s="18">
        <f t="shared" si="2"/>
        <v>0</v>
      </c>
      <c r="S11" s="257" t="s">
        <v>172</v>
      </c>
      <c r="T11" s="252" t="s">
        <v>172</v>
      </c>
      <c r="U11" s="18" t="s">
        <v>172</v>
      </c>
      <c r="V11" s="21" t="s">
        <v>172</v>
      </c>
      <c r="W11" s="269" t="s">
        <v>172</v>
      </c>
    </row>
    <row r="12" spans="1:23" s="37" customFormat="1" ht="15.95" hidden="1" customHeight="1" outlineLevel="1" thickBot="1" x14ac:dyDescent="0.3">
      <c r="A12" s="391"/>
      <c r="B12" s="394"/>
      <c r="C12" s="346">
        <v>4</v>
      </c>
      <c r="D12" s="352" t="s">
        <v>68</v>
      </c>
      <c r="E12" s="74" t="s">
        <v>15</v>
      </c>
      <c r="F12" s="283">
        <v>1</v>
      </c>
      <c r="G12" s="184"/>
      <c r="H12" s="188"/>
      <c r="I12" s="84">
        <v>1</v>
      </c>
      <c r="J12" s="173"/>
      <c r="K12" s="93"/>
      <c r="L12" s="87"/>
      <c r="M12" s="98">
        <v>1</v>
      </c>
      <c r="N12" s="87"/>
      <c r="O12" s="93">
        <v>1</v>
      </c>
      <c r="P12" s="87"/>
      <c r="Q12" s="93">
        <v>1</v>
      </c>
      <c r="R12" s="87"/>
      <c r="S12" s="258">
        <v>41</v>
      </c>
      <c r="T12" s="248">
        <v>20</v>
      </c>
      <c r="U12" s="53">
        <v>18</v>
      </c>
      <c r="V12" s="54">
        <v>18</v>
      </c>
      <c r="W12" s="275">
        <v>18</v>
      </c>
    </row>
    <row r="13" spans="1:23" s="37" customFormat="1" ht="15.95" hidden="1" customHeight="1" outlineLevel="1" thickBot="1" x14ac:dyDescent="0.3">
      <c r="A13" s="391"/>
      <c r="B13" s="394"/>
      <c r="C13" s="347"/>
      <c r="D13" s="353"/>
      <c r="E13" s="38" t="s">
        <v>16</v>
      </c>
      <c r="F13" s="283">
        <v>7</v>
      </c>
      <c r="G13" s="186"/>
      <c r="H13" s="189"/>
      <c r="I13" s="47">
        <v>5</v>
      </c>
      <c r="J13" s="174">
        <v>2</v>
      </c>
      <c r="K13" s="83"/>
      <c r="L13" s="72"/>
      <c r="M13" s="99">
        <v>5</v>
      </c>
      <c r="N13" s="72"/>
      <c r="O13" s="83">
        <v>5</v>
      </c>
      <c r="P13" s="72"/>
      <c r="Q13" s="83">
        <v>5</v>
      </c>
      <c r="R13" s="72"/>
      <c r="S13" s="259">
        <v>32</v>
      </c>
      <c r="T13" s="260">
        <v>6</v>
      </c>
      <c r="U13" s="59">
        <v>40</v>
      </c>
      <c r="V13" s="60">
        <v>125</v>
      </c>
      <c r="W13" s="276">
        <v>97</v>
      </c>
    </row>
    <row r="14" spans="1:23" ht="15.95" hidden="1" customHeight="1" outlineLevel="1" thickBot="1" x14ac:dyDescent="0.3">
      <c r="A14" s="391"/>
      <c r="B14" s="394"/>
      <c r="C14" s="348"/>
      <c r="D14" s="354"/>
      <c r="E14" s="18" t="s">
        <v>17</v>
      </c>
      <c r="F14" s="18">
        <f>IF(SUM(F12:F13)=SUM(I14:J14),SUM(F12:F13))</f>
        <v>8</v>
      </c>
      <c r="G14" s="18">
        <f t="shared" ref="G14:R14" si="3">SUM(G12:G13)</f>
        <v>0</v>
      </c>
      <c r="H14" s="18">
        <f t="shared" si="3"/>
        <v>0</v>
      </c>
      <c r="I14" s="18">
        <f t="shared" si="3"/>
        <v>6</v>
      </c>
      <c r="J14" s="18">
        <f t="shared" si="3"/>
        <v>2</v>
      </c>
      <c r="K14" s="18">
        <f t="shared" si="3"/>
        <v>0</v>
      </c>
      <c r="L14" s="18">
        <f t="shared" si="3"/>
        <v>0</v>
      </c>
      <c r="M14" s="18">
        <f t="shared" si="3"/>
        <v>6</v>
      </c>
      <c r="N14" s="18">
        <f t="shared" si="3"/>
        <v>0</v>
      </c>
      <c r="O14" s="18">
        <f t="shared" si="3"/>
        <v>6</v>
      </c>
      <c r="P14" s="18">
        <f t="shared" si="3"/>
        <v>0</v>
      </c>
      <c r="Q14" s="18">
        <f t="shared" si="3"/>
        <v>6</v>
      </c>
      <c r="R14" s="18">
        <f t="shared" si="3"/>
        <v>0</v>
      </c>
      <c r="S14" s="257" t="s">
        <v>172</v>
      </c>
      <c r="T14" s="252" t="s">
        <v>172</v>
      </c>
      <c r="U14" s="18" t="s">
        <v>172</v>
      </c>
      <c r="V14" s="21" t="s">
        <v>172</v>
      </c>
      <c r="W14" s="269" t="s">
        <v>172</v>
      </c>
    </row>
    <row r="15" spans="1:23" s="40" customFormat="1" ht="15.95" hidden="1" customHeight="1" outlineLevel="1" thickBot="1" x14ac:dyDescent="0.3">
      <c r="A15" s="391"/>
      <c r="B15" s="401"/>
      <c r="C15" s="346">
        <v>5</v>
      </c>
      <c r="D15" s="352" t="s">
        <v>69</v>
      </c>
      <c r="E15" s="71" t="s">
        <v>15</v>
      </c>
      <c r="F15" s="283"/>
      <c r="G15" s="184"/>
      <c r="H15" s="188"/>
      <c r="I15" s="84"/>
      <c r="J15" s="173"/>
      <c r="K15" s="93"/>
      <c r="L15" s="87"/>
      <c r="M15" s="98"/>
      <c r="N15" s="87"/>
      <c r="O15" s="93"/>
      <c r="P15" s="87"/>
      <c r="Q15" s="93"/>
      <c r="R15" s="87"/>
      <c r="S15" s="258"/>
      <c r="T15" s="248"/>
      <c r="U15" s="53"/>
      <c r="V15" s="54"/>
      <c r="W15" s="275"/>
    </row>
    <row r="16" spans="1:23" s="40" customFormat="1" ht="15.95" hidden="1" customHeight="1" outlineLevel="1" thickBot="1" x14ac:dyDescent="0.3">
      <c r="A16" s="391"/>
      <c r="B16" s="401"/>
      <c r="C16" s="347"/>
      <c r="D16" s="353"/>
      <c r="E16" s="38" t="s">
        <v>16</v>
      </c>
      <c r="F16" s="283">
        <v>5</v>
      </c>
      <c r="G16" s="186"/>
      <c r="H16" s="189"/>
      <c r="I16" s="47">
        <v>5</v>
      </c>
      <c r="J16" s="174"/>
      <c r="K16" s="83"/>
      <c r="L16" s="72"/>
      <c r="M16" s="99">
        <v>2</v>
      </c>
      <c r="N16" s="72">
        <v>1</v>
      </c>
      <c r="O16" s="83">
        <v>3</v>
      </c>
      <c r="P16" s="72"/>
      <c r="Q16" s="83">
        <v>2</v>
      </c>
      <c r="R16" s="72"/>
      <c r="S16" s="259">
        <v>34</v>
      </c>
      <c r="T16" s="260">
        <v>14</v>
      </c>
      <c r="U16" s="59">
        <v>40</v>
      </c>
      <c r="V16" s="60">
        <v>150</v>
      </c>
      <c r="W16" s="276">
        <v>94</v>
      </c>
    </row>
    <row r="17" spans="1:23" ht="18.75" hidden="1" customHeight="1" outlineLevel="1" thickBot="1" x14ac:dyDescent="0.3">
      <c r="A17" s="391"/>
      <c r="B17" s="401"/>
      <c r="C17" s="348"/>
      <c r="D17" s="354"/>
      <c r="E17" s="18" t="s">
        <v>17</v>
      </c>
      <c r="F17" s="18">
        <f>IF(SUM(F15:F16)=SUM(I17:J17),SUM(F15:F16))</f>
        <v>5</v>
      </c>
      <c r="G17" s="18">
        <f t="shared" ref="G17:R17" si="4">SUM(G15:G16)</f>
        <v>0</v>
      </c>
      <c r="H17" s="18">
        <f t="shared" si="4"/>
        <v>0</v>
      </c>
      <c r="I17" s="18">
        <f t="shared" si="4"/>
        <v>5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2</v>
      </c>
      <c r="N17" s="18">
        <f t="shared" si="4"/>
        <v>1</v>
      </c>
      <c r="O17" s="18">
        <f t="shared" si="4"/>
        <v>3</v>
      </c>
      <c r="P17" s="18">
        <f t="shared" si="4"/>
        <v>0</v>
      </c>
      <c r="Q17" s="18">
        <f t="shared" si="4"/>
        <v>2</v>
      </c>
      <c r="R17" s="18">
        <f t="shared" si="4"/>
        <v>0</v>
      </c>
      <c r="S17" s="257" t="s">
        <v>172</v>
      </c>
      <c r="T17" s="252" t="s">
        <v>172</v>
      </c>
      <c r="U17" s="18" t="s">
        <v>172</v>
      </c>
      <c r="V17" s="21" t="s">
        <v>172</v>
      </c>
      <c r="W17" s="269" t="s">
        <v>172</v>
      </c>
    </row>
    <row r="18" spans="1:23" s="40" customFormat="1" ht="15.95" hidden="1" customHeight="1" outlineLevel="1" thickBot="1" x14ac:dyDescent="0.3">
      <c r="A18" s="391"/>
      <c r="B18" s="401"/>
      <c r="C18" s="346">
        <v>6</v>
      </c>
      <c r="D18" s="352" t="s">
        <v>70</v>
      </c>
      <c r="E18" s="74" t="s">
        <v>15</v>
      </c>
      <c r="F18" s="283"/>
      <c r="G18" s="184"/>
      <c r="H18" s="188"/>
      <c r="I18" s="84"/>
      <c r="J18" s="173"/>
      <c r="K18" s="93"/>
      <c r="L18" s="87"/>
      <c r="M18" s="98"/>
      <c r="N18" s="87"/>
      <c r="O18" s="93"/>
      <c r="P18" s="87"/>
      <c r="Q18" s="93"/>
      <c r="R18" s="87"/>
      <c r="S18" s="258"/>
      <c r="T18" s="248"/>
      <c r="U18" s="53"/>
      <c r="V18" s="54"/>
      <c r="W18" s="275"/>
    </row>
    <row r="19" spans="1:23" s="40" customFormat="1" ht="15.95" hidden="1" customHeight="1" outlineLevel="1" thickBot="1" x14ac:dyDescent="0.3">
      <c r="A19" s="391"/>
      <c r="B19" s="401"/>
      <c r="C19" s="347"/>
      <c r="D19" s="353"/>
      <c r="E19" s="38" t="s">
        <v>16</v>
      </c>
      <c r="F19" s="283">
        <v>14</v>
      </c>
      <c r="G19" s="186"/>
      <c r="H19" s="189"/>
      <c r="I19" s="47">
        <v>14</v>
      </c>
      <c r="J19" s="174"/>
      <c r="K19" s="83"/>
      <c r="L19" s="72"/>
      <c r="M19" s="99">
        <v>3</v>
      </c>
      <c r="N19" s="72">
        <v>2</v>
      </c>
      <c r="O19" s="83">
        <v>8</v>
      </c>
      <c r="P19" s="72">
        <v>2</v>
      </c>
      <c r="Q19" s="83">
        <v>1</v>
      </c>
      <c r="R19" s="72"/>
      <c r="S19" s="259">
        <v>32</v>
      </c>
      <c r="T19" s="260">
        <v>19</v>
      </c>
      <c r="U19" s="59">
        <v>25</v>
      </c>
      <c r="V19" s="60">
        <v>125</v>
      </c>
      <c r="W19" s="276">
        <v>85</v>
      </c>
    </row>
    <row r="20" spans="1:23" ht="15.95" hidden="1" customHeight="1" outlineLevel="1" thickBot="1" x14ac:dyDescent="0.3">
      <c r="A20" s="391"/>
      <c r="B20" s="401"/>
      <c r="C20" s="348"/>
      <c r="D20" s="354"/>
      <c r="E20" s="18" t="s">
        <v>17</v>
      </c>
      <c r="F20" s="18">
        <f>IF(SUM(F18:F19)=SUM(I20:J20),SUM(F18:F19))</f>
        <v>14</v>
      </c>
      <c r="G20" s="18">
        <f t="shared" ref="G20:R20" si="5">SUM(G18:G19)</f>
        <v>0</v>
      </c>
      <c r="H20" s="18">
        <f t="shared" si="5"/>
        <v>0</v>
      </c>
      <c r="I20" s="18">
        <f t="shared" si="5"/>
        <v>14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3</v>
      </c>
      <c r="N20" s="18">
        <f t="shared" si="5"/>
        <v>2</v>
      </c>
      <c r="O20" s="18">
        <f t="shared" si="5"/>
        <v>8</v>
      </c>
      <c r="P20" s="18">
        <f t="shared" si="5"/>
        <v>2</v>
      </c>
      <c r="Q20" s="18">
        <f t="shared" si="5"/>
        <v>1</v>
      </c>
      <c r="R20" s="18">
        <f t="shared" si="5"/>
        <v>0</v>
      </c>
      <c r="S20" s="257" t="s">
        <v>172</v>
      </c>
      <c r="T20" s="252" t="s">
        <v>172</v>
      </c>
      <c r="U20" s="18" t="s">
        <v>172</v>
      </c>
      <c r="V20" s="21" t="s">
        <v>172</v>
      </c>
      <c r="W20" s="269" t="s">
        <v>172</v>
      </c>
    </row>
    <row r="21" spans="1:23" ht="15.95" hidden="1" customHeight="1" outlineLevel="1" thickBot="1" x14ac:dyDescent="0.3">
      <c r="A21" s="391"/>
      <c r="B21" s="401"/>
      <c r="C21" s="346">
        <v>7</v>
      </c>
      <c r="D21" s="353" t="s">
        <v>212</v>
      </c>
      <c r="E21" s="29" t="s">
        <v>15</v>
      </c>
      <c r="F21" s="283"/>
      <c r="G21" s="184"/>
      <c r="H21" s="188"/>
      <c r="I21" s="84"/>
      <c r="J21" s="173"/>
      <c r="K21" s="93"/>
      <c r="L21" s="87"/>
      <c r="M21" s="98"/>
      <c r="N21" s="87"/>
      <c r="O21" s="93"/>
      <c r="P21" s="87"/>
      <c r="Q21" s="93"/>
      <c r="R21" s="87"/>
      <c r="S21" s="258"/>
      <c r="T21" s="248"/>
      <c r="U21" s="53"/>
      <c r="V21" s="54"/>
      <c r="W21" s="275"/>
    </row>
    <row r="22" spans="1:23" ht="15.95" hidden="1" customHeight="1" outlineLevel="1" thickBot="1" x14ac:dyDescent="0.3">
      <c r="A22" s="391"/>
      <c r="B22" s="401"/>
      <c r="C22" s="347"/>
      <c r="D22" s="353"/>
      <c r="E22" s="17" t="s">
        <v>16</v>
      </c>
      <c r="F22" s="283">
        <v>5</v>
      </c>
      <c r="G22" s="186"/>
      <c r="H22" s="189"/>
      <c r="I22" s="47">
        <v>4</v>
      </c>
      <c r="J22" s="174">
        <v>1</v>
      </c>
      <c r="K22" s="83"/>
      <c r="L22" s="72"/>
      <c r="M22" s="99"/>
      <c r="N22" s="72"/>
      <c r="O22" s="83"/>
      <c r="P22" s="72"/>
      <c r="Q22" s="83"/>
      <c r="R22" s="72"/>
      <c r="S22" s="259">
        <v>50</v>
      </c>
      <c r="T22" s="260">
        <v>21</v>
      </c>
      <c r="U22" s="59">
        <v>5</v>
      </c>
      <c r="V22" s="60">
        <v>130</v>
      </c>
      <c r="W22" s="276">
        <v>90</v>
      </c>
    </row>
    <row r="23" spans="1:23" ht="15.95" hidden="1" customHeight="1" outlineLevel="1" thickBot="1" x14ac:dyDescent="0.3">
      <c r="A23" s="391"/>
      <c r="B23" s="401"/>
      <c r="C23" s="348"/>
      <c r="D23" s="353"/>
      <c r="E23" s="18" t="s">
        <v>17</v>
      </c>
      <c r="F23" s="18">
        <f>IF(SUM(F21:F22)=SUM(I23:J23),SUM(F21:F22))</f>
        <v>5</v>
      </c>
      <c r="G23" s="18">
        <f t="shared" ref="G23:R23" si="6">SUM(G21:G22)</f>
        <v>0</v>
      </c>
      <c r="H23" s="18">
        <f t="shared" si="6"/>
        <v>0</v>
      </c>
      <c r="I23" s="18">
        <f t="shared" si="6"/>
        <v>4</v>
      </c>
      <c r="J23" s="18">
        <f t="shared" si="6"/>
        <v>1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257" t="s">
        <v>172</v>
      </c>
      <c r="T23" s="252" t="s">
        <v>172</v>
      </c>
      <c r="U23" s="18" t="s">
        <v>172</v>
      </c>
      <c r="V23" s="21" t="s">
        <v>172</v>
      </c>
      <c r="W23" s="269" t="s">
        <v>172</v>
      </c>
    </row>
    <row r="24" spans="1:23" ht="15.95" hidden="1" customHeight="1" outlineLevel="1" thickBot="1" x14ac:dyDescent="0.3">
      <c r="A24" s="391"/>
      <c r="B24" s="401"/>
      <c r="C24" s="346">
        <v>8</v>
      </c>
      <c r="D24" s="352" t="s">
        <v>203</v>
      </c>
      <c r="E24" s="29" t="s">
        <v>15</v>
      </c>
      <c r="F24" s="283"/>
      <c r="G24" s="190"/>
      <c r="H24" s="191"/>
      <c r="I24" s="42"/>
      <c r="J24" s="175"/>
      <c r="K24" s="88"/>
      <c r="L24" s="42"/>
      <c r="M24" s="89"/>
      <c r="N24" s="42"/>
      <c r="O24" s="88"/>
      <c r="P24" s="42"/>
      <c r="Q24" s="88"/>
      <c r="R24" s="42"/>
      <c r="S24" s="258"/>
      <c r="T24" s="248"/>
      <c r="U24" s="53"/>
      <c r="V24" s="54"/>
      <c r="W24" s="275"/>
    </row>
    <row r="25" spans="1:23" ht="15.95" hidden="1" customHeight="1" outlineLevel="1" thickBot="1" x14ac:dyDescent="0.3">
      <c r="A25" s="391"/>
      <c r="B25" s="401"/>
      <c r="C25" s="347"/>
      <c r="D25" s="353"/>
      <c r="E25" s="17" t="s">
        <v>16</v>
      </c>
      <c r="F25" s="283">
        <v>3</v>
      </c>
      <c r="G25" s="192"/>
      <c r="H25" s="193"/>
      <c r="I25" s="16">
        <v>2</v>
      </c>
      <c r="J25" s="176">
        <v>1</v>
      </c>
      <c r="K25" s="62"/>
      <c r="L25" s="16"/>
      <c r="M25" s="100">
        <v>1</v>
      </c>
      <c r="N25" s="16"/>
      <c r="O25" s="62"/>
      <c r="P25" s="16"/>
      <c r="Q25" s="62"/>
      <c r="R25" s="16"/>
      <c r="S25" s="259">
        <v>42</v>
      </c>
      <c r="T25" s="260">
        <v>16</v>
      </c>
      <c r="U25" s="59">
        <v>65</v>
      </c>
      <c r="V25" s="60">
        <v>80</v>
      </c>
      <c r="W25" s="276">
        <v>73</v>
      </c>
    </row>
    <row r="26" spans="1:23" ht="15.95" hidden="1" customHeight="1" outlineLevel="1" thickBot="1" x14ac:dyDescent="0.3">
      <c r="A26" s="391"/>
      <c r="B26" s="401"/>
      <c r="C26" s="348"/>
      <c r="D26" s="354"/>
      <c r="E26" s="18" t="s">
        <v>17</v>
      </c>
      <c r="F26" s="18">
        <f>IF(SUM(F24:F25)=SUM(I26:J26),SUM(F24:F25))</f>
        <v>3</v>
      </c>
      <c r="G26" s="18">
        <f t="shared" ref="G26:R26" si="7">SUM(G24:G25)</f>
        <v>0</v>
      </c>
      <c r="H26" s="18">
        <f t="shared" si="7"/>
        <v>0</v>
      </c>
      <c r="I26" s="18">
        <f t="shared" si="7"/>
        <v>2</v>
      </c>
      <c r="J26" s="18">
        <f t="shared" si="7"/>
        <v>1</v>
      </c>
      <c r="K26" s="18">
        <f t="shared" si="7"/>
        <v>0</v>
      </c>
      <c r="L26" s="18">
        <f t="shared" si="7"/>
        <v>0</v>
      </c>
      <c r="M26" s="18">
        <f t="shared" si="7"/>
        <v>1</v>
      </c>
      <c r="N26" s="18">
        <f t="shared" si="7"/>
        <v>0</v>
      </c>
      <c r="O26" s="18">
        <f t="shared" si="7"/>
        <v>0</v>
      </c>
      <c r="P26" s="18">
        <f t="shared" si="7"/>
        <v>0</v>
      </c>
      <c r="Q26" s="18">
        <f t="shared" si="7"/>
        <v>0</v>
      </c>
      <c r="R26" s="18">
        <f t="shared" si="7"/>
        <v>0</v>
      </c>
      <c r="S26" s="257" t="s">
        <v>172</v>
      </c>
      <c r="T26" s="252" t="s">
        <v>172</v>
      </c>
      <c r="U26" s="18" t="s">
        <v>172</v>
      </c>
      <c r="V26" s="21" t="s">
        <v>172</v>
      </c>
      <c r="W26" s="269" t="s">
        <v>172</v>
      </c>
    </row>
    <row r="27" spans="1:23" s="37" customFormat="1" ht="15.95" hidden="1" customHeight="1" outlineLevel="1" thickBot="1" x14ac:dyDescent="0.3">
      <c r="A27" s="391"/>
      <c r="B27" s="401"/>
      <c r="C27" s="346">
        <v>9</v>
      </c>
      <c r="D27" s="354" t="s">
        <v>71</v>
      </c>
      <c r="E27" s="74" t="s">
        <v>15</v>
      </c>
      <c r="F27" s="283"/>
      <c r="G27" s="184"/>
      <c r="H27" s="188"/>
      <c r="I27" s="84"/>
      <c r="J27" s="173"/>
      <c r="K27" s="93"/>
      <c r="L27" s="87"/>
      <c r="M27" s="98"/>
      <c r="N27" s="87"/>
      <c r="O27" s="93"/>
      <c r="P27" s="87"/>
      <c r="Q27" s="93"/>
      <c r="R27" s="87"/>
      <c r="S27" s="258"/>
      <c r="T27" s="248"/>
      <c r="U27" s="53"/>
      <c r="V27" s="54"/>
      <c r="W27" s="275"/>
    </row>
    <row r="28" spans="1:23" s="37" customFormat="1" ht="15.95" hidden="1" customHeight="1" outlineLevel="1" thickBot="1" x14ac:dyDescent="0.3">
      <c r="A28" s="391"/>
      <c r="B28" s="401"/>
      <c r="C28" s="347"/>
      <c r="D28" s="379"/>
      <c r="E28" s="38" t="s">
        <v>16</v>
      </c>
      <c r="F28" s="283">
        <v>16</v>
      </c>
      <c r="G28" s="186"/>
      <c r="H28" s="189"/>
      <c r="I28" s="47">
        <v>14</v>
      </c>
      <c r="J28" s="174">
        <v>2</v>
      </c>
      <c r="K28" s="83"/>
      <c r="L28" s="72"/>
      <c r="M28" s="99">
        <v>4</v>
      </c>
      <c r="N28" s="72">
        <v>1</v>
      </c>
      <c r="O28" s="83">
        <v>10</v>
      </c>
      <c r="P28" s="72"/>
      <c r="Q28" s="83"/>
      <c r="R28" s="72"/>
      <c r="S28" s="259">
        <v>42</v>
      </c>
      <c r="T28" s="260">
        <v>16</v>
      </c>
      <c r="U28" s="59">
        <v>10</v>
      </c>
      <c r="V28" s="60">
        <v>185</v>
      </c>
      <c r="W28" s="276">
        <v>75</v>
      </c>
    </row>
    <row r="29" spans="1:23" ht="17.25" hidden="1" customHeight="1" outlineLevel="1" thickBot="1" x14ac:dyDescent="0.3">
      <c r="A29" s="391"/>
      <c r="B29" s="401"/>
      <c r="C29" s="348"/>
      <c r="D29" s="379"/>
      <c r="E29" s="18" t="s">
        <v>17</v>
      </c>
      <c r="F29" s="18">
        <f>IF(SUM(F27:F28)=SUM(I29:J29),SUM(F27:F28))</f>
        <v>16</v>
      </c>
      <c r="G29" s="18">
        <f t="shared" ref="G29:R29" si="8">SUM(G27:G28)</f>
        <v>0</v>
      </c>
      <c r="H29" s="18">
        <f t="shared" si="8"/>
        <v>0</v>
      </c>
      <c r="I29" s="18">
        <f t="shared" si="8"/>
        <v>14</v>
      </c>
      <c r="J29" s="18">
        <f t="shared" si="8"/>
        <v>2</v>
      </c>
      <c r="K29" s="18">
        <f t="shared" si="8"/>
        <v>0</v>
      </c>
      <c r="L29" s="18">
        <f t="shared" si="8"/>
        <v>0</v>
      </c>
      <c r="M29" s="18">
        <f t="shared" si="8"/>
        <v>4</v>
      </c>
      <c r="N29" s="18">
        <f t="shared" si="8"/>
        <v>1</v>
      </c>
      <c r="O29" s="18">
        <f t="shared" si="8"/>
        <v>10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257" t="s">
        <v>172</v>
      </c>
      <c r="T29" s="252" t="s">
        <v>172</v>
      </c>
      <c r="U29" s="18" t="s">
        <v>172</v>
      </c>
      <c r="V29" s="21" t="s">
        <v>172</v>
      </c>
      <c r="W29" s="269" t="s">
        <v>172</v>
      </c>
    </row>
    <row r="30" spans="1:23" ht="17.25" hidden="1" customHeight="1" outlineLevel="1" thickBot="1" x14ac:dyDescent="0.3">
      <c r="A30" s="391"/>
      <c r="B30" s="401"/>
      <c r="C30" s="346">
        <v>10</v>
      </c>
      <c r="D30" s="352" t="s">
        <v>226</v>
      </c>
      <c r="E30" s="74" t="s">
        <v>15</v>
      </c>
      <c r="F30" s="283"/>
      <c r="G30" s="190"/>
      <c r="H30" s="191"/>
      <c r="I30" s="42"/>
      <c r="J30" s="175"/>
      <c r="K30" s="88"/>
      <c r="L30" s="42"/>
      <c r="M30" s="89"/>
      <c r="N30" s="42"/>
      <c r="O30" s="88"/>
      <c r="P30" s="42"/>
      <c r="Q30" s="88"/>
      <c r="R30" s="42"/>
      <c r="S30" s="261"/>
      <c r="T30" s="262"/>
      <c r="U30" s="88"/>
      <c r="V30" s="42"/>
      <c r="W30" s="277"/>
    </row>
    <row r="31" spans="1:23" ht="18" hidden="1" customHeight="1" outlineLevel="1" thickBot="1" x14ac:dyDescent="0.3">
      <c r="A31" s="391"/>
      <c r="B31" s="401"/>
      <c r="C31" s="347"/>
      <c r="D31" s="353"/>
      <c r="E31" s="38" t="s">
        <v>16</v>
      </c>
      <c r="F31" s="283">
        <v>1</v>
      </c>
      <c r="G31" s="192"/>
      <c r="H31" s="193"/>
      <c r="I31" s="16">
        <v>1</v>
      </c>
      <c r="J31" s="176"/>
      <c r="K31" s="62"/>
      <c r="L31" s="16"/>
      <c r="M31" s="100">
        <v>1</v>
      </c>
      <c r="N31" s="16"/>
      <c r="O31" s="62"/>
      <c r="P31" s="16">
        <v>1</v>
      </c>
      <c r="Q31" s="62"/>
      <c r="R31" s="16">
        <v>1</v>
      </c>
      <c r="S31" s="263">
        <v>38</v>
      </c>
      <c r="T31" s="264">
        <v>15</v>
      </c>
      <c r="U31" s="62">
        <v>60</v>
      </c>
      <c r="V31" s="16">
        <v>60</v>
      </c>
      <c r="W31" s="278">
        <v>60</v>
      </c>
    </row>
    <row r="32" spans="1:23" ht="17.25" hidden="1" customHeight="1" outlineLevel="1" thickBot="1" x14ac:dyDescent="0.3">
      <c r="A32" s="391"/>
      <c r="B32" s="401"/>
      <c r="C32" s="348"/>
      <c r="D32" s="354"/>
      <c r="E32" s="18" t="s">
        <v>17</v>
      </c>
      <c r="F32" s="18">
        <f>IF(SUM(F30:F31)=SUM(I32:J32),SUM(F30:F31))</f>
        <v>1</v>
      </c>
      <c r="G32" s="18">
        <f t="shared" ref="G32:R32" si="9">SUM(G30:G31)</f>
        <v>0</v>
      </c>
      <c r="H32" s="18">
        <f t="shared" si="9"/>
        <v>0</v>
      </c>
      <c r="I32" s="18">
        <f t="shared" si="9"/>
        <v>1</v>
      </c>
      <c r="J32" s="18">
        <f t="shared" si="9"/>
        <v>0</v>
      </c>
      <c r="K32" s="18">
        <f t="shared" si="9"/>
        <v>0</v>
      </c>
      <c r="L32" s="18">
        <f t="shared" si="9"/>
        <v>0</v>
      </c>
      <c r="M32" s="18">
        <f t="shared" si="9"/>
        <v>1</v>
      </c>
      <c r="N32" s="18">
        <f t="shared" si="9"/>
        <v>0</v>
      </c>
      <c r="O32" s="18">
        <f t="shared" si="9"/>
        <v>0</v>
      </c>
      <c r="P32" s="18">
        <f t="shared" si="9"/>
        <v>1</v>
      </c>
      <c r="Q32" s="18">
        <f t="shared" si="9"/>
        <v>0</v>
      </c>
      <c r="R32" s="18">
        <f t="shared" si="9"/>
        <v>1</v>
      </c>
      <c r="S32" s="257" t="s">
        <v>172</v>
      </c>
      <c r="T32" s="252" t="s">
        <v>172</v>
      </c>
      <c r="U32" s="18" t="s">
        <v>172</v>
      </c>
      <c r="V32" s="21" t="s">
        <v>172</v>
      </c>
      <c r="W32" s="269" t="s">
        <v>172</v>
      </c>
    </row>
    <row r="33" spans="1:23" ht="17.25" hidden="1" customHeight="1" outlineLevel="1" thickBot="1" x14ac:dyDescent="0.3">
      <c r="A33" s="391"/>
      <c r="B33" s="401"/>
      <c r="C33" s="346">
        <v>11</v>
      </c>
      <c r="D33" s="388" t="s">
        <v>199</v>
      </c>
      <c r="E33" s="42" t="s">
        <v>15</v>
      </c>
      <c r="F33" s="283"/>
      <c r="G33" s="190"/>
      <c r="H33" s="191"/>
      <c r="I33" s="42"/>
      <c r="J33" s="175"/>
      <c r="K33" s="88"/>
      <c r="L33" s="42"/>
      <c r="M33" s="89"/>
      <c r="N33" s="42"/>
      <c r="O33" s="88"/>
      <c r="P33" s="42"/>
      <c r="Q33" s="88"/>
      <c r="R33" s="42"/>
      <c r="S33" s="258"/>
      <c r="T33" s="248"/>
      <c r="U33" s="53"/>
      <c r="V33" s="54"/>
      <c r="W33" s="275"/>
    </row>
    <row r="34" spans="1:23" ht="17.25" hidden="1" customHeight="1" outlineLevel="1" thickBot="1" x14ac:dyDescent="0.3">
      <c r="A34" s="391"/>
      <c r="B34" s="401"/>
      <c r="C34" s="347"/>
      <c r="D34" s="388"/>
      <c r="E34" s="16" t="s">
        <v>16</v>
      </c>
      <c r="F34" s="283">
        <v>15</v>
      </c>
      <c r="G34" s="192"/>
      <c r="H34" s="193"/>
      <c r="I34" s="16">
        <v>12</v>
      </c>
      <c r="J34" s="176">
        <v>3</v>
      </c>
      <c r="K34" s="62"/>
      <c r="L34" s="16"/>
      <c r="M34" s="100">
        <v>9</v>
      </c>
      <c r="N34" s="16">
        <v>6</v>
      </c>
      <c r="O34" s="62">
        <v>10</v>
      </c>
      <c r="P34" s="16">
        <v>1</v>
      </c>
      <c r="Q34" s="62">
        <v>7</v>
      </c>
      <c r="R34" s="16"/>
      <c r="S34" s="259">
        <v>37</v>
      </c>
      <c r="T34" s="260">
        <v>16</v>
      </c>
      <c r="U34" s="59">
        <v>35</v>
      </c>
      <c r="V34" s="60">
        <v>125</v>
      </c>
      <c r="W34" s="276">
        <v>75</v>
      </c>
    </row>
    <row r="35" spans="1:23" ht="15.75" hidden="1" customHeight="1" outlineLevel="1" thickBot="1" x14ac:dyDescent="0.3">
      <c r="A35" s="391"/>
      <c r="B35" s="401"/>
      <c r="C35" s="348"/>
      <c r="D35" s="388"/>
      <c r="E35" s="18" t="s">
        <v>17</v>
      </c>
      <c r="F35" s="18">
        <f>IF(SUM(F33:F34)=SUM(I35:J35),SUM(F33:F34))</f>
        <v>15</v>
      </c>
      <c r="G35" s="18">
        <f t="shared" ref="G35:R35" si="10">SUM(G33:G34)</f>
        <v>0</v>
      </c>
      <c r="H35" s="18">
        <f t="shared" si="10"/>
        <v>0</v>
      </c>
      <c r="I35" s="18">
        <f t="shared" si="10"/>
        <v>12</v>
      </c>
      <c r="J35" s="18">
        <f t="shared" si="10"/>
        <v>3</v>
      </c>
      <c r="K35" s="18">
        <f t="shared" si="10"/>
        <v>0</v>
      </c>
      <c r="L35" s="18">
        <f t="shared" si="10"/>
        <v>0</v>
      </c>
      <c r="M35" s="18">
        <f t="shared" si="10"/>
        <v>9</v>
      </c>
      <c r="N35" s="18">
        <f t="shared" si="10"/>
        <v>6</v>
      </c>
      <c r="O35" s="18">
        <f t="shared" si="10"/>
        <v>10</v>
      </c>
      <c r="P35" s="18">
        <f t="shared" si="10"/>
        <v>1</v>
      </c>
      <c r="Q35" s="18">
        <f t="shared" si="10"/>
        <v>7</v>
      </c>
      <c r="R35" s="18">
        <f t="shared" si="10"/>
        <v>0</v>
      </c>
      <c r="S35" s="257" t="s">
        <v>172</v>
      </c>
      <c r="T35" s="252" t="s">
        <v>172</v>
      </c>
      <c r="U35" s="18" t="s">
        <v>172</v>
      </c>
      <c r="V35" s="21" t="s">
        <v>172</v>
      </c>
      <c r="W35" s="269" t="s">
        <v>172</v>
      </c>
    </row>
    <row r="36" spans="1:23" ht="15.75" hidden="1" customHeight="1" outlineLevel="1" thickBot="1" x14ac:dyDescent="0.3">
      <c r="A36" s="391"/>
      <c r="B36" s="394"/>
      <c r="C36" s="346">
        <v>12</v>
      </c>
      <c r="D36" s="349" t="s">
        <v>200</v>
      </c>
      <c r="E36" s="42" t="s">
        <v>15</v>
      </c>
      <c r="F36" s="283"/>
      <c r="G36" s="190"/>
      <c r="H36" s="191"/>
      <c r="I36" s="42"/>
      <c r="J36" s="175"/>
      <c r="K36" s="88"/>
      <c r="L36" s="42"/>
      <c r="M36" s="89"/>
      <c r="N36" s="42"/>
      <c r="O36" s="88"/>
      <c r="P36" s="42"/>
      <c r="Q36" s="88"/>
      <c r="R36" s="42"/>
      <c r="S36" s="258"/>
      <c r="T36" s="248"/>
      <c r="U36" s="53"/>
      <c r="V36" s="54"/>
      <c r="W36" s="275"/>
    </row>
    <row r="37" spans="1:23" ht="15.75" hidden="1" customHeight="1" outlineLevel="1" thickBot="1" x14ac:dyDescent="0.3">
      <c r="A37" s="391"/>
      <c r="B37" s="394"/>
      <c r="C37" s="347"/>
      <c r="D37" s="355"/>
      <c r="E37" s="16" t="s">
        <v>16</v>
      </c>
      <c r="F37" s="283">
        <v>30</v>
      </c>
      <c r="G37" s="192"/>
      <c r="H37" s="193"/>
      <c r="I37" s="16">
        <v>28</v>
      </c>
      <c r="J37" s="176">
        <v>2</v>
      </c>
      <c r="K37" s="62"/>
      <c r="L37" s="16"/>
      <c r="M37" s="100">
        <v>11</v>
      </c>
      <c r="N37" s="16"/>
      <c r="O37" s="62">
        <v>6</v>
      </c>
      <c r="P37" s="16"/>
      <c r="Q37" s="62">
        <v>7</v>
      </c>
      <c r="R37" s="16"/>
      <c r="S37" s="259">
        <v>38</v>
      </c>
      <c r="T37" s="260">
        <v>15</v>
      </c>
      <c r="U37" s="59">
        <v>5</v>
      </c>
      <c r="V37" s="60">
        <v>215</v>
      </c>
      <c r="W37" s="276">
        <v>110</v>
      </c>
    </row>
    <row r="38" spans="1:23" ht="17.25" hidden="1" customHeight="1" outlineLevel="1" thickBot="1" x14ac:dyDescent="0.3">
      <c r="A38" s="391"/>
      <c r="B38" s="394"/>
      <c r="C38" s="348"/>
      <c r="D38" s="356"/>
      <c r="E38" s="18" t="s">
        <v>17</v>
      </c>
      <c r="F38" s="18">
        <f>IF(SUM(F36:F37)=SUM(I38:J38),SUM(F36:F37))</f>
        <v>30</v>
      </c>
      <c r="G38" s="18">
        <f t="shared" ref="G38:R38" si="11">SUM(G36:G37)</f>
        <v>0</v>
      </c>
      <c r="H38" s="18">
        <f t="shared" si="11"/>
        <v>0</v>
      </c>
      <c r="I38" s="18">
        <f t="shared" si="11"/>
        <v>28</v>
      </c>
      <c r="J38" s="18">
        <f t="shared" si="11"/>
        <v>2</v>
      </c>
      <c r="K38" s="18">
        <f t="shared" si="11"/>
        <v>0</v>
      </c>
      <c r="L38" s="18">
        <f t="shared" si="11"/>
        <v>0</v>
      </c>
      <c r="M38" s="18">
        <f t="shared" si="11"/>
        <v>11</v>
      </c>
      <c r="N38" s="18">
        <f t="shared" si="11"/>
        <v>0</v>
      </c>
      <c r="O38" s="18">
        <f t="shared" si="11"/>
        <v>6</v>
      </c>
      <c r="P38" s="18">
        <f t="shared" si="11"/>
        <v>0</v>
      </c>
      <c r="Q38" s="18">
        <f t="shared" si="11"/>
        <v>7</v>
      </c>
      <c r="R38" s="18">
        <f t="shared" si="11"/>
        <v>0</v>
      </c>
      <c r="S38" s="257" t="s">
        <v>172</v>
      </c>
      <c r="T38" s="252" t="s">
        <v>172</v>
      </c>
      <c r="U38" s="18" t="s">
        <v>172</v>
      </c>
      <c r="V38" s="21" t="s">
        <v>172</v>
      </c>
      <c r="W38" s="269" t="s">
        <v>172</v>
      </c>
    </row>
    <row r="39" spans="1:23" ht="15.95" hidden="1" customHeight="1" outlineLevel="1" thickBot="1" x14ac:dyDescent="0.3">
      <c r="A39" s="391"/>
      <c r="B39" s="394"/>
      <c r="C39" s="346">
        <v>13</v>
      </c>
      <c r="D39" s="349" t="s">
        <v>72</v>
      </c>
      <c r="E39" s="22" t="s">
        <v>15</v>
      </c>
      <c r="F39" s="283">
        <v>5</v>
      </c>
      <c r="G39" s="190">
        <v>2</v>
      </c>
      <c r="H39" s="191"/>
      <c r="I39" s="42">
        <v>5</v>
      </c>
      <c r="J39" s="175"/>
      <c r="K39" s="88"/>
      <c r="L39" s="42"/>
      <c r="M39" s="89">
        <v>4</v>
      </c>
      <c r="N39" s="42"/>
      <c r="O39" s="88">
        <v>4</v>
      </c>
      <c r="P39" s="42"/>
      <c r="Q39" s="88">
        <v>4</v>
      </c>
      <c r="R39" s="42"/>
      <c r="S39" s="258">
        <v>41.4</v>
      </c>
      <c r="T39" s="248">
        <v>22.8</v>
      </c>
      <c r="U39" s="53">
        <v>8</v>
      </c>
      <c r="V39" s="54">
        <v>20</v>
      </c>
      <c r="W39" s="275">
        <v>13.2</v>
      </c>
    </row>
    <row r="40" spans="1:23" ht="15.95" hidden="1" customHeight="1" outlineLevel="1" thickBot="1" x14ac:dyDescent="0.3">
      <c r="A40" s="391"/>
      <c r="B40" s="394"/>
      <c r="C40" s="347"/>
      <c r="D40" s="355"/>
      <c r="E40" s="16" t="s">
        <v>16</v>
      </c>
      <c r="F40" s="283">
        <v>3</v>
      </c>
      <c r="G40" s="192"/>
      <c r="H40" s="193"/>
      <c r="I40" s="16">
        <v>2</v>
      </c>
      <c r="J40" s="176">
        <v>1</v>
      </c>
      <c r="K40" s="62"/>
      <c r="L40" s="16"/>
      <c r="M40" s="100">
        <v>3</v>
      </c>
      <c r="N40" s="16"/>
      <c r="O40" s="62">
        <v>2</v>
      </c>
      <c r="P40" s="16"/>
      <c r="Q40" s="62">
        <v>3</v>
      </c>
      <c r="R40" s="16"/>
      <c r="S40" s="259">
        <v>33</v>
      </c>
      <c r="T40" s="260">
        <v>15.7</v>
      </c>
      <c r="U40" s="59">
        <v>30</v>
      </c>
      <c r="V40" s="60">
        <v>100</v>
      </c>
      <c r="W40" s="276">
        <v>63.3</v>
      </c>
    </row>
    <row r="41" spans="1:23" ht="15.95" hidden="1" customHeight="1" outlineLevel="1" thickBot="1" x14ac:dyDescent="0.3">
      <c r="A41" s="391"/>
      <c r="B41" s="394"/>
      <c r="C41" s="348"/>
      <c r="D41" s="356"/>
      <c r="E41" s="18" t="s">
        <v>17</v>
      </c>
      <c r="F41" s="18">
        <f>IF(SUM(F39:F40)=SUM(I41:J41),SUM(F39:F40))</f>
        <v>8</v>
      </c>
      <c r="G41" s="18">
        <f t="shared" ref="G41:R41" si="12">SUM(G39:G40)</f>
        <v>2</v>
      </c>
      <c r="H41" s="18">
        <f t="shared" si="12"/>
        <v>0</v>
      </c>
      <c r="I41" s="18">
        <f t="shared" si="12"/>
        <v>7</v>
      </c>
      <c r="J41" s="18">
        <f t="shared" si="12"/>
        <v>1</v>
      </c>
      <c r="K41" s="18">
        <f t="shared" si="12"/>
        <v>0</v>
      </c>
      <c r="L41" s="18">
        <f t="shared" si="12"/>
        <v>0</v>
      </c>
      <c r="M41" s="18">
        <f t="shared" si="12"/>
        <v>7</v>
      </c>
      <c r="N41" s="18">
        <f t="shared" si="12"/>
        <v>0</v>
      </c>
      <c r="O41" s="18">
        <f t="shared" si="12"/>
        <v>6</v>
      </c>
      <c r="P41" s="18">
        <f t="shared" si="12"/>
        <v>0</v>
      </c>
      <c r="Q41" s="18">
        <f t="shared" si="12"/>
        <v>7</v>
      </c>
      <c r="R41" s="18">
        <f t="shared" si="12"/>
        <v>0</v>
      </c>
      <c r="S41" s="257" t="s">
        <v>172</v>
      </c>
      <c r="T41" s="252" t="s">
        <v>172</v>
      </c>
      <c r="U41" s="18" t="s">
        <v>172</v>
      </c>
      <c r="V41" s="21" t="s">
        <v>172</v>
      </c>
      <c r="W41" s="269" t="s">
        <v>172</v>
      </c>
    </row>
    <row r="42" spans="1:23" ht="15.95" hidden="1" customHeight="1" outlineLevel="1" thickBot="1" x14ac:dyDescent="0.3">
      <c r="A42" s="391"/>
      <c r="B42" s="394"/>
      <c r="C42" s="346">
        <v>14</v>
      </c>
      <c r="D42" s="349" t="s">
        <v>254</v>
      </c>
      <c r="E42" s="22" t="s">
        <v>15</v>
      </c>
      <c r="F42" s="283"/>
      <c r="G42" s="190"/>
      <c r="H42" s="191"/>
      <c r="I42" s="42"/>
      <c r="J42" s="175"/>
      <c r="K42" s="88"/>
      <c r="L42" s="42"/>
      <c r="M42" s="89"/>
      <c r="N42" s="42"/>
      <c r="O42" s="88"/>
      <c r="P42" s="42"/>
      <c r="Q42" s="88"/>
      <c r="R42" s="42"/>
      <c r="S42" s="258"/>
      <c r="T42" s="248"/>
      <c r="U42" s="53"/>
      <c r="V42" s="54"/>
      <c r="W42" s="275"/>
    </row>
    <row r="43" spans="1:23" ht="15.95" hidden="1" customHeight="1" outlineLevel="1" thickBot="1" x14ac:dyDescent="0.3">
      <c r="A43" s="391"/>
      <c r="B43" s="394"/>
      <c r="C43" s="347"/>
      <c r="D43" s="355"/>
      <c r="E43" s="16" t="s">
        <v>16</v>
      </c>
      <c r="F43" s="283">
        <v>1</v>
      </c>
      <c r="G43" s="192">
        <v>1</v>
      </c>
      <c r="H43" s="193"/>
      <c r="I43" s="16">
        <v>1</v>
      </c>
      <c r="J43" s="176"/>
      <c r="K43" s="62"/>
      <c r="L43" s="16"/>
      <c r="M43" s="100">
        <v>1</v>
      </c>
      <c r="N43" s="16"/>
      <c r="O43" s="62">
        <v>1</v>
      </c>
      <c r="P43" s="16"/>
      <c r="Q43" s="62">
        <v>1</v>
      </c>
      <c r="R43" s="16"/>
      <c r="S43" s="259">
        <v>35</v>
      </c>
      <c r="T43" s="260">
        <v>18</v>
      </c>
      <c r="U43" s="59">
        <v>140</v>
      </c>
      <c r="V43" s="60">
        <v>140</v>
      </c>
      <c r="W43" s="276">
        <v>140</v>
      </c>
    </row>
    <row r="44" spans="1:23" ht="15.95" hidden="1" customHeight="1" outlineLevel="1" thickBot="1" x14ac:dyDescent="0.3">
      <c r="A44" s="391"/>
      <c r="B44" s="394"/>
      <c r="C44" s="348"/>
      <c r="D44" s="356"/>
      <c r="E44" s="18" t="s">
        <v>17</v>
      </c>
      <c r="F44" s="18">
        <f>IF(SUM(F42:F43)=SUM(I44:J44),SUM(F42:F43))</f>
        <v>1</v>
      </c>
      <c r="G44" s="18">
        <f t="shared" ref="G44:R44" si="13">SUM(G42:G43)</f>
        <v>1</v>
      </c>
      <c r="H44" s="18">
        <f t="shared" si="13"/>
        <v>0</v>
      </c>
      <c r="I44" s="18">
        <f t="shared" si="13"/>
        <v>1</v>
      </c>
      <c r="J44" s="18">
        <f t="shared" si="13"/>
        <v>0</v>
      </c>
      <c r="K44" s="18">
        <f t="shared" si="13"/>
        <v>0</v>
      </c>
      <c r="L44" s="18">
        <f t="shared" si="13"/>
        <v>0</v>
      </c>
      <c r="M44" s="18">
        <f t="shared" si="13"/>
        <v>1</v>
      </c>
      <c r="N44" s="18">
        <f t="shared" si="13"/>
        <v>0</v>
      </c>
      <c r="O44" s="18">
        <f t="shared" si="13"/>
        <v>1</v>
      </c>
      <c r="P44" s="18">
        <f t="shared" si="13"/>
        <v>0</v>
      </c>
      <c r="Q44" s="18">
        <f t="shared" si="13"/>
        <v>1</v>
      </c>
      <c r="R44" s="18">
        <f t="shared" si="13"/>
        <v>0</v>
      </c>
      <c r="S44" s="257" t="s">
        <v>172</v>
      </c>
      <c r="T44" s="252" t="s">
        <v>172</v>
      </c>
      <c r="U44" s="18" t="s">
        <v>172</v>
      </c>
      <c r="V44" s="21" t="s">
        <v>172</v>
      </c>
      <c r="W44" s="269" t="s">
        <v>172</v>
      </c>
    </row>
    <row r="45" spans="1:23" ht="15.95" hidden="1" customHeight="1" outlineLevel="1" thickBot="1" x14ac:dyDescent="0.3">
      <c r="A45" s="391"/>
      <c r="B45" s="394"/>
      <c r="C45" s="346">
        <v>15</v>
      </c>
      <c r="D45" s="349" t="s">
        <v>253</v>
      </c>
      <c r="E45" s="22" t="s">
        <v>15</v>
      </c>
      <c r="F45" s="283"/>
      <c r="G45" s="190"/>
      <c r="H45" s="191"/>
      <c r="I45" s="42"/>
      <c r="J45" s="175"/>
      <c r="K45" s="88"/>
      <c r="L45" s="42"/>
      <c r="M45" s="89"/>
      <c r="N45" s="42"/>
      <c r="O45" s="88"/>
      <c r="P45" s="42"/>
      <c r="Q45" s="88"/>
      <c r="R45" s="42"/>
      <c r="S45" s="258"/>
      <c r="T45" s="248"/>
      <c r="U45" s="53"/>
      <c r="V45" s="54"/>
      <c r="W45" s="275"/>
    </row>
    <row r="46" spans="1:23" ht="15.95" hidden="1" customHeight="1" outlineLevel="1" thickBot="1" x14ac:dyDescent="0.3">
      <c r="A46" s="391"/>
      <c r="B46" s="394"/>
      <c r="C46" s="347"/>
      <c r="D46" s="355"/>
      <c r="E46" s="16" t="s">
        <v>16</v>
      </c>
      <c r="F46" s="283">
        <v>5</v>
      </c>
      <c r="G46" s="192"/>
      <c r="H46" s="193"/>
      <c r="I46" s="16">
        <v>5</v>
      </c>
      <c r="J46" s="176"/>
      <c r="K46" s="62"/>
      <c r="L46" s="16"/>
      <c r="M46" s="100"/>
      <c r="N46" s="16"/>
      <c r="O46" s="62"/>
      <c r="P46" s="16"/>
      <c r="Q46" s="62"/>
      <c r="R46" s="16"/>
      <c r="S46" s="259">
        <v>32</v>
      </c>
      <c r="T46" s="260">
        <v>16</v>
      </c>
      <c r="U46" s="59">
        <v>20</v>
      </c>
      <c r="V46" s="60">
        <v>140</v>
      </c>
      <c r="W46" s="276">
        <v>100</v>
      </c>
    </row>
    <row r="47" spans="1:23" ht="15.95" hidden="1" customHeight="1" outlineLevel="1" thickBot="1" x14ac:dyDescent="0.3">
      <c r="A47" s="391"/>
      <c r="B47" s="394"/>
      <c r="C47" s="348"/>
      <c r="D47" s="356"/>
      <c r="E47" s="18" t="s">
        <v>17</v>
      </c>
      <c r="F47" s="18">
        <f>IF(SUM(F45:F46)=SUM(I47:J47),SUM(F45:F46))</f>
        <v>5</v>
      </c>
      <c r="G47" s="18">
        <f t="shared" ref="G47:R47" si="14">SUM(G45:G46)</f>
        <v>0</v>
      </c>
      <c r="H47" s="18">
        <f t="shared" si="14"/>
        <v>0</v>
      </c>
      <c r="I47" s="18">
        <f t="shared" si="14"/>
        <v>5</v>
      </c>
      <c r="J47" s="18">
        <f t="shared" si="14"/>
        <v>0</v>
      </c>
      <c r="K47" s="18">
        <f t="shared" si="14"/>
        <v>0</v>
      </c>
      <c r="L47" s="18">
        <f t="shared" si="14"/>
        <v>0</v>
      </c>
      <c r="M47" s="18">
        <f t="shared" si="14"/>
        <v>0</v>
      </c>
      <c r="N47" s="18">
        <f t="shared" si="14"/>
        <v>0</v>
      </c>
      <c r="O47" s="18">
        <f t="shared" si="14"/>
        <v>0</v>
      </c>
      <c r="P47" s="18">
        <f t="shared" si="14"/>
        <v>0</v>
      </c>
      <c r="Q47" s="18">
        <f t="shared" si="14"/>
        <v>0</v>
      </c>
      <c r="R47" s="18">
        <f t="shared" si="14"/>
        <v>0</v>
      </c>
      <c r="S47" s="257" t="s">
        <v>172</v>
      </c>
      <c r="T47" s="252" t="s">
        <v>172</v>
      </c>
      <c r="U47" s="18" t="s">
        <v>172</v>
      </c>
      <c r="V47" s="21" t="s">
        <v>172</v>
      </c>
      <c r="W47" s="269" t="s">
        <v>172</v>
      </c>
    </row>
    <row r="48" spans="1:23" ht="15.95" hidden="1" customHeight="1" outlineLevel="1" thickBot="1" x14ac:dyDescent="0.3">
      <c r="A48" s="391"/>
      <c r="B48" s="394"/>
      <c r="C48" s="346">
        <v>16</v>
      </c>
      <c r="D48" s="349" t="s">
        <v>233</v>
      </c>
      <c r="E48" s="14" t="s">
        <v>15</v>
      </c>
      <c r="F48" s="283"/>
      <c r="G48" s="190"/>
      <c r="H48" s="191"/>
      <c r="I48" s="42"/>
      <c r="J48" s="175"/>
      <c r="K48" s="88"/>
      <c r="L48" s="42"/>
      <c r="M48" s="89"/>
      <c r="N48" s="42"/>
      <c r="O48" s="88"/>
      <c r="P48" s="42"/>
      <c r="Q48" s="88"/>
      <c r="R48" s="42"/>
      <c r="S48" s="258"/>
      <c r="T48" s="248"/>
      <c r="U48" s="53"/>
      <c r="V48" s="54"/>
      <c r="W48" s="275"/>
    </row>
    <row r="49" spans="1:23" ht="15.95" hidden="1" customHeight="1" outlineLevel="1" thickBot="1" x14ac:dyDescent="0.3">
      <c r="A49" s="391"/>
      <c r="B49" s="394"/>
      <c r="C49" s="347"/>
      <c r="D49" s="355"/>
      <c r="E49" s="16" t="s">
        <v>16</v>
      </c>
      <c r="F49" s="283">
        <v>4</v>
      </c>
      <c r="G49" s="192"/>
      <c r="H49" s="193"/>
      <c r="I49" s="16">
        <v>4</v>
      </c>
      <c r="J49" s="176"/>
      <c r="K49" s="62"/>
      <c r="L49" s="16"/>
      <c r="M49" s="100"/>
      <c r="N49" s="16"/>
      <c r="O49" s="62">
        <v>1</v>
      </c>
      <c r="P49" s="16"/>
      <c r="Q49" s="62"/>
      <c r="R49" s="16"/>
      <c r="S49" s="259">
        <v>33</v>
      </c>
      <c r="T49" s="260">
        <v>10</v>
      </c>
      <c r="U49" s="59">
        <v>60</v>
      </c>
      <c r="V49" s="60">
        <v>135</v>
      </c>
      <c r="W49" s="276">
        <v>95</v>
      </c>
    </row>
    <row r="50" spans="1:23" ht="15.95" hidden="1" customHeight="1" outlineLevel="1" thickBot="1" x14ac:dyDescent="0.3">
      <c r="A50" s="391"/>
      <c r="B50" s="394"/>
      <c r="C50" s="348"/>
      <c r="D50" s="356"/>
      <c r="E50" s="18" t="s">
        <v>17</v>
      </c>
      <c r="F50" s="18">
        <f>IF(SUM(F48:F49)=SUM(I50:J50),SUM(F48:F49))</f>
        <v>4</v>
      </c>
      <c r="G50" s="18">
        <f t="shared" ref="G50:R50" si="15">SUM(G48:G49)</f>
        <v>0</v>
      </c>
      <c r="H50" s="18">
        <f t="shared" si="15"/>
        <v>0</v>
      </c>
      <c r="I50" s="18">
        <f t="shared" si="15"/>
        <v>4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8">
        <f t="shared" si="15"/>
        <v>0</v>
      </c>
      <c r="O50" s="18">
        <f t="shared" si="15"/>
        <v>1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257" t="s">
        <v>172</v>
      </c>
      <c r="T50" s="252" t="s">
        <v>172</v>
      </c>
      <c r="U50" s="18" t="s">
        <v>172</v>
      </c>
      <c r="V50" s="21" t="s">
        <v>172</v>
      </c>
      <c r="W50" s="277" t="s">
        <v>172</v>
      </c>
    </row>
    <row r="51" spans="1:23" ht="15.95" customHeight="1" collapsed="1" thickBot="1" x14ac:dyDescent="0.3">
      <c r="A51" s="391"/>
      <c r="B51" s="394"/>
      <c r="C51" s="365" t="s">
        <v>141</v>
      </c>
      <c r="D51" s="396"/>
      <c r="E51" s="43" t="s">
        <v>15</v>
      </c>
      <c r="F51" s="283">
        <f>SUM(I51:J51)</f>
        <v>61</v>
      </c>
      <c r="G51" s="284">
        <f>G48+G45+G42+G39+G36+G33+G30+G27+G24+G21+G18+G15+G12+G9+G6+G3</f>
        <v>53</v>
      </c>
      <c r="H51" s="284">
        <f t="shared" ref="H51:R51" si="16">H48+H45+H42+H39+H36+H33+H30+H27+H24+H21+H18+H15+H12+H9+H6+H3</f>
        <v>2</v>
      </c>
      <c r="I51" s="285">
        <f t="shared" si="16"/>
        <v>52</v>
      </c>
      <c r="J51" s="285">
        <f t="shared" si="16"/>
        <v>9</v>
      </c>
      <c r="K51" s="285">
        <f t="shared" si="16"/>
        <v>0</v>
      </c>
      <c r="L51" s="285">
        <f t="shared" si="16"/>
        <v>0</v>
      </c>
      <c r="M51" s="18">
        <f t="shared" si="16"/>
        <v>25</v>
      </c>
      <c r="N51" s="285">
        <f t="shared" si="16"/>
        <v>3</v>
      </c>
      <c r="O51" s="285">
        <f t="shared" si="16"/>
        <v>54</v>
      </c>
      <c r="P51" s="285">
        <f t="shared" si="16"/>
        <v>2</v>
      </c>
      <c r="Q51" s="285">
        <f t="shared" si="16"/>
        <v>24</v>
      </c>
      <c r="R51" s="285">
        <f t="shared" si="16"/>
        <v>0</v>
      </c>
      <c r="S51" s="266">
        <v>40.133333333333333</v>
      </c>
      <c r="T51" s="270">
        <v>20.488888888888891</v>
      </c>
      <c r="U51" s="298">
        <v>9.3333333333333339</v>
      </c>
      <c r="V51" s="312">
        <v>18.666666666666668</v>
      </c>
      <c r="W51" s="340">
        <v>13.511111111111111</v>
      </c>
    </row>
    <row r="52" spans="1:23" ht="18" customHeight="1" thickBot="1" x14ac:dyDescent="0.3">
      <c r="A52" s="391"/>
      <c r="B52" s="394"/>
      <c r="C52" s="397"/>
      <c r="D52" s="398"/>
      <c r="E52" s="41" t="s">
        <v>16</v>
      </c>
      <c r="F52" s="283">
        <f>SUM(I52:J52)</f>
        <v>302</v>
      </c>
      <c r="G52" s="284">
        <f>G49+G46+G43+G40+G37+G34+G31+G28+G25+G22+G19+G16+G13+G10+G7+G4</f>
        <v>33</v>
      </c>
      <c r="H52" s="284">
        <f t="shared" ref="H52:R52" si="17">H49+H46+H43+H40+H37+H34+H31+H28+H25+H22+H19+H16+H13+H10+H7+H4</f>
        <v>0</v>
      </c>
      <c r="I52" s="285">
        <f t="shared" si="17"/>
        <v>263</v>
      </c>
      <c r="J52" s="285">
        <f t="shared" si="17"/>
        <v>39</v>
      </c>
      <c r="K52" s="285">
        <f t="shared" si="17"/>
        <v>0</v>
      </c>
      <c r="L52" s="285">
        <f t="shared" si="17"/>
        <v>0</v>
      </c>
      <c r="M52" s="18">
        <f t="shared" si="17"/>
        <v>79</v>
      </c>
      <c r="N52" s="285">
        <f t="shared" si="17"/>
        <v>16</v>
      </c>
      <c r="O52" s="285">
        <f t="shared" si="17"/>
        <v>197</v>
      </c>
      <c r="P52" s="285">
        <f t="shared" si="17"/>
        <v>7</v>
      </c>
      <c r="Q52" s="285">
        <f t="shared" si="17"/>
        <v>58</v>
      </c>
      <c r="R52" s="285">
        <f t="shared" si="17"/>
        <v>1</v>
      </c>
      <c r="S52" s="266">
        <v>36.25</v>
      </c>
      <c r="T52" s="270">
        <v>15.481249999999999</v>
      </c>
      <c r="U52" s="298">
        <v>37.5</v>
      </c>
      <c r="V52" s="312">
        <v>136.25</v>
      </c>
      <c r="W52" s="340">
        <v>87.268749999999997</v>
      </c>
    </row>
    <row r="53" spans="1:23" ht="15.75" customHeight="1" thickBot="1" x14ac:dyDescent="0.3">
      <c r="A53" s="392"/>
      <c r="B53" s="395"/>
      <c r="C53" s="399"/>
      <c r="D53" s="400"/>
      <c r="E53" s="108" t="s">
        <v>17</v>
      </c>
      <c r="F53" s="108">
        <f>IF(SUM(F51:F52)=SUM(I53:J53),SUM(F51:F52))</f>
        <v>363</v>
      </c>
      <c r="G53" s="123">
        <f t="shared" ref="G53:R53" si="18">SUM(G51:G52)</f>
        <v>86</v>
      </c>
      <c r="H53" s="123">
        <f t="shared" si="18"/>
        <v>2</v>
      </c>
      <c r="I53" s="123">
        <f t="shared" si="18"/>
        <v>315</v>
      </c>
      <c r="J53" s="123">
        <f t="shared" si="18"/>
        <v>48</v>
      </c>
      <c r="K53" s="123">
        <f t="shared" si="18"/>
        <v>0</v>
      </c>
      <c r="L53" s="123">
        <f t="shared" si="18"/>
        <v>0</v>
      </c>
      <c r="M53" s="123">
        <f t="shared" si="18"/>
        <v>104</v>
      </c>
      <c r="N53" s="123">
        <f t="shared" si="18"/>
        <v>19</v>
      </c>
      <c r="O53" s="123">
        <f t="shared" si="18"/>
        <v>251</v>
      </c>
      <c r="P53" s="123">
        <f t="shared" si="18"/>
        <v>9</v>
      </c>
      <c r="Q53" s="123">
        <f t="shared" si="18"/>
        <v>82</v>
      </c>
      <c r="R53" s="123">
        <f t="shared" si="18"/>
        <v>1</v>
      </c>
      <c r="S53" s="299" t="s">
        <v>173</v>
      </c>
      <c r="T53" s="299" t="s">
        <v>173</v>
      </c>
      <c r="U53" s="299" t="s">
        <v>173</v>
      </c>
      <c r="V53" s="300" t="s">
        <v>173</v>
      </c>
      <c r="W53" s="341" t="s">
        <v>173</v>
      </c>
    </row>
    <row r="54" spans="1:23" ht="15.95" hidden="1" customHeight="1" outlineLevel="1" thickBot="1" x14ac:dyDescent="0.3">
      <c r="A54" s="390">
        <v>2</v>
      </c>
      <c r="B54" s="393" t="s">
        <v>84</v>
      </c>
      <c r="C54" s="346">
        <v>17</v>
      </c>
      <c r="D54" s="349" t="s">
        <v>85</v>
      </c>
      <c r="E54" s="14" t="s">
        <v>15</v>
      </c>
      <c r="F54" s="283">
        <v>23</v>
      </c>
      <c r="G54" s="190"/>
      <c r="H54" s="191"/>
      <c r="I54" s="42">
        <v>20</v>
      </c>
      <c r="J54" s="175">
        <v>3</v>
      </c>
      <c r="K54" s="88"/>
      <c r="L54" s="42"/>
      <c r="M54" s="89">
        <v>4</v>
      </c>
      <c r="N54" s="42">
        <v>2</v>
      </c>
      <c r="O54" s="88">
        <v>12</v>
      </c>
      <c r="P54" s="42">
        <v>3</v>
      </c>
      <c r="Q54" s="42">
        <v>2</v>
      </c>
      <c r="R54" s="42"/>
      <c r="S54" s="254">
        <v>39.299999999999997</v>
      </c>
      <c r="T54" s="301">
        <v>15.9</v>
      </c>
      <c r="U54" s="302">
        <v>6</v>
      </c>
      <c r="V54" s="303">
        <v>14</v>
      </c>
      <c r="W54" s="342">
        <v>9.6999999999999993</v>
      </c>
    </row>
    <row r="55" spans="1:23" ht="15.95" hidden="1" customHeight="1" outlineLevel="1" thickBot="1" x14ac:dyDescent="0.3">
      <c r="A55" s="391"/>
      <c r="B55" s="394"/>
      <c r="C55" s="347"/>
      <c r="D55" s="355"/>
      <c r="E55" s="16" t="s">
        <v>16</v>
      </c>
      <c r="F55" s="283">
        <v>61</v>
      </c>
      <c r="G55" s="192"/>
      <c r="H55" s="193">
        <v>1</v>
      </c>
      <c r="I55" s="16">
        <v>52</v>
      </c>
      <c r="J55" s="176">
        <v>9</v>
      </c>
      <c r="K55" s="62"/>
      <c r="L55" s="16"/>
      <c r="M55" s="100">
        <v>22</v>
      </c>
      <c r="N55" s="16">
        <v>3</v>
      </c>
      <c r="O55" s="62">
        <v>42</v>
      </c>
      <c r="P55" s="16">
        <v>16</v>
      </c>
      <c r="Q55" s="16">
        <v>9</v>
      </c>
      <c r="R55" s="16"/>
      <c r="S55" s="304">
        <v>39</v>
      </c>
      <c r="T55" s="280">
        <v>17.399999999999999</v>
      </c>
      <c r="U55" s="305">
        <v>25</v>
      </c>
      <c r="V55" s="306">
        <v>200</v>
      </c>
      <c r="W55" s="342">
        <v>76.3</v>
      </c>
    </row>
    <row r="56" spans="1:23" ht="15.95" hidden="1" customHeight="1" outlineLevel="1" thickBot="1" x14ac:dyDescent="0.3">
      <c r="A56" s="391"/>
      <c r="B56" s="394"/>
      <c r="C56" s="348"/>
      <c r="D56" s="356"/>
      <c r="E56" s="18" t="s">
        <v>17</v>
      </c>
      <c r="F56" s="18">
        <f>IF(SUM(F54:F55)=SUM(I56:J56),SUM(F54:F55))</f>
        <v>84</v>
      </c>
      <c r="G56" s="18">
        <f t="shared" ref="G56:R56" si="19">SUM(G54:G55)</f>
        <v>0</v>
      </c>
      <c r="H56" s="18">
        <f t="shared" si="19"/>
        <v>1</v>
      </c>
      <c r="I56" s="18">
        <f t="shared" si="19"/>
        <v>72</v>
      </c>
      <c r="J56" s="18">
        <f t="shared" si="19"/>
        <v>12</v>
      </c>
      <c r="K56" s="18">
        <f t="shared" si="19"/>
        <v>0</v>
      </c>
      <c r="L56" s="18">
        <f t="shared" si="19"/>
        <v>0</v>
      </c>
      <c r="M56" s="18">
        <f t="shared" si="19"/>
        <v>26</v>
      </c>
      <c r="N56" s="18">
        <f t="shared" si="19"/>
        <v>5</v>
      </c>
      <c r="O56" s="18">
        <f t="shared" si="19"/>
        <v>54</v>
      </c>
      <c r="P56" s="18">
        <f t="shared" si="19"/>
        <v>19</v>
      </c>
      <c r="Q56" s="18">
        <f t="shared" si="19"/>
        <v>11</v>
      </c>
      <c r="R56" s="18">
        <f t="shared" si="19"/>
        <v>0</v>
      </c>
      <c r="S56" s="266" t="s">
        <v>172</v>
      </c>
      <c r="T56" s="270" t="s">
        <v>172</v>
      </c>
      <c r="U56" s="307" t="s">
        <v>172</v>
      </c>
      <c r="V56" s="308" t="s">
        <v>172</v>
      </c>
      <c r="W56" s="340" t="s">
        <v>172</v>
      </c>
    </row>
    <row r="57" spans="1:23" ht="15.95" hidden="1" customHeight="1" outlineLevel="1" thickBot="1" x14ac:dyDescent="0.3">
      <c r="A57" s="391"/>
      <c r="B57" s="394"/>
      <c r="C57" s="346">
        <v>18</v>
      </c>
      <c r="D57" s="349" t="s">
        <v>181</v>
      </c>
      <c r="E57" s="14" t="s">
        <v>15</v>
      </c>
      <c r="F57" s="283"/>
      <c r="G57" s="190"/>
      <c r="H57" s="191"/>
      <c r="I57" s="42"/>
      <c r="J57" s="175"/>
      <c r="K57" s="88"/>
      <c r="L57" s="42"/>
      <c r="M57" s="89"/>
      <c r="N57" s="42"/>
      <c r="O57" s="88"/>
      <c r="P57" s="42"/>
      <c r="Q57" s="88"/>
      <c r="R57" s="42"/>
      <c r="S57" s="254"/>
      <c r="T57" s="301"/>
      <c r="U57" s="302"/>
      <c r="V57" s="303"/>
      <c r="W57" s="342"/>
    </row>
    <row r="58" spans="1:23" ht="15.95" hidden="1" customHeight="1" outlineLevel="1" thickBot="1" x14ac:dyDescent="0.3">
      <c r="A58" s="391"/>
      <c r="B58" s="394"/>
      <c r="C58" s="347"/>
      <c r="D58" s="355"/>
      <c r="E58" s="16" t="s">
        <v>16</v>
      </c>
      <c r="F58" s="283">
        <v>25</v>
      </c>
      <c r="G58" s="192"/>
      <c r="H58" s="193"/>
      <c r="I58" s="16">
        <v>20</v>
      </c>
      <c r="J58" s="176">
        <v>5</v>
      </c>
      <c r="K58" s="62"/>
      <c r="L58" s="16"/>
      <c r="M58" s="100">
        <v>13</v>
      </c>
      <c r="N58" s="16">
        <v>2</v>
      </c>
      <c r="O58" s="62">
        <v>12</v>
      </c>
      <c r="P58" s="16">
        <v>3</v>
      </c>
      <c r="Q58" s="62">
        <v>3</v>
      </c>
      <c r="R58" s="16"/>
      <c r="S58" s="304">
        <v>34</v>
      </c>
      <c r="T58" s="280">
        <v>16</v>
      </c>
      <c r="U58" s="305">
        <v>55</v>
      </c>
      <c r="V58" s="306">
        <v>150</v>
      </c>
      <c r="W58" s="342">
        <v>75</v>
      </c>
    </row>
    <row r="59" spans="1:23" ht="15.95" hidden="1" customHeight="1" outlineLevel="1" thickBot="1" x14ac:dyDescent="0.3">
      <c r="A59" s="391"/>
      <c r="B59" s="394"/>
      <c r="C59" s="348"/>
      <c r="D59" s="356"/>
      <c r="E59" s="18" t="s">
        <v>17</v>
      </c>
      <c r="F59" s="18">
        <f>IF(SUM(F57:F58)=SUM(I59:J59),SUM(F57:F58))</f>
        <v>25</v>
      </c>
      <c r="G59" s="18">
        <f t="shared" ref="G59:R59" si="20">SUM(G57:G58)</f>
        <v>0</v>
      </c>
      <c r="H59" s="18">
        <f t="shared" si="20"/>
        <v>0</v>
      </c>
      <c r="I59" s="18">
        <f t="shared" si="20"/>
        <v>20</v>
      </c>
      <c r="J59" s="18">
        <f t="shared" si="20"/>
        <v>5</v>
      </c>
      <c r="K59" s="18">
        <f t="shared" si="20"/>
        <v>0</v>
      </c>
      <c r="L59" s="18">
        <f t="shared" si="20"/>
        <v>0</v>
      </c>
      <c r="M59" s="18">
        <f t="shared" si="20"/>
        <v>13</v>
      </c>
      <c r="N59" s="18">
        <f t="shared" si="20"/>
        <v>2</v>
      </c>
      <c r="O59" s="18">
        <f t="shared" si="20"/>
        <v>12</v>
      </c>
      <c r="P59" s="18">
        <f t="shared" si="20"/>
        <v>3</v>
      </c>
      <c r="Q59" s="18">
        <f t="shared" si="20"/>
        <v>3</v>
      </c>
      <c r="R59" s="18">
        <f t="shared" si="20"/>
        <v>0</v>
      </c>
      <c r="S59" s="266" t="s">
        <v>172</v>
      </c>
      <c r="T59" s="270" t="s">
        <v>172</v>
      </c>
      <c r="U59" s="307" t="s">
        <v>172</v>
      </c>
      <c r="V59" s="308" t="s">
        <v>172</v>
      </c>
      <c r="W59" s="340" t="s">
        <v>172</v>
      </c>
    </row>
    <row r="60" spans="1:23" ht="15.95" hidden="1" customHeight="1" outlineLevel="1" thickBot="1" x14ac:dyDescent="0.3">
      <c r="A60" s="391"/>
      <c r="B60" s="394"/>
      <c r="C60" s="346">
        <v>19</v>
      </c>
      <c r="D60" s="349" t="s">
        <v>86</v>
      </c>
      <c r="E60" s="14" t="s">
        <v>15</v>
      </c>
      <c r="F60" s="283"/>
      <c r="G60" s="190"/>
      <c r="H60" s="191"/>
      <c r="I60" s="42"/>
      <c r="J60" s="175"/>
      <c r="K60" s="88"/>
      <c r="L60" s="42"/>
      <c r="M60" s="89"/>
      <c r="N60" s="42"/>
      <c r="O60" s="88"/>
      <c r="P60" s="42"/>
      <c r="Q60" s="88"/>
      <c r="R60" s="42"/>
      <c r="S60" s="254"/>
      <c r="T60" s="301"/>
      <c r="U60" s="302"/>
      <c r="V60" s="303"/>
      <c r="W60" s="342"/>
    </row>
    <row r="61" spans="1:23" ht="15.95" hidden="1" customHeight="1" outlineLevel="1" thickBot="1" x14ac:dyDescent="0.3">
      <c r="A61" s="391"/>
      <c r="B61" s="394"/>
      <c r="C61" s="347"/>
      <c r="D61" s="355"/>
      <c r="E61" s="16" t="s">
        <v>16</v>
      </c>
      <c r="F61" s="283">
        <v>15</v>
      </c>
      <c r="G61" s="192"/>
      <c r="H61" s="193"/>
      <c r="I61" s="16">
        <v>13</v>
      </c>
      <c r="J61" s="176">
        <v>2</v>
      </c>
      <c r="K61" s="62"/>
      <c r="L61" s="16"/>
      <c r="M61" s="100">
        <v>3</v>
      </c>
      <c r="N61" s="16">
        <v>1</v>
      </c>
      <c r="O61" s="62">
        <v>6</v>
      </c>
      <c r="P61" s="16">
        <v>3</v>
      </c>
      <c r="Q61" s="62">
        <v>1</v>
      </c>
      <c r="R61" s="16"/>
      <c r="S61" s="304">
        <v>36</v>
      </c>
      <c r="T61" s="280">
        <v>15</v>
      </c>
      <c r="U61" s="305">
        <v>30</v>
      </c>
      <c r="V61" s="306">
        <v>100</v>
      </c>
      <c r="W61" s="342">
        <v>66</v>
      </c>
    </row>
    <row r="62" spans="1:23" ht="15.95" hidden="1" customHeight="1" outlineLevel="1" thickBot="1" x14ac:dyDescent="0.3">
      <c r="A62" s="391"/>
      <c r="B62" s="394"/>
      <c r="C62" s="348"/>
      <c r="D62" s="356"/>
      <c r="E62" s="18" t="s">
        <v>17</v>
      </c>
      <c r="F62" s="18">
        <f>IF(SUM(F60:F61)=SUM(I62:J62),SUM(F60:F61))</f>
        <v>15</v>
      </c>
      <c r="G62" s="18">
        <f t="shared" ref="G62:R62" si="21">SUM(G60:G61)</f>
        <v>0</v>
      </c>
      <c r="H62" s="18">
        <f t="shared" si="21"/>
        <v>0</v>
      </c>
      <c r="I62" s="18">
        <f t="shared" si="21"/>
        <v>13</v>
      </c>
      <c r="J62" s="18">
        <f t="shared" si="21"/>
        <v>2</v>
      </c>
      <c r="K62" s="18">
        <f t="shared" si="21"/>
        <v>0</v>
      </c>
      <c r="L62" s="18">
        <f t="shared" si="21"/>
        <v>0</v>
      </c>
      <c r="M62" s="18">
        <f t="shared" si="21"/>
        <v>3</v>
      </c>
      <c r="N62" s="18">
        <f t="shared" si="21"/>
        <v>1</v>
      </c>
      <c r="O62" s="18">
        <f t="shared" si="21"/>
        <v>6</v>
      </c>
      <c r="P62" s="18">
        <f t="shared" si="21"/>
        <v>3</v>
      </c>
      <c r="Q62" s="18">
        <f t="shared" si="21"/>
        <v>1</v>
      </c>
      <c r="R62" s="18">
        <f t="shared" si="21"/>
        <v>0</v>
      </c>
      <c r="S62" s="266" t="s">
        <v>172</v>
      </c>
      <c r="T62" s="270" t="s">
        <v>172</v>
      </c>
      <c r="U62" s="307" t="s">
        <v>172</v>
      </c>
      <c r="V62" s="308" t="s">
        <v>172</v>
      </c>
      <c r="W62" s="340" t="s">
        <v>172</v>
      </c>
    </row>
    <row r="63" spans="1:23" ht="15.95" hidden="1" customHeight="1" outlineLevel="1" thickBot="1" x14ac:dyDescent="0.3">
      <c r="A63" s="391"/>
      <c r="B63" s="394"/>
      <c r="C63" s="346">
        <v>20</v>
      </c>
      <c r="D63" s="349" t="s">
        <v>223</v>
      </c>
      <c r="E63" s="14" t="s">
        <v>15</v>
      </c>
      <c r="F63" s="283"/>
      <c r="G63" s="190"/>
      <c r="H63" s="191"/>
      <c r="I63" s="42"/>
      <c r="J63" s="175"/>
      <c r="K63" s="88"/>
      <c r="L63" s="42"/>
      <c r="M63" s="89"/>
      <c r="N63" s="42"/>
      <c r="O63" s="88"/>
      <c r="P63" s="42"/>
      <c r="Q63" s="88"/>
      <c r="R63" s="42"/>
      <c r="S63" s="254"/>
      <c r="T63" s="301"/>
      <c r="U63" s="302"/>
      <c r="V63" s="303"/>
      <c r="W63" s="342"/>
    </row>
    <row r="64" spans="1:23" ht="15.95" hidden="1" customHeight="1" outlineLevel="1" thickBot="1" x14ac:dyDescent="0.3">
      <c r="A64" s="391"/>
      <c r="B64" s="394"/>
      <c r="C64" s="347"/>
      <c r="D64" s="355"/>
      <c r="E64" s="16" t="s">
        <v>16</v>
      </c>
      <c r="F64" s="283">
        <v>5</v>
      </c>
      <c r="G64" s="192"/>
      <c r="H64" s="193"/>
      <c r="I64" s="16">
        <v>4</v>
      </c>
      <c r="J64" s="176">
        <v>1</v>
      </c>
      <c r="K64" s="62"/>
      <c r="L64" s="16"/>
      <c r="M64" s="100"/>
      <c r="N64" s="16"/>
      <c r="O64" s="62">
        <v>1</v>
      </c>
      <c r="P64" s="16"/>
      <c r="Q64" s="62"/>
      <c r="R64" s="16"/>
      <c r="S64" s="304">
        <v>39.799999999999997</v>
      </c>
      <c r="T64" s="280">
        <v>19.8</v>
      </c>
      <c r="U64" s="305">
        <v>50</v>
      </c>
      <c r="V64" s="306">
        <v>90</v>
      </c>
      <c r="W64" s="342">
        <v>60</v>
      </c>
    </row>
    <row r="65" spans="1:23" ht="15.95" hidden="1" customHeight="1" outlineLevel="1" thickBot="1" x14ac:dyDescent="0.3">
      <c r="A65" s="391"/>
      <c r="B65" s="394"/>
      <c r="C65" s="348"/>
      <c r="D65" s="356"/>
      <c r="E65" s="18" t="s">
        <v>17</v>
      </c>
      <c r="F65" s="18">
        <f>IF(SUM(F63:F64)=SUM(I65:J65),SUM(F63:F64))</f>
        <v>5</v>
      </c>
      <c r="G65" s="18">
        <f t="shared" ref="G65:R65" si="22">SUM(G63:G64)</f>
        <v>0</v>
      </c>
      <c r="H65" s="18">
        <f t="shared" si="22"/>
        <v>0</v>
      </c>
      <c r="I65" s="18">
        <f t="shared" si="22"/>
        <v>4</v>
      </c>
      <c r="J65" s="18">
        <f t="shared" si="22"/>
        <v>1</v>
      </c>
      <c r="K65" s="18">
        <f t="shared" si="22"/>
        <v>0</v>
      </c>
      <c r="L65" s="18">
        <f t="shared" si="22"/>
        <v>0</v>
      </c>
      <c r="M65" s="18">
        <f t="shared" si="22"/>
        <v>0</v>
      </c>
      <c r="N65" s="18">
        <f t="shared" si="22"/>
        <v>0</v>
      </c>
      <c r="O65" s="18">
        <f t="shared" si="22"/>
        <v>1</v>
      </c>
      <c r="P65" s="18">
        <f t="shared" si="22"/>
        <v>0</v>
      </c>
      <c r="Q65" s="18">
        <f t="shared" si="22"/>
        <v>0</v>
      </c>
      <c r="R65" s="18">
        <f t="shared" si="22"/>
        <v>0</v>
      </c>
      <c r="S65" s="266" t="s">
        <v>172</v>
      </c>
      <c r="T65" s="270" t="s">
        <v>172</v>
      </c>
      <c r="U65" s="307" t="s">
        <v>172</v>
      </c>
      <c r="V65" s="308" t="s">
        <v>172</v>
      </c>
      <c r="W65" s="340" t="s">
        <v>172</v>
      </c>
    </row>
    <row r="66" spans="1:23" ht="15.95" hidden="1" customHeight="1" outlineLevel="1" thickBot="1" x14ac:dyDescent="0.3">
      <c r="A66" s="391"/>
      <c r="B66" s="394"/>
      <c r="C66" s="346">
        <v>21</v>
      </c>
      <c r="D66" s="349" t="s">
        <v>224</v>
      </c>
      <c r="E66" s="14" t="s">
        <v>15</v>
      </c>
      <c r="F66" s="283"/>
      <c r="G66" s="190"/>
      <c r="H66" s="191"/>
      <c r="I66" s="42"/>
      <c r="J66" s="175"/>
      <c r="K66" s="88"/>
      <c r="L66" s="42"/>
      <c r="M66" s="89"/>
      <c r="N66" s="42"/>
      <c r="O66" s="88"/>
      <c r="P66" s="42"/>
      <c r="Q66" s="88"/>
      <c r="R66" s="42"/>
      <c r="S66" s="254"/>
      <c r="T66" s="301"/>
      <c r="U66" s="302"/>
      <c r="V66" s="303"/>
      <c r="W66" s="342"/>
    </row>
    <row r="67" spans="1:23" ht="15.95" hidden="1" customHeight="1" outlineLevel="1" thickBot="1" x14ac:dyDescent="0.3">
      <c r="A67" s="391"/>
      <c r="B67" s="394"/>
      <c r="C67" s="347"/>
      <c r="D67" s="355"/>
      <c r="E67" s="16" t="s">
        <v>16</v>
      </c>
      <c r="F67" s="283">
        <v>7</v>
      </c>
      <c r="G67" s="192"/>
      <c r="H67" s="193"/>
      <c r="I67" s="16">
        <v>6</v>
      </c>
      <c r="J67" s="176">
        <v>1</v>
      </c>
      <c r="K67" s="62"/>
      <c r="L67" s="16"/>
      <c r="M67" s="100">
        <v>3</v>
      </c>
      <c r="N67" s="16"/>
      <c r="O67" s="62">
        <v>4</v>
      </c>
      <c r="P67" s="16">
        <v>2</v>
      </c>
      <c r="Q67" s="62">
        <v>2</v>
      </c>
      <c r="R67" s="16"/>
      <c r="S67" s="304">
        <v>39.6</v>
      </c>
      <c r="T67" s="280">
        <v>16.399999999999999</v>
      </c>
      <c r="U67" s="305">
        <v>25</v>
      </c>
      <c r="V67" s="306">
        <v>100</v>
      </c>
      <c r="W67" s="342">
        <v>66.400000000000006</v>
      </c>
    </row>
    <row r="68" spans="1:23" ht="15.95" hidden="1" customHeight="1" outlineLevel="1" thickBot="1" x14ac:dyDescent="0.3">
      <c r="A68" s="391"/>
      <c r="B68" s="394"/>
      <c r="C68" s="348"/>
      <c r="D68" s="356"/>
      <c r="E68" s="18" t="s">
        <v>17</v>
      </c>
      <c r="F68" s="18">
        <f>IF(SUM(F66:F67)=SUM(I68:J68),SUM(F66:F67))</f>
        <v>7</v>
      </c>
      <c r="G68" s="18">
        <f t="shared" ref="G68:R68" si="23">SUM(G66:G67)</f>
        <v>0</v>
      </c>
      <c r="H68" s="18">
        <f t="shared" si="23"/>
        <v>0</v>
      </c>
      <c r="I68" s="18">
        <f t="shared" si="23"/>
        <v>6</v>
      </c>
      <c r="J68" s="18">
        <f t="shared" si="23"/>
        <v>1</v>
      </c>
      <c r="K68" s="18">
        <f t="shared" si="23"/>
        <v>0</v>
      </c>
      <c r="L68" s="18">
        <f t="shared" si="23"/>
        <v>0</v>
      </c>
      <c r="M68" s="18">
        <f t="shared" si="23"/>
        <v>3</v>
      </c>
      <c r="N68" s="18">
        <f t="shared" si="23"/>
        <v>0</v>
      </c>
      <c r="O68" s="18">
        <f t="shared" si="23"/>
        <v>4</v>
      </c>
      <c r="P68" s="18">
        <f t="shared" si="23"/>
        <v>2</v>
      </c>
      <c r="Q68" s="18">
        <f t="shared" si="23"/>
        <v>2</v>
      </c>
      <c r="R68" s="18">
        <f t="shared" si="23"/>
        <v>0</v>
      </c>
      <c r="S68" s="266" t="s">
        <v>172</v>
      </c>
      <c r="T68" s="270" t="s">
        <v>172</v>
      </c>
      <c r="U68" s="307" t="s">
        <v>172</v>
      </c>
      <c r="V68" s="308" t="s">
        <v>172</v>
      </c>
      <c r="W68" s="340" t="s">
        <v>172</v>
      </c>
    </row>
    <row r="69" spans="1:23" ht="15.95" hidden="1" customHeight="1" outlineLevel="1" thickBot="1" x14ac:dyDescent="0.3">
      <c r="A69" s="391"/>
      <c r="B69" s="394"/>
      <c r="C69" s="346">
        <v>22</v>
      </c>
      <c r="D69" s="349" t="s">
        <v>205</v>
      </c>
      <c r="E69" s="14" t="s">
        <v>15</v>
      </c>
      <c r="F69" s="283"/>
      <c r="G69" s="190"/>
      <c r="H69" s="191"/>
      <c r="I69" s="42"/>
      <c r="J69" s="175"/>
      <c r="K69" s="88"/>
      <c r="L69" s="42"/>
      <c r="M69" s="89"/>
      <c r="N69" s="42"/>
      <c r="O69" s="88"/>
      <c r="P69" s="42"/>
      <c r="Q69" s="88"/>
      <c r="R69" s="42"/>
      <c r="S69" s="309"/>
      <c r="T69" s="310"/>
      <c r="U69" s="311"/>
      <c r="V69" s="312"/>
      <c r="W69" s="340"/>
    </row>
    <row r="70" spans="1:23" ht="15.95" hidden="1" customHeight="1" outlineLevel="1" thickBot="1" x14ac:dyDescent="0.3">
      <c r="A70" s="391"/>
      <c r="B70" s="394"/>
      <c r="C70" s="347"/>
      <c r="D70" s="355"/>
      <c r="E70" s="16" t="s">
        <v>16</v>
      </c>
      <c r="F70" s="283">
        <v>13</v>
      </c>
      <c r="G70" s="192"/>
      <c r="H70" s="193"/>
      <c r="I70" s="16">
        <v>11</v>
      </c>
      <c r="J70" s="176">
        <v>2</v>
      </c>
      <c r="K70" s="62"/>
      <c r="L70" s="16"/>
      <c r="M70" s="100">
        <v>3</v>
      </c>
      <c r="N70" s="16">
        <v>4</v>
      </c>
      <c r="O70" s="62">
        <v>6</v>
      </c>
      <c r="P70" s="16">
        <v>2</v>
      </c>
      <c r="Q70" s="62">
        <v>11</v>
      </c>
      <c r="R70" s="16"/>
      <c r="S70" s="313">
        <v>34.6</v>
      </c>
      <c r="T70" s="268">
        <v>15</v>
      </c>
      <c r="U70" s="314">
        <v>40</v>
      </c>
      <c r="V70" s="315">
        <v>105</v>
      </c>
      <c r="W70" s="340">
        <v>73.5</v>
      </c>
    </row>
    <row r="71" spans="1:23" ht="15.95" hidden="1" customHeight="1" outlineLevel="1" thickBot="1" x14ac:dyDescent="0.3">
      <c r="A71" s="391"/>
      <c r="B71" s="394"/>
      <c r="C71" s="348"/>
      <c r="D71" s="356"/>
      <c r="E71" s="18" t="s">
        <v>17</v>
      </c>
      <c r="F71" s="18">
        <f>IF(SUM(F69:F70)=SUM(I71:J71),SUM(F69:F70))</f>
        <v>13</v>
      </c>
      <c r="G71" s="18">
        <f t="shared" ref="G71:R71" si="24">SUM(G69:G70)</f>
        <v>0</v>
      </c>
      <c r="H71" s="18">
        <f t="shared" si="24"/>
        <v>0</v>
      </c>
      <c r="I71" s="18">
        <f t="shared" si="24"/>
        <v>11</v>
      </c>
      <c r="J71" s="18">
        <f t="shared" si="24"/>
        <v>2</v>
      </c>
      <c r="K71" s="18">
        <f t="shared" si="24"/>
        <v>0</v>
      </c>
      <c r="L71" s="18">
        <f t="shared" si="24"/>
        <v>0</v>
      </c>
      <c r="M71" s="18">
        <f t="shared" si="24"/>
        <v>3</v>
      </c>
      <c r="N71" s="18">
        <f t="shared" si="24"/>
        <v>4</v>
      </c>
      <c r="O71" s="18">
        <f t="shared" si="24"/>
        <v>6</v>
      </c>
      <c r="P71" s="18">
        <f t="shared" si="24"/>
        <v>2</v>
      </c>
      <c r="Q71" s="18">
        <f t="shared" si="24"/>
        <v>11</v>
      </c>
      <c r="R71" s="18">
        <f t="shared" si="24"/>
        <v>0</v>
      </c>
      <c r="S71" s="266" t="s">
        <v>172</v>
      </c>
      <c r="T71" s="270" t="s">
        <v>172</v>
      </c>
      <c r="U71" s="307" t="s">
        <v>172</v>
      </c>
      <c r="V71" s="308" t="s">
        <v>172</v>
      </c>
      <c r="W71" s="340" t="s">
        <v>172</v>
      </c>
    </row>
    <row r="72" spans="1:23" ht="15.95" hidden="1" customHeight="1" outlineLevel="1" thickBot="1" x14ac:dyDescent="0.3">
      <c r="A72" s="391"/>
      <c r="B72" s="394"/>
      <c r="C72" s="346">
        <v>23</v>
      </c>
      <c r="D72" s="349" t="s">
        <v>230</v>
      </c>
      <c r="E72" s="14" t="s">
        <v>15</v>
      </c>
      <c r="F72" s="283"/>
      <c r="G72" s="194"/>
      <c r="H72" s="195"/>
      <c r="I72" s="43"/>
      <c r="J72" s="177"/>
      <c r="K72" s="45"/>
      <c r="L72" s="43"/>
      <c r="M72" s="155"/>
      <c r="N72" s="43"/>
      <c r="O72" s="45"/>
      <c r="P72" s="43"/>
      <c r="Q72" s="45"/>
      <c r="R72" s="43"/>
      <c r="S72" s="254"/>
      <c r="T72" s="301"/>
      <c r="U72" s="302"/>
      <c r="V72" s="303"/>
      <c r="W72" s="342"/>
    </row>
    <row r="73" spans="1:23" ht="15.95" hidden="1" customHeight="1" outlineLevel="1" thickBot="1" x14ac:dyDescent="0.3">
      <c r="A73" s="391"/>
      <c r="B73" s="394"/>
      <c r="C73" s="347"/>
      <c r="D73" s="355"/>
      <c r="E73" s="16" t="s">
        <v>16</v>
      </c>
      <c r="F73" s="283">
        <v>3</v>
      </c>
      <c r="G73" s="192"/>
      <c r="H73" s="193"/>
      <c r="I73" s="16">
        <v>3</v>
      </c>
      <c r="J73" s="176"/>
      <c r="K73" s="62"/>
      <c r="L73" s="16"/>
      <c r="M73" s="100">
        <v>1</v>
      </c>
      <c r="N73" s="16"/>
      <c r="O73" s="62"/>
      <c r="P73" s="16">
        <v>3</v>
      </c>
      <c r="Q73" s="62"/>
      <c r="R73" s="16">
        <v>1</v>
      </c>
      <c r="S73" s="304">
        <v>36.6</v>
      </c>
      <c r="T73" s="280">
        <v>16.3</v>
      </c>
      <c r="U73" s="305">
        <v>50</v>
      </c>
      <c r="V73" s="306">
        <v>110</v>
      </c>
      <c r="W73" s="342">
        <v>78.3</v>
      </c>
    </row>
    <row r="74" spans="1:23" ht="15.95" hidden="1" customHeight="1" outlineLevel="1" thickBot="1" x14ac:dyDescent="0.3">
      <c r="A74" s="391"/>
      <c r="B74" s="394"/>
      <c r="C74" s="348"/>
      <c r="D74" s="356"/>
      <c r="E74" s="18" t="s">
        <v>17</v>
      </c>
      <c r="F74" s="18">
        <f>IF(SUM(F72:F73)=SUM(I74:J74),SUM(F72:F73))</f>
        <v>3</v>
      </c>
      <c r="G74" s="291">
        <f t="shared" ref="G74:R74" si="25">SUM(G72:G73)</f>
        <v>0</v>
      </c>
      <c r="H74" s="18">
        <f t="shared" si="25"/>
        <v>0</v>
      </c>
      <c r="I74" s="18">
        <f t="shared" si="25"/>
        <v>3</v>
      </c>
      <c r="J74" s="18">
        <f t="shared" si="25"/>
        <v>0</v>
      </c>
      <c r="K74" s="18">
        <f t="shared" si="25"/>
        <v>0</v>
      </c>
      <c r="L74" s="18">
        <f t="shared" si="25"/>
        <v>0</v>
      </c>
      <c r="M74" s="18">
        <f t="shared" si="25"/>
        <v>1</v>
      </c>
      <c r="N74" s="18">
        <f t="shared" si="25"/>
        <v>0</v>
      </c>
      <c r="O74" s="18">
        <f t="shared" si="25"/>
        <v>0</v>
      </c>
      <c r="P74" s="18">
        <f t="shared" si="25"/>
        <v>3</v>
      </c>
      <c r="Q74" s="18">
        <f t="shared" si="25"/>
        <v>0</v>
      </c>
      <c r="R74" s="18">
        <f t="shared" si="25"/>
        <v>1</v>
      </c>
      <c r="S74" s="266" t="s">
        <v>172</v>
      </c>
      <c r="T74" s="270" t="s">
        <v>172</v>
      </c>
      <c r="U74" s="307" t="s">
        <v>172</v>
      </c>
      <c r="V74" s="308" t="s">
        <v>172</v>
      </c>
      <c r="W74" s="340" t="s">
        <v>172</v>
      </c>
    </row>
    <row r="75" spans="1:23" ht="15.95" customHeight="1" collapsed="1" thickBot="1" x14ac:dyDescent="0.3">
      <c r="A75" s="391"/>
      <c r="B75" s="394"/>
      <c r="C75" s="365" t="s">
        <v>142</v>
      </c>
      <c r="D75" s="366"/>
      <c r="E75" s="49" t="s">
        <v>15</v>
      </c>
      <c r="F75" s="288">
        <f>SUM(I75:J75)</f>
        <v>23</v>
      </c>
      <c r="G75" s="293">
        <f>SUM(G72,G69,G66,G63,G60,G57,G54)</f>
        <v>0</v>
      </c>
      <c r="H75" s="289">
        <f t="shared" ref="H75:R75" si="26">SUM(H72,H69,H66,H63,H60,H57,H54)</f>
        <v>0</v>
      </c>
      <c r="I75" s="112">
        <f t="shared" si="26"/>
        <v>20</v>
      </c>
      <c r="J75" s="112">
        <f t="shared" si="26"/>
        <v>3</v>
      </c>
      <c r="K75" s="112">
        <f t="shared" si="26"/>
        <v>0</v>
      </c>
      <c r="L75" s="112">
        <f t="shared" si="26"/>
        <v>0</v>
      </c>
      <c r="M75" s="155">
        <f t="shared" si="26"/>
        <v>4</v>
      </c>
      <c r="N75" s="112">
        <f t="shared" si="26"/>
        <v>2</v>
      </c>
      <c r="O75" s="112">
        <f t="shared" si="26"/>
        <v>12</v>
      </c>
      <c r="P75" s="112">
        <f t="shared" si="26"/>
        <v>3</v>
      </c>
      <c r="Q75" s="112">
        <f t="shared" si="26"/>
        <v>2</v>
      </c>
      <c r="R75" s="112">
        <f t="shared" si="26"/>
        <v>0</v>
      </c>
      <c r="S75" s="266">
        <v>39.299999999999997</v>
      </c>
      <c r="T75" s="266">
        <v>15.9</v>
      </c>
      <c r="U75" s="266">
        <v>6</v>
      </c>
      <c r="V75" s="269">
        <v>14</v>
      </c>
      <c r="W75" s="340">
        <v>9.6999999999999993</v>
      </c>
    </row>
    <row r="76" spans="1:23" ht="18" customHeight="1" thickBot="1" x14ac:dyDescent="0.3">
      <c r="A76" s="391"/>
      <c r="B76" s="394"/>
      <c r="C76" s="367"/>
      <c r="D76" s="368"/>
      <c r="E76" s="41" t="s">
        <v>16</v>
      </c>
      <c r="F76" s="288">
        <f>SUM(I76:J76)</f>
        <v>129</v>
      </c>
      <c r="G76" s="293">
        <f>SUM(G73,G70,G67,G64,G61,G58,G55)</f>
        <v>0</v>
      </c>
      <c r="H76" s="290">
        <f t="shared" ref="H76:R76" si="27">SUM(H73,H70,H67,H64,H61,H58,H55)</f>
        <v>1</v>
      </c>
      <c r="I76" s="112">
        <f t="shared" si="27"/>
        <v>109</v>
      </c>
      <c r="J76" s="112">
        <f t="shared" si="27"/>
        <v>20</v>
      </c>
      <c r="K76" s="112">
        <f t="shared" si="27"/>
        <v>0</v>
      </c>
      <c r="L76" s="112">
        <f t="shared" si="27"/>
        <v>0</v>
      </c>
      <c r="M76" s="155">
        <f t="shared" si="27"/>
        <v>45</v>
      </c>
      <c r="N76" s="112">
        <f t="shared" si="27"/>
        <v>10</v>
      </c>
      <c r="O76" s="112">
        <f t="shared" si="27"/>
        <v>71</v>
      </c>
      <c r="P76" s="112">
        <f t="shared" si="27"/>
        <v>29</v>
      </c>
      <c r="Q76" s="112">
        <f t="shared" si="27"/>
        <v>26</v>
      </c>
      <c r="R76" s="112">
        <f t="shared" si="27"/>
        <v>1</v>
      </c>
      <c r="S76" s="266">
        <v>37.085714285714289</v>
      </c>
      <c r="T76" s="266">
        <v>16.557142857142857</v>
      </c>
      <c r="U76" s="266">
        <v>39.285714285714285</v>
      </c>
      <c r="V76" s="269">
        <v>122.14285714285714</v>
      </c>
      <c r="W76" s="340">
        <v>70.785714285714292</v>
      </c>
    </row>
    <row r="77" spans="1:23" ht="18" customHeight="1" thickBot="1" x14ac:dyDescent="0.3">
      <c r="A77" s="392"/>
      <c r="B77" s="395"/>
      <c r="C77" s="369"/>
      <c r="D77" s="370"/>
      <c r="E77" s="108" t="s">
        <v>17</v>
      </c>
      <c r="F77" s="108">
        <f>IF(SUM(F75:F76)=SUM(I77:J77),SUM(F75:F76))</f>
        <v>152</v>
      </c>
      <c r="G77" s="292">
        <f t="shared" ref="G77:R77" si="28">SUM(G75:G76)</f>
        <v>0</v>
      </c>
      <c r="H77" s="123">
        <f t="shared" si="28"/>
        <v>1</v>
      </c>
      <c r="I77" s="123">
        <f t="shared" si="28"/>
        <v>129</v>
      </c>
      <c r="J77" s="123">
        <f t="shared" si="28"/>
        <v>23</v>
      </c>
      <c r="K77" s="123">
        <f t="shared" si="28"/>
        <v>0</v>
      </c>
      <c r="L77" s="123">
        <f t="shared" si="28"/>
        <v>0</v>
      </c>
      <c r="M77" s="123">
        <f t="shared" si="28"/>
        <v>49</v>
      </c>
      <c r="N77" s="123">
        <f t="shared" si="28"/>
        <v>12</v>
      </c>
      <c r="O77" s="123">
        <f t="shared" si="28"/>
        <v>83</v>
      </c>
      <c r="P77" s="123">
        <f t="shared" si="28"/>
        <v>32</v>
      </c>
      <c r="Q77" s="123">
        <f t="shared" si="28"/>
        <v>28</v>
      </c>
      <c r="R77" s="123">
        <f t="shared" si="28"/>
        <v>1</v>
      </c>
      <c r="S77" s="299" t="s">
        <v>173</v>
      </c>
      <c r="T77" s="299" t="s">
        <v>173</v>
      </c>
      <c r="U77" s="299" t="s">
        <v>173</v>
      </c>
      <c r="V77" s="300" t="s">
        <v>173</v>
      </c>
      <c r="W77" s="341" t="s">
        <v>173</v>
      </c>
    </row>
    <row r="78" spans="1:23" ht="15.95" hidden="1" customHeight="1" outlineLevel="1" thickBot="1" x14ac:dyDescent="0.3">
      <c r="A78" s="391">
        <v>3</v>
      </c>
      <c r="B78" s="394" t="s">
        <v>187</v>
      </c>
      <c r="C78" s="381">
        <v>24</v>
      </c>
      <c r="D78" s="352" t="s">
        <v>26</v>
      </c>
      <c r="E78" s="64" t="s">
        <v>15</v>
      </c>
      <c r="F78" s="283">
        <v>69</v>
      </c>
      <c r="G78" s="197">
        <v>50</v>
      </c>
      <c r="H78" s="198"/>
      <c r="I78" s="24">
        <v>50</v>
      </c>
      <c r="J78" s="141">
        <v>19</v>
      </c>
      <c r="K78" s="94"/>
      <c r="L78" s="15"/>
      <c r="M78" s="101">
        <v>36</v>
      </c>
      <c r="N78" s="15">
        <v>14</v>
      </c>
      <c r="O78" s="94">
        <v>23</v>
      </c>
      <c r="P78" s="15">
        <v>7</v>
      </c>
      <c r="Q78" s="94">
        <v>22</v>
      </c>
      <c r="R78" s="15">
        <v>4</v>
      </c>
      <c r="S78" s="279">
        <v>42</v>
      </c>
      <c r="T78" s="316">
        <v>23</v>
      </c>
      <c r="U78" s="317">
        <v>4</v>
      </c>
      <c r="V78" s="318">
        <v>16</v>
      </c>
      <c r="W78" s="342">
        <v>10</v>
      </c>
    </row>
    <row r="79" spans="1:23" ht="15.95" hidden="1" customHeight="1" outlineLevel="1" thickBot="1" x14ac:dyDescent="0.3">
      <c r="A79" s="391"/>
      <c r="B79" s="394"/>
      <c r="C79" s="347"/>
      <c r="D79" s="353"/>
      <c r="E79" s="69" t="s">
        <v>241</v>
      </c>
      <c r="F79" s="283">
        <v>97</v>
      </c>
      <c r="G79" s="197"/>
      <c r="H79" s="198"/>
      <c r="I79" s="24">
        <v>72</v>
      </c>
      <c r="J79" s="141">
        <v>25</v>
      </c>
      <c r="K79" s="94"/>
      <c r="L79" s="15"/>
      <c r="M79" s="101">
        <v>54</v>
      </c>
      <c r="N79" s="15">
        <v>18</v>
      </c>
      <c r="O79" s="94">
        <v>18</v>
      </c>
      <c r="P79" s="15">
        <v>2</v>
      </c>
      <c r="Q79" s="94">
        <v>25</v>
      </c>
      <c r="R79" s="15">
        <v>2</v>
      </c>
      <c r="S79" s="279">
        <v>43</v>
      </c>
      <c r="T79" s="316">
        <v>22</v>
      </c>
      <c r="U79" s="317">
        <v>5</v>
      </c>
      <c r="V79" s="318">
        <v>165</v>
      </c>
      <c r="W79" s="342">
        <v>90</v>
      </c>
    </row>
    <row r="80" spans="1:23" ht="15.95" hidden="1" customHeight="1" outlineLevel="1" thickBot="1" x14ac:dyDescent="0.3">
      <c r="A80" s="391"/>
      <c r="B80" s="394"/>
      <c r="C80" s="347"/>
      <c r="D80" s="353"/>
      <c r="E80" s="33" t="s">
        <v>240</v>
      </c>
      <c r="F80" s="283">
        <v>223</v>
      </c>
      <c r="G80" s="197">
        <v>9</v>
      </c>
      <c r="H80" s="198">
        <v>1</v>
      </c>
      <c r="I80" s="24">
        <v>179</v>
      </c>
      <c r="J80" s="141">
        <v>44</v>
      </c>
      <c r="K80" s="94">
        <v>1</v>
      </c>
      <c r="L80" s="15"/>
      <c r="M80" s="101">
        <v>112</v>
      </c>
      <c r="N80" s="15">
        <v>38</v>
      </c>
      <c r="O80" s="94">
        <v>89</v>
      </c>
      <c r="P80" s="15">
        <v>34</v>
      </c>
      <c r="Q80" s="94">
        <v>68</v>
      </c>
      <c r="R80" s="15">
        <v>11</v>
      </c>
      <c r="S80" s="279">
        <v>43</v>
      </c>
      <c r="T80" s="316">
        <v>22</v>
      </c>
      <c r="U80" s="317">
        <v>5</v>
      </c>
      <c r="V80" s="318">
        <v>150</v>
      </c>
      <c r="W80" s="342">
        <v>75</v>
      </c>
    </row>
    <row r="81" spans="1:23" ht="18.75" hidden="1" customHeight="1" outlineLevel="1" thickBot="1" x14ac:dyDescent="0.3">
      <c r="A81" s="391"/>
      <c r="B81" s="394"/>
      <c r="C81" s="348"/>
      <c r="D81" s="354"/>
      <c r="E81" s="18" t="s">
        <v>17</v>
      </c>
      <c r="F81" s="35">
        <f>IF(SUM(F78:F80)=SUM(I81:J81),SUM(F78:F80))</f>
        <v>389</v>
      </c>
      <c r="G81" s="35">
        <f>SUM(G78:G80)</f>
        <v>59</v>
      </c>
      <c r="H81" s="35">
        <f t="shared" ref="H81:R81" si="29">SUM(H78:H80)</f>
        <v>1</v>
      </c>
      <c r="I81" s="35">
        <f t="shared" si="29"/>
        <v>301</v>
      </c>
      <c r="J81" s="35">
        <f t="shared" si="29"/>
        <v>88</v>
      </c>
      <c r="K81" s="35">
        <f t="shared" si="29"/>
        <v>1</v>
      </c>
      <c r="L81" s="35">
        <f t="shared" si="29"/>
        <v>0</v>
      </c>
      <c r="M81" s="35">
        <f t="shared" si="29"/>
        <v>202</v>
      </c>
      <c r="N81" s="35">
        <f t="shared" si="29"/>
        <v>70</v>
      </c>
      <c r="O81" s="35">
        <f t="shared" si="29"/>
        <v>130</v>
      </c>
      <c r="P81" s="35">
        <f t="shared" si="29"/>
        <v>43</v>
      </c>
      <c r="Q81" s="35">
        <f t="shared" si="29"/>
        <v>115</v>
      </c>
      <c r="R81" s="35">
        <f t="shared" si="29"/>
        <v>17</v>
      </c>
      <c r="S81" s="266" t="s">
        <v>172</v>
      </c>
      <c r="T81" s="270" t="s">
        <v>172</v>
      </c>
      <c r="U81" s="307" t="s">
        <v>172</v>
      </c>
      <c r="V81" s="308" t="s">
        <v>172</v>
      </c>
      <c r="W81" s="340" t="s">
        <v>172</v>
      </c>
    </row>
    <row r="82" spans="1:23" ht="15.95" hidden="1" customHeight="1" outlineLevel="1" thickBot="1" x14ac:dyDescent="0.3">
      <c r="A82" s="391"/>
      <c r="B82" s="394"/>
      <c r="C82" s="381">
        <v>25</v>
      </c>
      <c r="D82" s="352" t="s">
        <v>27</v>
      </c>
      <c r="E82" s="64" t="s">
        <v>15</v>
      </c>
      <c r="F82" s="283"/>
      <c r="G82" s="197"/>
      <c r="H82" s="198"/>
      <c r="I82" s="24"/>
      <c r="J82" s="141"/>
      <c r="K82" s="94"/>
      <c r="L82" s="15"/>
      <c r="M82" s="101"/>
      <c r="N82" s="15"/>
      <c r="O82" s="94"/>
      <c r="P82" s="15"/>
      <c r="Q82" s="94"/>
      <c r="R82" s="15"/>
      <c r="S82" s="309"/>
      <c r="T82" s="310"/>
      <c r="U82" s="311"/>
      <c r="V82" s="312"/>
      <c r="W82" s="340"/>
    </row>
    <row r="83" spans="1:23" ht="15.95" hidden="1" customHeight="1" outlineLevel="1" thickBot="1" x14ac:dyDescent="0.3">
      <c r="A83" s="391"/>
      <c r="B83" s="394"/>
      <c r="C83" s="347"/>
      <c r="D83" s="353"/>
      <c r="E83" s="33" t="s">
        <v>16</v>
      </c>
      <c r="F83" s="283">
        <v>17</v>
      </c>
      <c r="G83" s="186"/>
      <c r="H83" s="189"/>
      <c r="I83" s="47">
        <v>14</v>
      </c>
      <c r="J83" s="142">
        <v>3</v>
      </c>
      <c r="K83" s="57"/>
      <c r="L83" s="56"/>
      <c r="M83" s="58">
        <v>14</v>
      </c>
      <c r="N83" s="56">
        <v>9</v>
      </c>
      <c r="O83" s="57">
        <v>14</v>
      </c>
      <c r="P83" s="56">
        <v>17</v>
      </c>
      <c r="Q83" s="57">
        <v>10</v>
      </c>
      <c r="R83" s="56">
        <v>4</v>
      </c>
      <c r="S83" s="313">
        <v>39</v>
      </c>
      <c r="T83" s="268">
        <v>18</v>
      </c>
      <c r="U83" s="314">
        <v>40</v>
      </c>
      <c r="V83" s="315">
        <v>140</v>
      </c>
      <c r="W83" s="340">
        <v>80</v>
      </c>
    </row>
    <row r="84" spans="1:23" ht="15.95" hidden="1" customHeight="1" outlineLevel="1" thickBot="1" x14ac:dyDescent="0.3">
      <c r="A84" s="391"/>
      <c r="B84" s="394"/>
      <c r="C84" s="348"/>
      <c r="D84" s="354"/>
      <c r="E84" s="18" t="s">
        <v>17</v>
      </c>
      <c r="F84" s="18">
        <f>IF(SUM(F82:F83)=SUM(I84:J84),SUM(F82:F83))</f>
        <v>17</v>
      </c>
      <c r="G84" s="18">
        <f t="shared" ref="G84:R84" si="30">SUM(G82:G83)</f>
        <v>0</v>
      </c>
      <c r="H84" s="18">
        <f t="shared" si="30"/>
        <v>0</v>
      </c>
      <c r="I84" s="18">
        <f t="shared" si="30"/>
        <v>14</v>
      </c>
      <c r="J84" s="18">
        <f t="shared" si="30"/>
        <v>3</v>
      </c>
      <c r="K84" s="18">
        <f t="shared" si="30"/>
        <v>0</v>
      </c>
      <c r="L84" s="18">
        <f t="shared" si="30"/>
        <v>0</v>
      </c>
      <c r="M84" s="18">
        <f t="shared" si="30"/>
        <v>14</v>
      </c>
      <c r="N84" s="18">
        <f t="shared" si="30"/>
        <v>9</v>
      </c>
      <c r="O84" s="18">
        <f t="shared" si="30"/>
        <v>14</v>
      </c>
      <c r="P84" s="18">
        <f t="shared" si="30"/>
        <v>17</v>
      </c>
      <c r="Q84" s="18">
        <f t="shared" si="30"/>
        <v>10</v>
      </c>
      <c r="R84" s="18">
        <f t="shared" si="30"/>
        <v>4</v>
      </c>
      <c r="S84" s="266" t="s">
        <v>172</v>
      </c>
      <c r="T84" s="270" t="s">
        <v>172</v>
      </c>
      <c r="U84" s="307" t="s">
        <v>172</v>
      </c>
      <c r="V84" s="308" t="s">
        <v>172</v>
      </c>
      <c r="W84" s="340" t="s">
        <v>172</v>
      </c>
    </row>
    <row r="85" spans="1:23" ht="15.95" hidden="1" customHeight="1" outlineLevel="1" thickBot="1" x14ac:dyDescent="0.3">
      <c r="A85" s="391"/>
      <c r="B85" s="394"/>
      <c r="C85" s="381">
        <v>26</v>
      </c>
      <c r="D85" s="352" t="s">
        <v>28</v>
      </c>
      <c r="E85" s="64" t="s">
        <v>15</v>
      </c>
      <c r="F85" s="283"/>
      <c r="G85" s="197"/>
      <c r="H85" s="198"/>
      <c r="I85" s="24"/>
      <c r="J85" s="141"/>
      <c r="K85" s="94"/>
      <c r="L85" s="15"/>
      <c r="M85" s="101"/>
      <c r="N85" s="15"/>
      <c r="O85" s="94"/>
      <c r="P85" s="15"/>
      <c r="Q85" s="94"/>
      <c r="R85" s="15"/>
      <c r="S85" s="254"/>
      <c r="T85" s="301"/>
      <c r="U85" s="302"/>
      <c r="V85" s="303"/>
      <c r="W85" s="342"/>
    </row>
    <row r="86" spans="1:23" ht="15.95" hidden="1" customHeight="1" outlineLevel="1" thickBot="1" x14ac:dyDescent="0.3">
      <c r="A86" s="391"/>
      <c r="B86" s="394"/>
      <c r="C86" s="347"/>
      <c r="D86" s="353"/>
      <c r="E86" s="33" t="s">
        <v>16</v>
      </c>
      <c r="F86" s="283">
        <v>264</v>
      </c>
      <c r="G86" s="186"/>
      <c r="H86" s="189"/>
      <c r="I86" s="47">
        <v>192</v>
      </c>
      <c r="J86" s="142">
        <v>72</v>
      </c>
      <c r="K86" s="57"/>
      <c r="L86" s="56"/>
      <c r="M86" s="58">
        <v>184</v>
      </c>
      <c r="N86" s="56">
        <v>30</v>
      </c>
      <c r="O86" s="57">
        <v>120</v>
      </c>
      <c r="P86" s="56">
        <v>19</v>
      </c>
      <c r="Q86" s="57">
        <v>122</v>
      </c>
      <c r="R86" s="56"/>
      <c r="S86" s="304">
        <v>38</v>
      </c>
      <c r="T86" s="280">
        <v>20</v>
      </c>
      <c r="U86" s="305">
        <v>5</v>
      </c>
      <c r="V86" s="306">
        <v>300</v>
      </c>
      <c r="W86" s="342">
        <v>85</v>
      </c>
    </row>
    <row r="87" spans="1:23" ht="15.95" hidden="1" customHeight="1" outlineLevel="1" thickBot="1" x14ac:dyDescent="0.3">
      <c r="A87" s="391"/>
      <c r="B87" s="394"/>
      <c r="C87" s="348"/>
      <c r="D87" s="354"/>
      <c r="E87" s="18" t="s">
        <v>17</v>
      </c>
      <c r="F87" s="18">
        <f>IF(SUM(F85:F86)=SUM(I87:J87),SUM(F85:F86))</f>
        <v>264</v>
      </c>
      <c r="G87" s="18">
        <f t="shared" ref="G87:R87" si="31">SUM(G85:G86)</f>
        <v>0</v>
      </c>
      <c r="H87" s="18">
        <f t="shared" si="31"/>
        <v>0</v>
      </c>
      <c r="I87" s="18">
        <f t="shared" si="31"/>
        <v>192</v>
      </c>
      <c r="J87" s="18">
        <f t="shared" si="31"/>
        <v>72</v>
      </c>
      <c r="K87" s="18">
        <f t="shared" si="31"/>
        <v>0</v>
      </c>
      <c r="L87" s="18">
        <f t="shared" si="31"/>
        <v>0</v>
      </c>
      <c r="M87" s="18">
        <f t="shared" si="31"/>
        <v>184</v>
      </c>
      <c r="N87" s="18">
        <f t="shared" si="31"/>
        <v>30</v>
      </c>
      <c r="O87" s="18">
        <f t="shared" si="31"/>
        <v>120</v>
      </c>
      <c r="P87" s="18">
        <f t="shared" si="31"/>
        <v>19</v>
      </c>
      <c r="Q87" s="18">
        <f t="shared" si="31"/>
        <v>122</v>
      </c>
      <c r="R87" s="18">
        <f t="shared" si="31"/>
        <v>0</v>
      </c>
      <c r="S87" s="266" t="s">
        <v>172</v>
      </c>
      <c r="T87" s="270" t="s">
        <v>172</v>
      </c>
      <c r="U87" s="307" t="s">
        <v>172</v>
      </c>
      <c r="V87" s="308" t="s">
        <v>172</v>
      </c>
      <c r="W87" s="340" t="s">
        <v>172</v>
      </c>
    </row>
    <row r="88" spans="1:23" ht="18" hidden="1" customHeight="1" outlineLevel="1" thickBot="1" x14ac:dyDescent="0.3">
      <c r="A88" s="391"/>
      <c r="B88" s="394"/>
      <c r="C88" s="381">
        <v>27</v>
      </c>
      <c r="D88" s="352" t="s">
        <v>219</v>
      </c>
      <c r="E88" s="64" t="s">
        <v>15</v>
      </c>
      <c r="F88" s="283"/>
      <c r="G88" s="197"/>
      <c r="H88" s="198"/>
      <c r="I88" s="24"/>
      <c r="J88" s="141"/>
      <c r="K88" s="94"/>
      <c r="L88" s="15"/>
      <c r="M88" s="101"/>
      <c r="N88" s="15"/>
      <c r="O88" s="94"/>
      <c r="P88" s="15"/>
      <c r="Q88" s="94"/>
      <c r="R88" s="15"/>
      <c r="S88" s="254"/>
      <c r="T88" s="301"/>
      <c r="U88" s="302"/>
      <c r="V88" s="303"/>
      <c r="W88" s="342"/>
    </row>
    <row r="89" spans="1:23" ht="18" hidden="1" customHeight="1" outlineLevel="1" thickBot="1" x14ac:dyDescent="0.3">
      <c r="A89" s="391"/>
      <c r="B89" s="394"/>
      <c r="C89" s="347"/>
      <c r="D89" s="353"/>
      <c r="E89" s="33" t="s">
        <v>16</v>
      </c>
      <c r="F89" s="283">
        <v>80</v>
      </c>
      <c r="G89" s="186"/>
      <c r="H89" s="189"/>
      <c r="I89" s="47">
        <v>58</v>
      </c>
      <c r="J89" s="142">
        <v>22</v>
      </c>
      <c r="K89" s="57"/>
      <c r="L89" s="56"/>
      <c r="M89" s="58">
        <v>36</v>
      </c>
      <c r="N89" s="56">
        <v>13</v>
      </c>
      <c r="O89" s="57">
        <v>47</v>
      </c>
      <c r="P89" s="56">
        <v>22</v>
      </c>
      <c r="Q89" s="57">
        <v>21</v>
      </c>
      <c r="R89" s="56"/>
      <c r="S89" s="304">
        <v>39</v>
      </c>
      <c r="T89" s="280">
        <v>16</v>
      </c>
      <c r="U89" s="305">
        <v>10</v>
      </c>
      <c r="V89" s="306">
        <v>160</v>
      </c>
      <c r="W89" s="342">
        <v>70</v>
      </c>
    </row>
    <row r="90" spans="1:23" ht="18" hidden="1" customHeight="1" outlineLevel="1" thickBot="1" x14ac:dyDescent="0.3">
      <c r="A90" s="391"/>
      <c r="B90" s="394"/>
      <c r="C90" s="348"/>
      <c r="D90" s="354"/>
      <c r="E90" s="18" t="s">
        <v>17</v>
      </c>
      <c r="F90" s="18">
        <f>IF(SUM(F88:F89)=SUM(I90:J90),SUM(F88:F89))</f>
        <v>80</v>
      </c>
      <c r="G90" s="18">
        <f t="shared" ref="G90:R90" si="32">SUM(G88:G89)</f>
        <v>0</v>
      </c>
      <c r="H90" s="18">
        <f t="shared" si="32"/>
        <v>0</v>
      </c>
      <c r="I90" s="18">
        <f t="shared" si="32"/>
        <v>58</v>
      </c>
      <c r="J90" s="18">
        <f t="shared" si="32"/>
        <v>22</v>
      </c>
      <c r="K90" s="18">
        <f t="shared" si="32"/>
        <v>0</v>
      </c>
      <c r="L90" s="18">
        <f t="shared" si="32"/>
        <v>0</v>
      </c>
      <c r="M90" s="18">
        <f t="shared" si="32"/>
        <v>36</v>
      </c>
      <c r="N90" s="18">
        <f t="shared" si="32"/>
        <v>13</v>
      </c>
      <c r="O90" s="18">
        <f t="shared" si="32"/>
        <v>47</v>
      </c>
      <c r="P90" s="18">
        <f t="shared" si="32"/>
        <v>22</v>
      </c>
      <c r="Q90" s="18">
        <f t="shared" si="32"/>
        <v>21</v>
      </c>
      <c r="R90" s="18">
        <f t="shared" si="32"/>
        <v>0</v>
      </c>
      <c r="S90" s="266" t="s">
        <v>172</v>
      </c>
      <c r="T90" s="270" t="s">
        <v>172</v>
      </c>
      <c r="U90" s="307" t="s">
        <v>172</v>
      </c>
      <c r="V90" s="308" t="s">
        <v>172</v>
      </c>
      <c r="W90" s="340" t="s">
        <v>172</v>
      </c>
    </row>
    <row r="91" spans="1:23" ht="15.95" hidden="1" customHeight="1" outlineLevel="1" thickBot="1" x14ac:dyDescent="0.3">
      <c r="A91" s="391"/>
      <c r="B91" s="394"/>
      <c r="C91" s="381">
        <v>28</v>
      </c>
      <c r="D91" s="352" t="s">
        <v>29</v>
      </c>
      <c r="E91" s="64" t="s">
        <v>15</v>
      </c>
      <c r="F91" s="283"/>
      <c r="G91" s="197"/>
      <c r="H91" s="198"/>
      <c r="I91" s="24"/>
      <c r="J91" s="141"/>
      <c r="K91" s="94"/>
      <c r="L91" s="15"/>
      <c r="M91" s="101"/>
      <c r="N91" s="15"/>
      <c r="O91" s="94"/>
      <c r="P91" s="15"/>
      <c r="Q91" s="94"/>
      <c r="R91" s="15"/>
      <c r="S91" s="254"/>
      <c r="T91" s="301"/>
      <c r="U91" s="302"/>
      <c r="V91" s="303"/>
      <c r="W91" s="342"/>
    </row>
    <row r="92" spans="1:23" ht="15.95" hidden="1" customHeight="1" outlineLevel="1" thickBot="1" x14ac:dyDescent="0.3">
      <c r="A92" s="391"/>
      <c r="B92" s="394"/>
      <c r="C92" s="347"/>
      <c r="D92" s="353"/>
      <c r="E92" s="33" t="s">
        <v>16</v>
      </c>
      <c r="F92" s="283">
        <v>61</v>
      </c>
      <c r="G92" s="186"/>
      <c r="H92" s="189">
        <v>2</v>
      </c>
      <c r="I92" s="47">
        <v>51</v>
      </c>
      <c r="J92" s="142">
        <v>10</v>
      </c>
      <c r="K92" s="57"/>
      <c r="L92" s="56"/>
      <c r="M92" s="58">
        <v>39</v>
      </c>
      <c r="N92" s="56">
        <v>3</v>
      </c>
      <c r="O92" s="57">
        <v>59</v>
      </c>
      <c r="P92" s="56">
        <v>8</v>
      </c>
      <c r="Q92" s="57">
        <v>18</v>
      </c>
      <c r="R92" s="56">
        <v>3</v>
      </c>
      <c r="S92" s="304">
        <v>37</v>
      </c>
      <c r="T92" s="280">
        <v>14</v>
      </c>
      <c r="U92" s="305">
        <v>5</v>
      </c>
      <c r="V92" s="306">
        <v>165</v>
      </c>
      <c r="W92" s="342">
        <v>72</v>
      </c>
    </row>
    <row r="93" spans="1:23" ht="18.75" hidden="1" customHeight="1" outlineLevel="1" thickBot="1" x14ac:dyDescent="0.3">
      <c r="A93" s="391"/>
      <c r="B93" s="394"/>
      <c r="C93" s="348"/>
      <c r="D93" s="354"/>
      <c r="E93" s="18" t="s">
        <v>17</v>
      </c>
      <c r="F93" s="18">
        <f>IF(SUM(F91:F92)=SUM(I93:J93),SUM(F91:F92))</f>
        <v>61</v>
      </c>
      <c r="G93" s="18">
        <f t="shared" ref="G93:R93" si="33">SUM(G91:G92)</f>
        <v>0</v>
      </c>
      <c r="H93" s="18">
        <f t="shared" si="33"/>
        <v>2</v>
      </c>
      <c r="I93" s="18">
        <f t="shared" si="33"/>
        <v>51</v>
      </c>
      <c r="J93" s="18">
        <f t="shared" si="33"/>
        <v>10</v>
      </c>
      <c r="K93" s="18">
        <f t="shared" si="33"/>
        <v>0</v>
      </c>
      <c r="L93" s="18">
        <f t="shared" si="33"/>
        <v>0</v>
      </c>
      <c r="M93" s="18">
        <f t="shared" si="33"/>
        <v>39</v>
      </c>
      <c r="N93" s="18">
        <f t="shared" si="33"/>
        <v>3</v>
      </c>
      <c r="O93" s="18">
        <f t="shared" si="33"/>
        <v>59</v>
      </c>
      <c r="P93" s="18">
        <f t="shared" si="33"/>
        <v>8</v>
      </c>
      <c r="Q93" s="18">
        <f t="shared" si="33"/>
        <v>18</v>
      </c>
      <c r="R93" s="18">
        <f t="shared" si="33"/>
        <v>3</v>
      </c>
      <c r="S93" s="266" t="s">
        <v>172</v>
      </c>
      <c r="T93" s="270" t="s">
        <v>172</v>
      </c>
      <c r="U93" s="307" t="s">
        <v>172</v>
      </c>
      <c r="V93" s="308" t="s">
        <v>172</v>
      </c>
      <c r="W93" s="340" t="s">
        <v>172</v>
      </c>
    </row>
    <row r="94" spans="1:23" ht="15.95" hidden="1" customHeight="1" outlineLevel="1" thickBot="1" x14ac:dyDescent="0.3">
      <c r="A94" s="391"/>
      <c r="B94" s="394"/>
      <c r="C94" s="381">
        <v>29</v>
      </c>
      <c r="D94" s="352" t="s">
        <v>30</v>
      </c>
      <c r="E94" s="64" t="s">
        <v>15</v>
      </c>
      <c r="F94" s="283"/>
      <c r="G94" s="197"/>
      <c r="H94" s="198"/>
      <c r="I94" s="24"/>
      <c r="J94" s="141"/>
      <c r="K94" s="94"/>
      <c r="L94" s="15"/>
      <c r="M94" s="101"/>
      <c r="N94" s="15"/>
      <c r="O94" s="94"/>
      <c r="P94" s="15"/>
      <c r="Q94" s="94"/>
      <c r="R94" s="15"/>
      <c r="S94" s="309"/>
      <c r="T94" s="310"/>
      <c r="U94" s="311"/>
      <c r="V94" s="312"/>
      <c r="W94" s="340"/>
    </row>
    <row r="95" spans="1:23" ht="15.95" hidden="1" customHeight="1" outlineLevel="1" thickBot="1" x14ac:dyDescent="0.3">
      <c r="A95" s="391"/>
      <c r="B95" s="394"/>
      <c r="C95" s="347"/>
      <c r="D95" s="353"/>
      <c r="E95" s="33" t="s">
        <v>16</v>
      </c>
      <c r="F95" s="283">
        <v>130</v>
      </c>
      <c r="G95" s="186"/>
      <c r="H95" s="189"/>
      <c r="I95" s="47">
        <v>93</v>
      </c>
      <c r="J95" s="142">
        <v>37</v>
      </c>
      <c r="K95" s="57">
        <v>2</v>
      </c>
      <c r="L95" s="56"/>
      <c r="M95" s="58">
        <v>28</v>
      </c>
      <c r="N95" s="56">
        <v>13</v>
      </c>
      <c r="O95" s="57">
        <v>61</v>
      </c>
      <c r="P95" s="56">
        <v>17</v>
      </c>
      <c r="Q95" s="57">
        <v>10</v>
      </c>
      <c r="R95" s="56"/>
      <c r="S95" s="313">
        <v>34</v>
      </c>
      <c r="T95" s="268">
        <v>15</v>
      </c>
      <c r="U95" s="314">
        <v>5</v>
      </c>
      <c r="V95" s="315">
        <v>140</v>
      </c>
      <c r="W95" s="340">
        <v>60</v>
      </c>
    </row>
    <row r="96" spans="1:23" ht="15.95" hidden="1" customHeight="1" outlineLevel="1" thickBot="1" x14ac:dyDescent="0.3">
      <c r="A96" s="391"/>
      <c r="B96" s="394"/>
      <c r="C96" s="348"/>
      <c r="D96" s="354"/>
      <c r="E96" s="18" t="s">
        <v>17</v>
      </c>
      <c r="F96" s="18">
        <f>IF(SUM(F94:F95)=SUM(I96:J96),SUM(F94:F95))</f>
        <v>130</v>
      </c>
      <c r="G96" s="18">
        <f t="shared" ref="G96:R96" si="34">SUM(G94:G95)</f>
        <v>0</v>
      </c>
      <c r="H96" s="18">
        <f t="shared" si="34"/>
        <v>0</v>
      </c>
      <c r="I96" s="18">
        <f t="shared" si="34"/>
        <v>93</v>
      </c>
      <c r="J96" s="18">
        <f t="shared" si="34"/>
        <v>37</v>
      </c>
      <c r="K96" s="18">
        <f t="shared" si="34"/>
        <v>2</v>
      </c>
      <c r="L96" s="18">
        <f t="shared" si="34"/>
        <v>0</v>
      </c>
      <c r="M96" s="18">
        <f t="shared" si="34"/>
        <v>28</v>
      </c>
      <c r="N96" s="18">
        <f t="shared" si="34"/>
        <v>13</v>
      </c>
      <c r="O96" s="18">
        <f t="shared" si="34"/>
        <v>61</v>
      </c>
      <c r="P96" s="18">
        <f t="shared" si="34"/>
        <v>17</v>
      </c>
      <c r="Q96" s="18">
        <f t="shared" si="34"/>
        <v>10</v>
      </c>
      <c r="R96" s="18">
        <f t="shared" si="34"/>
        <v>0</v>
      </c>
      <c r="S96" s="266" t="s">
        <v>172</v>
      </c>
      <c r="T96" s="270" t="s">
        <v>172</v>
      </c>
      <c r="U96" s="307" t="s">
        <v>172</v>
      </c>
      <c r="V96" s="308" t="s">
        <v>172</v>
      </c>
      <c r="W96" s="340" t="s">
        <v>172</v>
      </c>
    </row>
    <row r="97" spans="1:23" ht="15.95" hidden="1" customHeight="1" outlineLevel="1" thickBot="1" x14ac:dyDescent="0.3">
      <c r="A97" s="391"/>
      <c r="B97" s="394"/>
      <c r="C97" s="381">
        <v>30</v>
      </c>
      <c r="D97" s="352" t="s">
        <v>31</v>
      </c>
      <c r="E97" s="64" t="s">
        <v>15</v>
      </c>
      <c r="F97" s="283"/>
      <c r="G97" s="197"/>
      <c r="H97" s="198"/>
      <c r="I97" s="24"/>
      <c r="J97" s="141"/>
      <c r="K97" s="94"/>
      <c r="L97" s="15"/>
      <c r="M97" s="101"/>
      <c r="N97" s="15"/>
      <c r="O97" s="94"/>
      <c r="P97" s="15"/>
      <c r="Q97" s="94"/>
      <c r="R97" s="15"/>
      <c r="S97" s="254"/>
      <c r="T97" s="301"/>
      <c r="U97" s="302"/>
      <c r="V97" s="303"/>
      <c r="W97" s="342"/>
    </row>
    <row r="98" spans="1:23" ht="15.95" hidden="1" customHeight="1" outlineLevel="1" thickBot="1" x14ac:dyDescent="0.3">
      <c r="A98" s="391"/>
      <c r="B98" s="394"/>
      <c r="C98" s="347"/>
      <c r="D98" s="353"/>
      <c r="E98" s="33" t="s">
        <v>16</v>
      </c>
      <c r="F98" s="283">
        <v>51</v>
      </c>
      <c r="G98" s="186"/>
      <c r="H98" s="189"/>
      <c r="I98" s="47">
        <v>37</v>
      </c>
      <c r="J98" s="142">
        <v>14</v>
      </c>
      <c r="K98" s="57"/>
      <c r="L98" s="56"/>
      <c r="M98" s="58">
        <v>34</v>
      </c>
      <c r="N98" s="56">
        <v>7</v>
      </c>
      <c r="O98" s="57">
        <v>37</v>
      </c>
      <c r="P98" s="56">
        <v>11</v>
      </c>
      <c r="Q98" s="57">
        <v>21</v>
      </c>
      <c r="R98" s="56">
        <v>3</v>
      </c>
      <c r="S98" s="304">
        <v>31</v>
      </c>
      <c r="T98" s="280">
        <v>19</v>
      </c>
      <c r="U98" s="305">
        <v>10</v>
      </c>
      <c r="V98" s="306">
        <v>100</v>
      </c>
      <c r="W98" s="342">
        <v>61</v>
      </c>
    </row>
    <row r="99" spans="1:23" ht="15.95" hidden="1" customHeight="1" outlineLevel="1" thickBot="1" x14ac:dyDescent="0.3">
      <c r="A99" s="391"/>
      <c r="B99" s="394"/>
      <c r="C99" s="348"/>
      <c r="D99" s="354"/>
      <c r="E99" s="18" t="s">
        <v>17</v>
      </c>
      <c r="F99" s="18">
        <f>IF(SUM(F97:F98)=SUM(I99:J99),SUM(F97:F98))</f>
        <v>51</v>
      </c>
      <c r="G99" s="18">
        <f t="shared" ref="G99:R99" si="35">SUM(G97:G98)</f>
        <v>0</v>
      </c>
      <c r="H99" s="18">
        <f t="shared" si="35"/>
        <v>0</v>
      </c>
      <c r="I99" s="18">
        <f t="shared" si="35"/>
        <v>37</v>
      </c>
      <c r="J99" s="18">
        <f t="shared" si="35"/>
        <v>14</v>
      </c>
      <c r="K99" s="18">
        <f t="shared" si="35"/>
        <v>0</v>
      </c>
      <c r="L99" s="18">
        <f t="shared" si="35"/>
        <v>0</v>
      </c>
      <c r="M99" s="18">
        <f t="shared" si="35"/>
        <v>34</v>
      </c>
      <c r="N99" s="18">
        <f t="shared" si="35"/>
        <v>7</v>
      </c>
      <c r="O99" s="18">
        <f t="shared" si="35"/>
        <v>37</v>
      </c>
      <c r="P99" s="18">
        <f t="shared" si="35"/>
        <v>11</v>
      </c>
      <c r="Q99" s="18">
        <f t="shared" si="35"/>
        <v>21</v>
      </c>
      <c r="R99" s="18">
        <f t="shared" si="35"/>
        <v>3</v>
      </c>
      <c r="S99" s="266" t="s">
        <v>172</v>
      </c>
      <c r="T99" s="270" t="s">
        <v>172</v>
      </c>
      <c r="U99" s="307" t="s">
        <v>172</v>
      </c>
      <c r="V99" s="308" t="s">
        <v>172</v>
      </c>
      <c r="W99" s="340" t="s">
        <v>172</v>
      </c>
    </row>
    <row r="100" spans="1:23" ht="16.5" hidden="1" customHeight="1" outlineLevel="1" thickBot="1" x14ac:dyDescent="0.3">
      <c r="A100" s="391"/>
      <c r="B100" s="394"/>
      <c r="C100" s="381">
        <v>31</v>
      </c>
      <c r="D100" s="352" t="s">
        <v>134</v>
      </c>
      <c r="E100" s="64" t="s">
        <v>15</v>
      </c>
      <c r="F100" s="283"/>
      <c r="G100" s="197"/>
      <c r="H100" s="198"/>
      <c r="I100" s="24"/>
      <c r="J100" s="141"/>
      <c r="K100" s="94"/>
      <c r="L100" s="15"/>
      <c r="M100" s="101"/>
      <c r="N100" s="15"/>
      <c r="O100" s="94"/>
      <c r="P100" s="15"/>
      <c r="Q100" s="94"/>
      <c r="R100" s="15"/>
      <c r="S100" s="254"/>
      <c r="T100" s="301"/>
      <c r="U100" s="302"/>
      <c r="V100" s="303"/>
      <c r="W100" s="342"/>
    </row>
    <row r="101" spans="1:23" ht="18.75" hidden="1" customHeight="1" outlineLevel="1" thickBot="1" x14ac:dyDescent="0.3">
      <c r="A101" s="391"/>
      <c r="B101" s="394"/>
      <c r="C101" s="347"/>
      <c r="D101" s="353"/>
      <c r="E101" s="33" t="s">
        <v>16</v>
      </c>
      <c r="F101" s="283">
        <v>60</v>
      </c>
      <c r="G101" s="186"/>
      <c r="H101" s="189"/>
      <c r="I101" s="47">
        <v>44</v>
      </c>
      <c r="J101" s="142">
        <v>16</v>
      </c>
      <c r="K101" s="57"/>
      <c r="L101" s="56"/>
      <c r="M101" s="58">
        <v>31</v>
      </c>
      <c r="N101" s="56">
        <v>8</v>
      </c>
      <c r="O101" s="57">
        <v>52</v>
      </c>
      <c r="P101" s="56">
        <v>1</v>
      </c>
      <c r="Q101" s="57">
        <v>16</v>
      </c>
      <c r="R101" s="56">
        <v>5</v>
      </c>
      <c r="S101" s="304">
        <v>35</v>
      </c>
      <c r="T101" s="280">
        <v>18</v>
      </c>
      <c r="U101" s="305">
        <v>10</v>
      </c>
      <c r="V101" s="306">
        <v>160</v>
      </c>
      <c r="W101" s="342">
        <v>52</v>
      </c>
    </row>
    <row r="102" spans="1:23" ht="17.25" hidden="1" customHeight="1" outlineLevel="1" thickBot="1" x14ac:dyDescent="0.3">
      <c r="A102" s="391"/>
      <c r="B102" s="394"/>
      <c r="C102" s="348"/>
      <c r="D102" s="354"/>
      <c r="E102" s="18" t="s">
        <v>17</v>
      </c>
      <c r="F102" s="18">
        <f>IF(SUM(F100:F101)=SUM(I102:J102),SUM(F100:F101))</f>
        <v>60</v>
      </c>
      <c r="G102" s="18">
        <f t="shared" ref="G102:R102" si="36">SUM(G100:G101)</f>
        <v>0</v>
      </c>
      <c r="H102" s="18">
        <f t="shared" si="36"/>
        <v>0</v>
      </c>
      <c r="I102" s="18">
        <f t="shared" si="36"/>
        <v>44</v>
      </c>
      <c r="J102" s="18">
        <f t="shared" si="36"/>
        <v>16</v>
      </c>
      <c r="K102" s="18">
        <f t="shared" si="36"/>
        <v>0</v>
      </c>
      <c r="L102" s="18">
        <f t="shared" si="36"/>
        <v>0</v>
      </c>
      <c r="M102" s="18">
        <f t="shared" si="36"/>
        <v>31</v>
      </c>
      <c r="N102" s="18">
        <f t="shared" si="36"/>
        <v>8</v>
      </c>
      <c r="O102" s="18">
        <f t="shared" si="36"/>
        <v>52</v>
      </c>
      <c r="P102" s="18">
        <f t="shared" si="36"/>
        <v>1</v>
      </c>
      <c r="Q102" s="18">
        <f t="shared" si="36"/>
        <v>16</v>
      </c>
      <c r="R102" s="18">
        <f t="shared" si="36"/>
        <v>5</v>
      </c>
      <c r="S102" s="266" t="s">
        <v>172</v>
      </c>
      <c r="T102" s="270" t="s">
        <v>172</v>
      </c>
      <c r="U102" s="307" t="s">
        <v>172</v>
      </c>
      <c r="V102" s="308" t="s">
        <v>172</v>
      </c>
      <c r="W102" s="340" t="s">
        <v>172</v>
      </c>
    </row>
    <row r="103" spans="1:23" ht="15.95" hidden="1" customHeight="1" outlineLevel="1" thickBot="1" x14ac:dyDescent="0.3">
      <c r="A103" s="391"/>
      <c r="B103" s="394"/>
      <c r="C103" s="381">
        <v>32</v>
      </c>
      <c r="D103" s="352" t="s">
        <v>32</v>
      </c>
      <c r="E103" s="64" t="s">
        <v>15</v>
      </c>
      <c r="F103" s="283"/>
      <c r="G103" s="197"/>
      <c r="H103" s="198"/>
      <c r="I103" s="24"/>
      <c r="J103" s="141"/>
      <c r="K103" s="94"/>
      <c r="L103" s="15"/>
      <c r="M103" s="101"/>
      <c r="N103" s="15"/>
      <c r="O103" s="94"/>
      <c r="P103" s="15"/>
      <c r="Q103" s="94"/>
      <c r="R103" s="15"/>
      <c r="S103" s="254"/>
      <c r="T103" s="301"/>
      <c r="U103" s="302"/>
      <c r="V103" s="303"/>
      <c r="W103" s="342"/>
    </row>
    <row r="104" spans="1:23" ht="15.95" hidden="1" customHeight="1" outlineLevel="1" thickBot="1" x14ac:dyDescent="0.3">
      <c r="A104" s="391"/>
      <c r="B104" s="394"/>
      <c r="C104" s="347"/>
      <c r="D104" s="353"/>
      <c r="E104" s="33" t="s">
        <v>16</v>
      </c>
      <c r="F104" s="283">
        <v>56</v>
      </c>
      <c r="G104" s="186"/>
      <c r="H104" s="189"/>
      <c r="I104" s="47">
        <v>49</v>
      </c>
      <c r="J104" s="142">
        <v>7</v>
      </c>
      <c r="K104" s="57"/>
      <c r="L104" s="56"/>
      <c r="M104" s="58">
        <v>45</v>
      </c>
      <c r="N104" s="56">
        <v>10</v>
      </c>
      <c r="O104" s="57">
        <v>48</v>
      </c>
      <c r="P104" s="56">
        <v>16</v>
      </c>
      <c r="Q104" s="57">
        <v>19</v>
      </c>
      <c r="R104" s="56">
        <v>2</v>
      </c>
      <c r="S104" s="304">
        <v>38</v>
      </c>
      <c r="T104" s="280">
        <v>19</v>
      </c>
      <c r="U104" s="305">
        <v>40</v>
      </c>
      <c r="V104" s="306">
        <v>155</v>
      </c>
      <c r="W104" s="342">
        <v>76</v>
      </c>
    </row>
    <row r="105" spans="1:23" ht="15.95" hidden="1" customHeight="1" outlineLevel="1" thickBot="1" x14ac:dyDescent="0.3">
      <c r="A105" s="391"/>
      <c r="B105" s="394"/>
      <c r="C105" s="348"/>
      <c r="D105" s="354"/>
      <c r="E105" s="18" t="s">
        <v>17</v>
      </c>
      <c r="F105" s="18">
        <f>IF(SUM(F103:F104)=SUM(I105:J105),SUM(F103:F104))</f>
        <v>56</v>
      </c>
      <c r="G105" s="18">
        <f t="shared" ref="G105:R105" si="37">SUM(G103:G104)</f>
        <v>0</v>
      </c>
      <c r="H105" s="18">
        <f t="shared" si="37"/>
        <v>0</v>
      </c>
      <c r="I105" s="18">
        <f t="shared" si="37"/>
        <v>49</v>
      </c>
      <c r="J105" s="18">
        <f t="shared" si="37"/>
        <v>7</v>
      </c>
      <c r="K105" s="18">
        <f t="shared" si="37"/>
        <v>0</v>
      </c>
      <c r="L105" s="18">
        <f t="shared" si="37"/>
        <v>0</v>
      </c>
      <c r="M105" s="18">
        <f t="shared" si="37"/>
        <v>45</v>
      </c>
      <c r="N105" s="18">
        <f t="shared" si="37"/>
        <v>10</v>
      </c>
      <c r="O105" s="18">
        <f t="shared" si="37"/>
        <v>48</v>
      </c>
      <c r="P105" s="18">
        <f t="shared" si="37"/>
        <v>16</v>
      </c>
      <c r="Q105" s="18">
        <f t="shared" si="37"/>
        <v>19</v>
      </c>
      <c r="R105" s="18">
        <f t="shared" si="37"/>
        <v>2</v>
      </c>
      <c r="S105" s="266" t="s">
        <v>172</v>
      </c>
      <c r="T105" s="270" t="s">
        <v>172</v>
      </c>
      <c r="U105" s="307" t="s">
        <v>172</v>
      </c>
      <c r="V105" s="308" t="s">
        <v>172</v>
      </c>
      <c r="W105" s="340" t="s">
        <v>172</v>
      </c>
    </row>
    <row r="106" spans="1:23" ht="18" hidden="1" customHeight="1" outlineLevel="1" thickBot="1" x14ac:dyDescent="0.3">
      <c r="A106" s="391"/>
      <c r="B106" s="394"/>
      <c r="C106" s="381"/>
      <c r="D106" s="352"/>
      <c r="E106" s="64" t="s">
        <v>15</v>
      </c>
      <c r="F106" s="283"/>
      <c r="G106" s="197"/>
      <c r="H106" s="198"/>
      <c r="I106" s="24"/>
      <c r="J106" s="141"/>
      <c r="K106" s="94"/>
      <c r="L106" s="15"/>
      <c r="M106" s="101"/>
      <c r="N106" s="15"/>
      <c r="O106" s="94"/>
      <c r="P106" s="15"/>
      <c r="Q106" s="94"/>
      <c r="R106" s="15"/>
      <c r="S106" s="309"/>
      <c r="T106" s="310"/>
      <c r="U106" s="311"/>
      <c r="V106" s="312"/>
      <c r="W106" s="340"/>
    </row>
    <row r="107" spans="1:23" ht="18" hidden="1" customHeight="1" outlineLevel="1" thickBot="1" x14ac:dyDescent="0.3">
      <c r="A107" s="391"/>
      <c r="B107" s="394"/>
      <c r="C107" s="347"/>
      <c r="D107" s="353"/>
      <c r="E107" s="33" t="s">
        <v>16</v>
      </c>
      <c r="F107" s="283"/>
      <c r="G107" s="186"/>
      <c r="H107" s="189"/>
      <c r="I107" s="47"/>
      <c r="J107" s="142"/>
      <c r="K107" s="57"/>
      <c r="L107" s="56"/>
      <c r="M107" s="58"/>
      <c r="N107" s="56"/>
      <c r="O107" s="57"/>
      <c r="P107" s="56"/>
      <c r="Q107" s="57"/>
      <c r="R107" s="56"/>
      <c r="S107" s="313"/>
      <c r="T107" s="268"/>
      <c r="U107" s="314"/>
      <c r="V107" s="315"/>
      <c r="W107" s="340"/>
    </row>
    <row r="108" spans="1:23" ht="18" hidden="1" customHeight="1" outlineLevel="1" thickBot="1" x14ac:dyDescent="0.3">
      <c r="A108" s="391"/>
      <c r="B108" s="394"/>
      <c r="C108" s="348"/>
      <c r="D108" s="354"/>
      <c r="E108" s="18" t="s">
        <v>17</v>
      </c>
      <c r="F108" s="18">
        <f>IF(SUM(F106:F107)=SUM(I108:J108),SUM(F106:F107))</f>
        <v>0</v>
      </c>
      <c r="G108" s="18">
        <f t="shared" ref="G108:R108" si="38">SUM(G106:G107)</f>
        <v>0</v>
      </c>
      <c r="H108" s="18">
        <f t="shared" si="38"/>
        <v>0</v>
      </c>
      <c r="I108" s="18">
        <f t="shared" si="38"/>
        <v>0</v>
      </c>
      <c r="J108" s="18">
        <f t="shared" si="38"/>
        <v>0</v>
      </c>
      <c r="K108" s="18">
        <f t="shared" si="38"/>
        <v>0</v>
      </c>
      <c r="L108" s="18">
        <f t="shared" si="38"/>
        <v>0</v>
      </c>
      <c r="M108" s="18">
        <f t="shared" si="38"/>
        <v>0</v>
      </c>
      <c r="N108" s="18">
        <f t="shared" si="38"/>
        <v>0</v>
      </c>
      <c r="O108" s="18">
        <f t="shared" si="38"/>
        <v>0</v>
      </c>
      <c r="P108" s="18">
        <f t="shared" si="38"/>
        <v>0</v>
      </c>
      <c r="Q108" s="18">
        <f t="shared" si="38"/>
        <v>0</v>
      </c>
      <c r="R108" s="18">
        <f t="shared" si="38"/>
        <v>0</v>
      </c>
      <c r="S108" s="266" t="s">
        <v>172</v>
      </c>
      <c r="T108" s="270" t="s">
        <v>172</v>
      </c>
      <c r="U108" s="307" t="s">
        <v>172</v>
      </c>
      <c r="V108" s="308" t="s">
        <v>172</v>
      </c>
      <c r="W108" s="340" t="s">
        <v>172</v>
      </c>
    </row>
    <row r="109" spans="1:23" ht="15.95" hidden="1" customHeight="1" outlineLevel="1" thickBot="1" x14ac:dyDescent="0.3">
      <c r="A109" s="391"/>
      <c r="B109" s="394"/>
      <c r="C109" s="381">
        <v>33</v>
      </c>
      <c r="D109" s="352" t="s">
        <v>33</v>
      </c>
      <c r="E109" s="64" t="s">
        <v>15</v>
      </c>
      <c r="F109" s="283"/>
      <c r="G109" s="197"/>
      <c r="H109" s="198"/>
      <c r="I109" s="24"/>
      <c r="J109" s="141"/>
      <c r="K109" s="94"/>
      <c r="L109" s="15"/>
      <c r="M109" s="101"/>
      <c r="N109" s="15"/>
      <c r="O109" s="94"/>
      <c r="P109" s="15"/>
      <c r="Q109" s="94"/>
      <c r="R109" s="15"/>
      <c r="S109" s="254"/>
      <c r="T109" s="301"/>
      <c r="U109" s="302"/>
      <c r="V109" s="303"/>
      <c r="W109" s="342"/>
    </row>
    <row r="110" spans="1:23" ht="15.95" hidden="1" customHeight="1" outlineLevel="1" thickBot="1" x14ac:dyDescent="0.3">
      <c r="A110" s="391"/>
      <c r="B110" s="394"/>
      <c r="C110" s="347"/>
      <c r="D110" s="353"/>
      <c r="E110" s="33" t="s">
        <v>16</v>
      </c>
      <c r="F110" s="283">
        <v>59</v>
      </c>
      <c r="G110" s="186"/>
      <c r="H110" s="189"/>
      <c r="I110" s="47">
        <v>44</v>
      </c>
      <c r="J110" s="142">
        <v>15</v>
      </c>
      <c r="K110" s="57"/>
      <c r="L110" s="56"/>
      <c r="M110" s="58">
        <v>59</v>
      </c>
      <c r="N110" s="56">
        <v>52</v>
      </c>
      <c r="O110" s="57">
        <v>34</v>
      </c>
      <c r="P110" s="56">
        <v>10</v>
      </c>
      <c r="Q110" s="57">
        <v>31</v>
      </c>
      <c r="R110" s="56">
        <v>1</v>
      </c>
      <c r="S110" s="304">
        <v>44</v>
      </c>
      <c r="T110" s="280">
        <v>22</v>
      </c>
      <c r="U110" s="305">
        <v>10</v>
      </c>
      <c r="V110" s="306">
        <v>115</v>
      </c>
      <c r="W110" s="342">
        <v>55</v>
      </c>
    </row>
    <row r="111" spans="1:23" ht="15.95" hidden="1" customHeight="1" outlineLevel="1" thickBot="1" x14ac:dyDescent="0.3">
      <c r="A111" s="391"/>
      <c r="B111" s="394"/>
      <c r="C111" s="348"/>
      <c r="D111" s="354"/>
      <c r="E111" s="18" t="s">
        <v>17</v>
      </c>
      <c r="F111" s="18">
        <f>IF(SUM(F109:F110)=SUM(I111:J111),SUM(F109:F110))</f>
        <v>59</v>
      </c>
      <c r="G111" s="18">
        <f t="shared" ref="G111:R111" si="39">SUM(G109:G110)</f>
        <v>0</v>
      </c>
      <c r="H111" s="18">
        <f t="shared" si="39"/>
        <v>0</v>
      </c>
      <c r="I111" s="18">
        <f t="shared" si="39"/>
        <v>44</v>
      </c>
      <c r="J111" s="18">
        <f t="shared" si="39"/>
        <v>15</v>
      </c>
      <c r="K111" s="18">
        <f t="shared" si="39"/>
        <v>0</v>
      </c>
      <c r="L111" s="18">
        <f t="shared" si="39"/>
        <v>0</v>
      </c>
      <c r="M111" s="18">
        <f t="shared" si="39"/>
        <v>59</v>
      </c>
      <c r="N111" s="18">
        <f t="shared" si="39"/>
        <v>52</v>
      </c>
      <c r="O111" s="18">
        <f t="shared" si="39"/>
        <v>34</v>
      </c>
      <c r="P111" s="18">
        <f t="shared" si="39"/>
        <v>10</v>
      </c>
      <c r="Q111" s="18">
        <f t="shared" si="39"/>
        <v>31</v>
      </c>
      <c r="R111" s="18">
        <f t="shared" si="39"/>
        <v>1</v>
      </c>
      <c r="S111" s="266" t="s">
        <v>172</v>
      </c>
      <c r="T111" s="270" t="s">
        <v>172</v>
      </c>
      <c r="U111" s="307" t="s">
        <v>172</v>
      </c>
      <c r="V111" s="308" t="s">
        <v>172</v>
      </c>
      <c r="W111" s="340" t="s">
        <v>172</v>
      </c>
    </row>
    <row r="112" spans="1:23" ht="15.95" hidden="1" customHeight="1" outlineLevel="1" thickBot="1" x14ac:dyDescent="0.3">
      <c r="A112" s="391"/>
      <c r="B112" s="394"/>
      <c r="C112" s="381">
        <v>34</v>
      </c>
      <c r="D112" s="352" t="s">
        <v>34</v>
      </c>
      <c r="E112" s="64" t="s">
        <v>15</v>
      </c>
      <c r="F112" s="283"/>
      <c r="G112" s="197"/>
      <c r="H112" s="198"/>
      <c r="I112" s="24"/>
      <c r="J112" s="141"/>
      <c r="K112" s="94"/>
      <c r="L112" s="15"/>
      <c r="M112" s="101"/>
      <c r="N112" s="15"/>
      <c r="O112" s="94"/>
      <c r="P112" s="15"/>
      <c r="Q112" s="94"/>
      <c r="R112" s="15"/>
      <c r="S112" s="254"/>
      <c r="T112" s="301"/>
      <c r="U112" s="302"/>
      <c r="V112" s="303"/>
      <c r="W112" s="342"/>
    </row>
    <row r="113" spans="1:23" ht="15.95" hidden="1" customHeight="1" outlineLevel="1" thickBot="1" x14ac:dyDescent="0.3">
      <c r="A113" s="391"/>
      <c r="B113" s="394"/>
      <c r="C113" s="347"/>
      <c r="D113" s="353"/>
      <c r="E113" s="33" t="s">
        <v>16</v>
      </c>
      <c r="F113" s="283">
        <v>45</v>
      </c>
      <c r="G113" s="186"/>
      <c r="H113" s="189"/>
      <c r="I113" s="47">
        <v>34</v>
      </c>
      <c r="J113" s="142">
        <v>11</v>
      </c>
      <c r="K113" s="57"/>
      <c r="L113" s="56"/>
      <c r="M113" s="58">
        <v>43</v>
      </c>
      <c r="N113" s="56">
        <v>30</v>
      </c>
      <c r="O113" s="57">
        <v>42</v>
      </c>
      <c r="P113" s="56">
        <v>45</v>
      </c>
      <c r="Q113" s="57">
        <v>35</v>
      </c>
      <c r="R113" s="56"/>
      <c r="S113" s="304">
        <v>39</v>
      </c>
      <c r="T113" s="280">
        <v>20</v>
      </c>
      <c r="U113" s="305">
        <v>20</v>
      </c>
      <c r="V113" s="306">
        <v>220</v>
      </c>
      <c r="W113" s="342">
        <v>98</v>
      </c>
    </row>
    <row r="114" spans="1:23" ht="18" hidden="1" customHeight="1" outlineLevel="1" thickBot="1" x14ac:dyDescent="0.3">
      <c r="A114" s="391"/>
      <c r="B114" s="394"/>
      <c r="C114" s="348"/>
      <c r="D114" s="354"/>
      <c r="E114" s="18" t="s">
        <v>17</v>
      </c>
      <c r="F114" s="18">
        <f>IF(SUM(F112:F113)=SUM(I114:J114),SUM(F112:F113))</f>
        <v>45</v>
      </c>
      <c r="G114" s="18">
        <f t="shared" ref="G114:R114" si="40">SUM(G112:G113)</f>
        <v>0</v>
      </c>
      <c r="H114" s="18">
        <f t="shared" si="40"/>
        <v>0</v>
      </c>
      <c r="I114" s="18">
        <f t="shared" si="40"/>
        <v>34</v>
      </c>
      <c r="J114" s="18">
        <f t="shared" si="40"/>
        <v>11</v>
      </c>
      <c r="K114" s="18">
        <f t="shared" si="40"/>
        <v>0</v>
      </c>
      <c r="L114" s="18">
        <f t="shared" si="40"/>
        <v>0</v>
      </c>
      <c r="M114" s="18">
        <f t="shared" si="40"/>
        <v>43</v>
      </c>
      <c r="N114" s="18">
        <f t="shared" si="40"/>
        <v>30</v>
      </c>
      <c r="O114" s="18">
        <f t="shared" si="40"/>
        <v>42</v>
      </c>
      <c r="P114" s="18">
        <f t="shared" si="40"/>
        <v>45</v>
      </c>
      <c r="Q114" s="18">
        <f t="shared" si="40"/>
        <v>35</v>
      </c>
      <c r="R114" s="18">
        <f t="shared" si="40"/>
        <v>0</v>
      </c>
      <c r="S114" s="266" t="s">
        <v>172</v>
      </c>
      <c r="T114" s="270" t="s">
        <v>172</v>
      </c>
      <c r="U114" s="307" t="s">
        <v>172</v>
      </c>
      <c r="V114" s="308" t="s">
        <v>172</v>
      </c>
      <c r="W114" s="340" t="s">
        <v>172</v>
      </c>
    </row>
    <row r="115" spans="1:23" ht="15.95" hidden="1" customHeight="1" outlineLevel="1" thickBot="1" x14ac:dyDescent="0.3">
      <c r="A115" s="391"/>
      <c r="B115" s="394"/>
      <c r="C115" s="381">
        <v>35</v>
      </c>
      <c r="D115" s="352" t="s">
        <v>184</v>
      </c>
      <c r="E115" s="64" t="s">
        <v>15</v>
      </c>
      <c r="F115" s="283"/>
      <c r="G115" s="197"/>
      <c r="H115" s="198"/>
      <c r="I115" s="24"/>
      <c r="J115" s="141"/>
      <c r="K115" s="94"/>
      <c r="L115" s="15"/>
      <c r="M115" s="101"/>
      <c r="N115" s="15"/>
      <c r="O115" s="94"/>
      <c r="P115" s="15"/>
      <c r="Q115" s="94"/>
      <c r="R115" s="15"/>
      <c r="S115" s="254"/>
      <c r="T115" s="301"/>
      <c r="U115" s="302"/>
      <c r="V115" s="303"/>
      <c r="W115" s="342"/>
    </row>
    <row r="116" spans="1:23" ht="15.95" hidden="1" customHeight="1" outlineLevel="1" thickBot="1" x14ac:dyDescent="0.3">
      <c r="A116" s="391"/>
      <c r="B116" s="394"/>
      <c r="C116" s="347"/>
      <c r="D116" s="353"/>
      <c r="E116" s="33" t="s">
        <v>16</v>
      </c>
      <c r="F116" s="283">
        <v>6</v>
      </c>
      <c r="G116" s="186"/>
      <c r="H116" s="189"/>
      <c r="I116" s="47">
        <v>5</v>
      </c>
      <c r="J116" s="142">
        <v>1</v>
      </c>
      <c r="K116" s="57"/>
      <c r="L116" s="56"/>
      <c r="M116" s="58">
        <v>4</v>
      </c>
      <c r="N116" s="56"/>
      <c r="O116" s="57">
        <v>2</v>
      </c>
      <c r="P116" s="56">
        <v>2</v>
      </c>
      <c r="Q116" s="57">
        <v>4</v>
      </c>
      <c r="R116" s="56"/>
      <c r="S116" s="304">
        <v>43</v>
      </c>
      <c r="T116" s="280">
        <v>18</v>
      </c>
      <c r="U116" s="305">
        <v>35</v>
      </c>
      <c r="V116" s="306">
        <v>170</v>
      </c>
      <c r="W116" s="342">
        <v>111</v>
      </c>
    </row>
    <row r="117" spans="1:23" ht="15.95" hidden="1" customHeight="1" outlineLevel="1" thickBot="1" x14ac:dyDescent="0.3">
      <c r="A117" s="391"/>
      <c r="B117" s="394"/>
      <c r="C117" s="348"/>
      <c r="D117" s="353"/>
      <c r="E117" s="18" t="s">
        <v>17</v>
      </c>
      <c r="F117" s="18">
        <f>IF(SUM(F115:F116)=SUM(I117:J117),SUM(F115:F116))</f>
        <v>6</v>
      </c>
      <c r="G117" s="18">
        <f t="shared" ref="G117:R117" si="41">SUM(G115:G116)</f>
        <v>0</v>
      </c>
      <c r="H117" s="18">
        <f t="shared" si="41"/>
        <v>0</v>
      </c>
      <c r="I117" s="18">
        <f t="shared" si="41"/>
        <v>5</v>
      </c>
      <c r="J117" s="18">
        <f t="shared" si="41"/>
        <v>1</v>
      </c>
      <c r="K117" s="18">
        <f t="shared" si="41"/>
        <v>0</v>
      </c>
      <c r="L117" s="18">
        <f t="shared" si="41"/>
        <v>0</v>
      </c>
      <c r="M117" s="18">
        <f t="shared" si="41"/>
        <v>4</v>
      </c>
      <c r="N117" s="18">
        <f t="shared" si="41"/>
        <v>0</v>
      </c>
      <c r="O117" s="18">
        <f t="shared" si="41"/>
        <v>2</v>
      </c>
      <c r="P117" s="18">
        <f t="shared" si="41"/>
        <v>2</v>
      </c>
      <c r="Q117" s="18">
        <f t="shared" si="41"/>
        <v>4</v>
      </c>
      <c r="R117" s="18">
        <f t="shared" si="41"/>
        <v>0</v>
      </c>
      <c r="S117" s="266" t="s">
        <v>172</v>
      </c>
      <c r="T117" s="270" t="s">
        <v>172</v>
      </c>
      <c r="U117" s="307" t="s">
        <v>172</v>
      </c>
      <c r="V117" s="308" t="s">
        <v>172</v>
      </c>
      <c r="W117" s="340" t="s">
        <v>172</v>
      </c>
    </row>
    <row r="118" spans="1:23" ht="18.75" hidden="1" customHeight="1" outlineLevel="1" thickBot="1" x14ac:dyDescent="0.3">
      <c r="A118" s="391"/>
      <c r="B118" s="394"/>
      <c r="C118" s="381"/>
      <c r="D118" s="416"/>
      <c r="E118" s="64" t="s">
        <v>15</v>
      </c>
      <c r="F118" s="283"/>
      <c r="G118" s="197"/>
      <c r="H118" s="198"/>
      <c r="I118" s="24"/>
      <c r="J118" s="141"/>
      <c r="K118" s="94"/>
      <c r="L118" s="15"/>
      <c r="M118" s="101"/>
      <c r="N118" s="15"/>
      <c r="O118" s="94"/>
      <c r="P118" s="15"/>
      <c r="Q118" s="94"/>
      <c r="R118" s="15"/>
      <c r="S118" s="309"/>
      <c r="T118" s="310"/>
      <c r="U118" s="311"/>
      <c r="V118" s="312"/>
      <c r="W118" s="340"/>
    </row>
    <row r="119" spans="1:23" ht="19.5" hidden="1" customHeight="1" outlineLevel="1" thickBot="1" x14ac:dyDescent="0.3">
      <c r="A119" s="391"/>
      <c r="B119" s="394"/>
      <c r="C119" s="347"/>
      <c r="D119" s="417"/>
      <c r="E119" s="33" t="s">
        <v>16</v>
      </c>
      <c r="F119" s="283"/>
      <c r="G119" s="186"/>
      <c r="H119" s="189"/>
      <c r="I119" s="47"/>
      <c r="J119" s="142"/>
      <c r="K119" s="57"/>
      <c r="L119" s="56"/>
      <c r="M119" s="58"/>
      <c r="N119" s="56"/>
      <c r="O119" s="57"/>
      <c r="P119" s="56"/>
      <c r="Q119" s="57"/>
      <c r="R119" s="56"/>
      <c r="S119" s="313"/>
      <c r="T119" s="268"/>
      <c r="U119" s="314"/>
      <c r="V119" s="315"/>
      <c r="W119" s="340"/>
    </row>
    <row r="120" spans="1:23" ht="30.75" hidden="1" customHeight="1" outlineLevel="1" thickBot="1" x14ac:dyDescent="0.3">
      <c r="A120" s="391"/>
      <c r="B120" s="394"/>
      <c r="C120" s="348"/>
      <c r="D120" s="418"/>
      <c r="E120" s="18" t="s">
        <v>17</v>
      </c>
      <c r="F120" s="18">
        <f>IF(SUM(F118:F119)=SUM(I120:J120),SUM(F118:F119))</f>
        <v>0</v>
      </c>
      <c r="G120" s="18">
        <f t="shared" ref="G120:R120" si="42">SUM(G118:G119)</f>
        <v>0</v>
      </c>
      <c r="H120" s="18">
        <f t="shared" si="42"/>
        <v>0</v>
      </c>
      <c r="I120" s="18">
        <f t="shared" si="42"/>
        <v>0</v>
      </c>
      <c r="J120" s="18">
        <f t="shared" si="42"/>
        <v>0</v>
      </c>
      <c r="K120" s="18">
        <f t="shared" si="42"/>
        <v>0</v>
      </c>
      <c r="L120" s="18">
        <f t="shared" si="42"/>
        <v>0</v>
      </c>
      <c r="M120" s="18">
        <f t="shared" si="42"/>
        <v>0</v>
      </c>
      <c r="N120" s="18">
        <f t="shared" si="42"/>
        <v>0</v>
      </c>
      <c r="O120" s="18">
        <f t="shared" si="42"/>
        <v>0</v>
      </c>
      <c r="P120" s="18">
        <f t="shared" si="42"/>
        <v>0</v>
      </c>
      <c r="Q120" s="18">
        <f t="shared" si="42"/>
        <v>0</v>
      </c>
      <c r="R120" s="18">
        <f t="shared" si="42"/>
        <v>0</v>
      </c>
      <c r="S120" s="266" t="s">
        <v>172</v>
      </c>
      <c r="T120" s="270" t="s">
        <v>172</v>
      </c>
      <c r="U120" s="307" t="s">
        <v>172</v>
      </c>
      <c r="V120" s="308" t="s">
        <v>172</v>
      </c>
      <c r="W120" s="340" t="s">
        <v>172</v>
      </c>
    </row>
    <row r="121" spans="1:23" ht="15.95" hidden="1" customHeight="1" outlineLevel="1" thickBot="1" x14ac:dyDescent="0.3">
      <c r="A121" s="391"/>
      <c r="B121" s="394"/>
      <c r="C121" s="381">
        <v>36</v>
      </c>
      <c r="D121" s="416" t="s">
        <v>198</v>
      </c>
      <c r="E121" s="64" t="s">
        <v>15</v>
      </c>
      <c r="F121" s="283"/>
      <c r="G121" s="197"/>
      <c r="H121" s="198"/>
      <c r="I121" s="24"/>
      <c r="J121" s="141"/>
      <c r="K121" s="94"/>
      <c r="L121" s="15"/>
      <c r="M121" s="101"/>
      <c r="N121" s="15"/>
      <c r="O121" s="94"/>
      <c r="P121" s="15"/>
      <c r="Q121" s="94"/>
      <c r="R121" s="15"/>
      <c r="S121" s="254"/>
      <c r="T121" s="301"/>
      <c r="U121" s="302"/>
      <c r="V121" s="303"/>
      <c r="W121" s="342"/>
    </row>
    <row r="122" spans="1:23" ht="15.95" hidden="1" customHeight="1" outlineLevel="1" thickBot="1" x14ac:dyDescent="0.3">
      <c r="A122" s="391"/>
      <c r="B122" s="394"/>
      <c r="C122" s="347"/>
      <c r="D122" s="417"/>
      <c r="E122" s="33" t="s">
        <v>16</v>
      </c>
      <c r="F122" s="283">
        <v>11</v>
      </c>
      <c r="G122" s="186"/>
      <c r="H122" s="189">
        <v>1</v>
      </c>
      <c r="I122" s="47">
        <v>6</v>
      </c>
      <c r="J122" s="142">
        <v>5</v>
      </c>
      <c r="K122" s="57"/>
      <c r="L122" s="56"/>
      <c r="M122" s="58">
        <v>8</v>
      </c>
      <c r="N122" s="56">
        <v>1</v>
      </c>
      <c r="O122" s="57">
        <v>7</v>
      </c>
      <c r="P122" s="56">
        <v>2</v>
      </c>
      <c r="Q122" s="57">
        <v>6</v>
      </c>
      <c r="R122" s="56"/>
      <c r="S122" s="304">
        <v>46</v>
      </c>
      <c r="T122" s="280">
        <v>28</v>
      </c>
      <c r="U122" s="305">
        <v>20</v>
      </c>
      <c r="V122" s="306">
        <v>150</v>
      </c>
      <c r="W122" s="342">
        <v>79</v>
      </c>
    </row>
    <row r="123" spans="1:23" ht="15.95" hidden="1" customHeight="1" outlineLevel="1" thickBot="1" x14ac:dyDescent="0.3">
      <c r="A123" s="391"/>
      <c r="B123" s="394"/>
      <c r="C123" s="348"/>
      <c r="D123" s="417"/>
      <c r="E123" s="18" t="s">
        <v>17</v>
      </c>
      <c r="F123" s="18">
        <f>IF(SUM(F121:F122)=SUM(I123:J123),SUM(F121:F122))</f>
        <v>11</v>
      </c>
      <c r="G123" s="18">
        <f t="shared" ref="G123:R123" si="43">SUM(G121:G122)</f>
        <v>0</v>
      </c>
      <c r="H123" s="18">
        <f t="shared" si="43"/>
        <v>1</v>
      </c>
      <c r="I123" s="18">
        <f t="shared" si="43"/>
        <v>6</v>
      </c>
      <c r="J123" s="18">
        <f t="shared" si="43"/>
        <v>5</v>
      </c>
      <c r="K123" s="18">
        <f t="shared" si="43"/>
        <v>0</v>
      </c>
      <c r="L123" s="18">
        <f t="shared" si="43"/>
        <v>0</v>
      </c>
      <c r="M123" s="18">
        <f t="shared" si="43"/>
        <v>8</v>
      </c>
      <c r="N123" s="18">
        <f t="shared" si="43"/>
        <v>1</v>
      </c>
      <c r="O123" s="18">
        <f t="shared" si="43"/>
        <v>7</v>
      </c>
      <c r="P123" s="18">
        <f t="shared" si="43"/>
        <v>2</v>
      </c>
      <c r="Q123" s="18">
        <f t="shared" si="43"/>
        <v>6</v>
      </c>
      <c r="R123" s="18">
        <f t="shared" si="43"/>
        <v>0</v>
      </c>
      <c r="S123" s="266" t="s">
        <v>172</v>
      </c>
      <c r="T123" s="270" t="s">
        <v>172</v>
      </c>
      <c r="U123" s="307" t="s">
        <v>172</v>
      </c>
      <c r="V123" s="308" t="s">
        <v>172</v>
      </c>
      <c r="W123" s="340" t="s">
        <v>172</v>
      </c>
    </row>
    <row r="124" spans="1:23" ht="15.95" hidden="1" customHeight="1" outlineLevel="1" thickBot="1" x14ac:dyDescent="0.3">
      <c r="A124" s="391"/>
      <c r="B124" s="394"/>
      <c r="C124" s="381">
        <v>37</v>
      </c>
      <c r="D124" s="388" t="s">
        <v>246</v>
      </c>
      <c r="E124" s="64" t="s">
        <v>15</v>
      </c>
      <c r="F124" s="283"/>
      <c r="G124" s="197"/>
      <c r="H124" s="198"/>
      <c r="I124" s="24"/>
      <c r="J124" s="141"/>
      <c r="K124" s="94"/>
      <c r="L124" s="15"/>
      <c r="M124" s="101"/>
      <c r="N124" s="15"/>
      <c r="O124" s="94"/>
      <c r="P124" s="15"/>
      <c r="Q124" s="94"/>
      <c r="R124" s="15"/>
      <c r="S124" s="254"/>
      <c r="T124" s="301"/>
      <c r="U124" s="302"/>
      <c r="V124" s="303"/>
      <c r="W124" s="342"/>
    </row>
    <row r="125" spans="1:23" ht="15.95" hidden="1" customHeight="1" outlineLevel="1" thickBot="1" x14ac:dyDescent="0.3">
      <c r="A125" s="391"/>
      <c r="B125" s="394"/>
      <c r="C125" s="347"/>
      <c r="D125" s="388"/>
      <c r="E125" s="33" t="s">
        <v>16</v>
      </c>
      <c r="F125" s="283">
        <v>16</v>
      </c>
      <c r="G125" s="186"/>
      <c r="H125" s="189"/>
      <c r="I125" s="47">
        <v>10</v>
      </c>
      <c r="J125" s="142">
        <v>6</v>
      </c>
      <c r="K125" s="57"/>
      <c r="L125" s="56"/>
      <c r="M125" s="58">
        <v>10</v>
      </c>
      <c r="N125" s="56">
        <v>3</v>
      </c>
      <c r="O125" s="57">
        <v>16</v>
      </c>
      <c r="P125" s="56">
        <v>3</v>
      </c>
      <c r="Q125" s="57">
        <v>5</v>
      </c>
      <c r="R125" s="56"/>
      <c r="S125" s="304">
        <v>41</v>
      </c>
      <c r="T125" s="280">
        <v>16</v>
      </c>
      <c r="U125" s="305">
        <v>15</v>
      </c>
      <c r="V125" s="306">
        <v>110</v>
      </c>
      <c r="W125" s="342">
        <v>55</v>
      </c>
    </row>
    <row r="126" spans="1:23" ht="15.95" hidden="1" customHeight="1" outlineLevel="1" thickBot="1" x14ac:dyDescent="0.3">
      <c r="A126" s="391"/>
      <c r="B126" s="394"/>
      <c r="C126" s="348"/>
      <c r="D126" s="388"/>
      <c r="E126" s="18" t="s">
        <v>17</v>
      </c>
      <c r="F126" s="18">
        <f>IF(SUM(F124:F125)=SUM(I126:J126),SUM(F124:F125))</f>
        <v>16</v>
      </c>
      <c r="G126" s="18">
        <f t="shared" ref="G126:R126" si="44">SUM(G124:G125)</f>
        <v>0</v>
      </c>
      <c r="H126" s="18">
        <f t="shared" si="44"/>
        <v>0</v>
      </c>
      <c r="I126" s="18">
        <f t="shared" si="44"/>
        <v>10</v>
      </c>
      <c r="J126" s="18">
        <f t="shared" si="44"/>
        <v>6</v>
      </c>
      <c r="K126" s="18">
        <f t="shared" si="44"/>
        <v>0</v>
      </c>
      <c r="L126" s="18">
        <f t="shared" si="44"/>
        <v>0</v>
      </c>
      <c r="M126" s="18">
        <f t="shared" si="44"/>
        <v>10</v>
      </c>
      <c r="N126" s="18">
        <f t="shared" si="44"/>
        <v>3</v>
      </c>
      <c r="O126" s="18">
        <f t="shared" si="44"/>
        <v>16</v>
      </c>
      <c r="P126" s="18">
        <f t="shared" si="44"/>
        <v>3</v>
      </c>
      <c r="Q126" s="18">
        <f t="shared" si="44"/>
        <v>5</v>
      </c>
      <c r="R126" s="18">
        <f t="shared" si="44"/>
        <v>0</v>
      </c>
      <c r="S126" s="266" t="s">
        <v>172</v>
      </c>
      <c r="T126" s="270" t="s">
        <v>172</v>
      </c>
      <c r="U126" s="307" t="s">
        <v>172</v>
      </c>
      <c r="V126" s="308" t="s">
        <v>172</v>
      </c>
      <c r="W126" s="340" t="s">
        <v>172</v>
      </c>
    </row>
    <row r="127" spans="1:23" ht="15.95" hidden="1" customHeight="1" outlineLevel="1" thickBot="1" x14ac:dyDescent="0.3">
      <c r="A127" s="391"/>
      <c r="B127" s="394"/>
      <c r="C127" s="381">
        <v>38</v>
      </c>
      <c r="D127" s="353" t="s">
        <v>35</v>
      </c>
      <c r="E127" s="64" t="s">
        <v>15</v>
      </c>
      <c r="F127" s="283"/>
      <c r="G127" s="197"/>
      <c r="H127" s="198"/>
      <c r="I127" s="24"/>
      <c r="J127" s="141"/>
      <c r="K127" s="94"/>
      <c r="L127" s="15"/>
      <c r="M127" s="101"/>
      <c r="N127" s="15"/>
      <c r="O127" s="94"/>
      <c r="P127" s="15"/>
      <c r="Q127" s="94"/>
      <c r="R127" s="15"/>
      <c r="S127" s="254"/>
      <c r="T127" s="301"/>
      <c r="U127" s="302"/>
      <c r="V127" s="303"/>
      <c r="W127" s="342"/>
    </row>
    <row r="128" spans="1:23" ht="15.95" hidden="1" customHeight="1" outlineLevel="1" thickBot="1" x14ac:dyDescent="0.3">
      <c r="A128" s="391"/>
      <c r="B128" s="394"/>
      <c r="C128" s="347"/>
      <c r="D128" s="353"/>
      <c r="E128" s="33" t="s">
        <v>16</v>
      </c>
      <c r="F128" s="283">
        <v>8</v>
      </c>
      <c r="G128" s="186"/>
      <c r="H128" s="189"/>
      <c r="I128" s="47">
        <v>8</v>
      </c>
      <c r="J128" s="142"/>
      <c r="K128" s="57"/>
      <c r="L128" s="56"/>
      <c r="M128" s="58">
        <v>5</v>
      </c>
      <c r="N128" s="56"/>
      <c r="O128" s="57">
        <v>4</v>
      </c>
      <c r="P128" s="56">
        <v>8</v>
      </c>
      <c r="Q128" s="57">
        <v>2</v>
      </c>
      <c r="R128" s="56">
        <v>1</v>
      </c>
      <c r="S128" s="304">
        <v>42</v>
      </c>
      <c r="T128" s="280">
        <v>24</v>
      </c>
      <c r="U128" s="305">
        <v>35</v>
      </c>
      <c r="V128" s="306">
        <v>155</v>
      </c>
      <c r="W128" s="342">
        <v>84</v>
      </c>
    </row>
    <row r="129" spans="1:23" ht="15.95" hidden="1" customHeight="1" outlineLevel="1" thickBot="1" x14ac:dyDescent="0.3">
      <c r="A129" s="391"/>
      <c r="B129" s="394"/>
      <c r="C129" s="348"/>
      <c r="D129" s="354"/>
      <c r="E129" s="18" t="s">
        <v>17</v>
      </c>
      <c r="F129" s="18">
        <f>IF(SUM(F127:F128)=SUM(I129:J129),SUM(F127:F128))</f>
        <v>8</v>
      </c>
      <c r="G129" s="18">
        <f t="shared" ref="G129:R129" si="45">SUM(G127:G128)</f>
        <v>0</v>
      </c>
      <c r="H129" s="18">
        <f t="shared" si="45"/>
        <v>0</v>
      </c>
      <c r="I129" s="18">
        <f t="shared" si="45"/>
        <v>8</v>
      </c>
      <c r="J129" s="18">
        <f t="shared" si="45"/>
        <v>0</v>
      </c>
      <c r="K129" s="18">
        <f t="shared" si="45"/>
        <v>0</v>
      </c>
      <c r="L129" s="18">
        <f t="shared" si="45"/>
        <v>0</v>
      </c>
      <c r="M129" s="18">
        <f t="shared" si="45"/>
        <v>5</v>
      </c>
      <c r="N129" s="18">
        <f t="shared" si="45"/>
        <v>0</v>
      </c>
      <c r="O129" s="18">
        <f t="shared" si="45"/>
        <v>4</v>
      </c>
      <c r="P129" s="18">
        <f t="shared" si="45"/>
        <v>8</v>
      </c>
      <c r="Q129" s="18">
        <f t="shared" si="45"/>
        <v>2</v>
      </c>
      <c r="R129" s="18">
        <f t="shared" si="45"/>
        <v>1</v>
      </c>
      <c r="S129" s="266" t="s">
        <v>172</v>
      </c>
      <c r="T129" s="270" t="s">
        <v>172</v>
      </c>
      <c r="U129" s="307" t="s">
        <v>172</v>
      </c>
      <c r="V129" s="308" t="s">
        <v>172</v>
      </c>
      <c r="W129" s="340" t="s">
        <v>172</v>
      </c>
    </row>
    <row r="130" spans="1:23" ht="15.95" hidden="1" customHeight="1" outlineLevel="1" thickBot="1" x14ac:dyDescent="0.3">
      <c r="A130" s="391"/>
      <c r="B130" s="394"/>
      <c r="C130" s="381">
        <v>39</v>
      </c>
      <c r="D130" s="352" t="s">
        <v>178</v>
      </c>
      <c r="E130" s="64" t="s">
        <v>15</v>
      </c>
      <c r="F130" s="283"/>
      <c r="G130" s="197"/>
      <c r="H130" s="198"/>
      <c r="I130" s="24"/>
      <c r="J130" s="141"/>
      <c r="K130" s="94"/>
      <c r="L130" s="15"/>
      <c r="M130" s="101"/>
      <c r="N130" s="15"/>
      <c r="O130" s="94"/>
      <c r="P130" s="15"/>
      <c r="Q130" s="94"/>
      <c r="R130" s="15"/>
      <c r="S130" s="309"/>
      <c r="T130" s="310"/>
      <c r="U130" s="311"/>
      <c r="V130" s="312"/>
      <c r="W130" s="340"/>
    </row>
    <row r="131" spans="1:23" ht="15.95" hidden="1" customHeight="1" outlineLevel="1" thickBot="1" x14ac:dyDescent="0.3">
      <c r="A131" s="391"/>
      <c r="B131" s="394"/>
      <c r="C131" s="347"/>
      <c r="D131" s="353"/>
      <c r="E131" s="33" t="s">
        <v>16</v>
      </c>
      <c r="F131" s="283">
        <v>13</v>
      </c>
      <c r="G131" s="186"/>
      <c r="H131" s="189"/>
      <c r="I131" s="47">
        <v>12</v>
      </c>
      <c r="J131" s="142">
        <v>1</v>
      </c>
      <c r="K131" s="57"/>
      <c r="L131" s="56"/>
      <c r="M131" s="58">
        <v>8</v>
      </c>
      <c r="N131" s="56">
        <v>3</v>
      </c>
      <c r="O131" s="57">
        <v>9</v>
      </c>
      <c r="P131" s="56">
        <v>1</v>
      </c>
      <c r="Q131" s="57">
        <v>6</v>
      </c>
      <c r="R131" s="56"/>
      <c r="S131" s="313">
        <v>39</v>
      </c>
      <c r="T131" s="268">
        <v>16</v>
      </c>
      <c r="U131" s="314">
        <v>40</v>
      </c>
      <c r="V131" s="315">
        <v>180</v>
      </c>
      <c r="W131" s="340">
        <v>81</v>
      </c>
    </row>
    <row r="132" spans="1:23" ht="18.75" hidden="1" customHeight="1" outlineLevel="1" thickBot="1" x14ac:dyDescent="0.3">
      <c r="A132" s="391"/>
      <c r="B132" s="394"/>
      <c r="C132" s="348"/>
      <c r="D132" s="354"/>
      <c r="E132" s="18" t="s">
        <v>17</v>
      </c>
      <c r="F132" s="18">
        <f>IF(SUM(F130:F131)=SUM(I132:J132),SUM(F130:F131))</f>
        <v>13</v>
      </c>
      <c r="G132" s="18">
        <f t="shared" ref="G132:R132" si="46">SUM(G130:G131)</f>
        <v>0</v>
      </c>
      <c r="H132" s="18">
        <f t="shared" si="46"/>
        <v>0</v>
      </c>
      <c r="I132" s="18">
        <f t="shared" si="46"/>
        <v>12</v>
      </c>
      <c r="J132" s="18">
        <f t="shared" si="46"/>
        <v>1</v>
      </c>
      <c r="K132" s="18">
        <f t="shared" si="46"/>
        <v>0</v>
      </c>
      <c r="L132" s="18">
        <f t="shared" si="46"/>
        <v>0</v>
      </c>
      <c r="M132" s="18">
        <f t="shared" si="46"/>
        <v>8</v>
      </c>
      <c r="N132" s="18">
        <f t="shared" si="46"/>
        <v>3</v>
      </c>
      <c r="O132" s="18">
        <f t="shared" si="46"/>
        <v>9</v>
      </c>
      <c r="P132" s="18">
        <f t="shared" si="46"/>
        <v>1</v>
      </c>
      <c r="Q132" s="18">
        <f t="shared" si="46"/>
        <v>6</v>
      </c>
      <c r="R132" s="18">
        <f t="shared" si="46"/>
        <v>0</v>
      </c>
      <c r="S132" s="266" t="s">
        <v>172</v>
      </c>
      <c r="T132" s="270" t="s">
        <v>172</v>
      </c>
      <c r="U132" s="307" t="s">
        <v>172</v>
      </c>
      <c r="V132" s="308" t="s">
        <v>172</v>
      </c>
      <c r="W132" s="340" t="s">
        <v>172</v>
      </c>
    </row>
    <row r="133" spans="1:23" ht="15.95" hidden="1" customHeight="1" outlineLevel="1" thickBot="1" x14ac:dyDescent="0.3">
      <c r="A133" s="391"/>
      <c r="B133" s="394"/>
      <c r="C133" s="381">
        <v>40</v>
      </c>
      <c r="D133" s="349" t="s">
        <v>210</v>
      </c>
      <c r="E133" s="64" t="s">
        <v>15</v>
      </c>
      <c r="F133" s="283"/>
      <c r="G133" s="197"/>
      <c r="H133" s="198"/>
      <c r="I133" s="24"/>
      <c r="J133" s="141"/>
      <c r="K133" s="94"/>
      <c r="L133" s="15"/>
      <c r="M133" s="101"/>
      <c r="N133" s="15"/>
      <c r="O133" s="94"/>
      <c r="P133" s="15"/>
      <c r="Q133" s="94"/>
      <c r="R133" s="15"/>
      <c r="S133" s="254"/>
      <c r="T133" s="301"/>
      <c r="U133" s="302"/>
      <c r="V133" s="303"/>
      <c r="W133" s="342"/>
    </row>
    <row r="134" spans="1:23" ht="15.95" hidden="1" customHeight="1" outlineLevel="1" thickBot="1" x14ac:dyDescent="0.3">
      <c r="A134" s="391"/>
      <c r="B134" s="394"/>
      <c r="C134" s="347"/>
      <c r="D134" s="355"/>
      <c r="E134" s="33" t="s">
        <v>16</v>
      </c>
      <c r="F134" s="283">
        <v>2</v>
      </c>
      <c r="G134" s="186"/>
      <c r="H134" s="189"/>
      <c r="I134" s="47">
        <v>2</v>
      </c>
      <c r="J134" s="142"/>
      <c r="K134" s="57"/>
      <c r="L134" s="56"/>
      <c r="M134" s="58">
        <v>2</v>
      </c>
      <c r="N134" s="56"/>
      <c r="O134" s="57">
        <v>2</v>
      </c>
      <c r="P134" s="56">
        <v>1</v>
      </c>
      <c r="Q134" s="57">
        <v>1</v>
      </c>
      <c r="R134" s="56"/>
      <c r="S134" s="304">
        <v>38.5</v>
      </c>
      <c r="T134" s="280">
        <v>19.5</v>
      </c>
      <c r="U134" s="305">
        <v>40</v>
      </c>
      <c r="V134" s="306">
        <v>85</v>
      </c>
      <c r="W134" s="342">
        <v>62.5</v>
      </c>
    </row>
    <row r="135" spans="1:23" ht="15.95" hidden="1" customHeight="1" outlineLevel="1" thickBot="1" x14ac:dyDescent="0.3">
      <c r="A135" s="391"/>
      <c r="B135" s="394"/>
      <c r="C135" s="348"/>
      <c r="D135" s="356"/>
      <c r="E135" s="18" t="s">
        <v>17</v>
      </c>
      <c r="F135" s="18">
        <f>IF(SUM(F133:F134)=SUM(I135:J135),SUM(F133:F134))</f>
        <v>2</v>
      </c>
      <c r="G135" s="18">
        <f t="shared" ref="G135:R135" si="47">SUM(G133:G134)</f>
        <v>0</v>
      </c>
      <c r="H135" s="18">
        <f t="shared" si="47"/>
        <v>0</v>
      </c>
      <c r="I135" s="18">
        <f t="shared" si="47"/>
        <v>2</v>
      </c>
      <c r="J135" s="18">
        <f t="shared" si="47"/>
        <v>0</v>
      </c>
      <c r="K135" s="18">
        <f t="shared" si="47"/>
        <v>0</v>
      </c>
      <c r="L135" s="18">
        <f t="shared" si="47"/>
        <v>0</v>
      </c>
      <c r="M135" s="18">
        <f t="shared" si="47"/>
        <v>2</v>
      </c>
      <c r="N135" s="18">
        <f t="shared" si="47"/>
        <v>0</v>
      </c>
      <c r="O135" s="18">
        <f t="shared" si="47"/>
        <v>2</v>
      </c>
      <c r="P135" s="18">
        <f t="shared" si="47"/>
        <v>1</v>
      </c>
      <c r="Q135" s="18">
        <f t="shared" si="47"/>
        <v>1</v>
      </c>
      <c r="R135" s="18">
        <f t="shared" si="47"/>
        <v>0</v>
      </c>
      <c r="S135" s="266" t="s">
        <v>172</v>
      </c>
      <c r="T135" s="270" t="s">
        <v>172</v>
      </c>
      <c r="U135" s="307" t="s">
        <v>172</v>
      </c>
      <c r="V135" s="308" t="s">
        <v>172</v>
      </c>
      <c r="W135" s="340" t="s">
        <v>172</v>
      </c>
    </row>
    <row r="136" spans="1:23" ht="15.95" hidden="1" customHeight="1" outlineLevel="1" thickBot="1" x14ac:dyDescent="0.3">
      <c r="A136" s="391"/>
      <c r="B136" s="394"/>
      <c r="C136" s="381">
        <v>41</v>
      </c>
      <c r="D136" s="352" t="s">
        <v>36</v>
      </c>
      <c r="E136" s="64" t="s">
        <v>15</v>
      </c>
      <c r="F136" s="283"/>
      <c r="G136" s="197"/>
      <c r="H136" s="198"/>
      <c r="I136" s="24"/>
      <c r="J136" s="141"/>
      <c r="K136" s="94"/>
      <c r="L136" s="15"/>
      <c r="M136" s="101"/>
      <c r="N136" s="15"/>
      <c r="O136" s="94"/>
      <c r="P136" s="15"/>
      <c r="Q136" s="94"/>
      <c r="R136" s="15"/>
      <c r="S136" s="254"/>
      <c r="T136" s="301"/>
      <c r="U136" s="302"/>
      <c r="V136" s="303"/>
      <c r="W136" s="342"/>
    </row>
    <row r="137" spans="1:23" ht="15.95" hidden="1" customHeight="1" outlineLevel="1" thickBot="1" x14ac:dyDescent="0.3">
      <c r="A137" s="391"/>
      <c r="B137" s="394"/>
      <c r="C137" s="347"/>
      <c r="D137" s="353"/>
      <c r="E137" s="33" t="s">
        <v>16</v>
      </c>
      <c r="F137" s="283">
        <v>25</v>
      </c>
      <c r="G137" s="197"/>
      <c r="H137" s="198"/>
      <c r="I137" s="24">
        <v>23</v>
      </c>
      <c r="J137" s="141">
        <v>2</v>
      </c>
      <c r="K137" s="94"/>
      <c r="L137" s="15"/>
      <c r="M137" s="101">
        <v>8</v>
      </c>
      <c r="N137" s="15"/>
      <c r="O137" s="94">
        <v>1</v>
      </c>
      <c r="P137" s="15"/>
      <c r="Q137" s="94">
        <v>1</v>
      </c>
      <c r="R137" s="15">
        <v>2</v>
      </c>
      <c r="S137" s="254">
        <v>34</v>
      </c>
      <c r="T137" s="301">
        <v>14</v>
      </c>
      <c r="U137" s="302">
        <v>25</v>
      </c>
      <c r="V137" s="303">
        <v>80</v>
      </c>
      <c r="W137" s="342">
        <v>50</v>
      </c>
    </row>
    <row r="138" spans="1:23" ht="15.95" hidden="1" customHeight="1" outlineLevel="1" thickBot="1" x14ac:dyDescent="0.3">
      <c r="A138" s="391"/>
      <c r="B138" s="394"/>
      <c r="C138" s="348"/>
      <c r="D138" s="354"/>
      <c r="E138" s="18" t="s">
        <v>17</v>
      </c>
      <c r="F138" s="18">
        <f>IF(SUM(F136:F137)=SUM(I138:J138),SUM(F136:F137))</f>
        <v>25</v>
      </c>
      <c r="G138" s="18">
        <f t="shared" ref="G138:R138" si="48">SUM(G136:G137)</f>
        <v>0</v>
      </c>
      <c r="H138" s="18">
        <f t="shared" si="48"/>
        <v>0</v>
      </c>
      <c r="I138" s="18">
        <f t="shared" si="48"/>
        <v>23</v>
      </c>
      <c r="J138" s="18">
        <f t="shared" si="48"/>
        <v>2</v>
      </c>
      <c r="K138" s="18">
        <f t="shared" si="48"/>
        <v>0</v>
      </c>
      <c r="L138" s="18">
        <f t="shared" si="48"/>
        <v>0</v>
      </c>
      <c r="M138" s="18">
        <f t="shared" si="48"/>
        <v>8</v>
      </c>
      <c r="N138" s="18">
        <f t="shared" si="48"/>
        <v>0</v>
      </c>
      <c r="O138" s="18">
        <f t="shared" si="48"/>
        <v>1</v>
      </c>
      <c r="P138" s="18">
        <f t="shared" si="48"/>
        <v>0</v>
      </c>
      <c r="Q138" s="18">
        <f t="shared" si="48"/>
        <v>1</v>
      </c>
      <c r="R138" s="18">
        <f t="shared" si="48"/>
        <v>2</v>
      </c>
      <c r="S138" s="266" t="s">
        <v>172</v>
      </c>
      <c r="T138" s="270" t="s">
        <v>172</v>
      </c>
      <c r="U138" s="307" t="s">
        <v>172</v>
      </c>
      <c r="V138" s="308" t="s">
        <v>172</v>
      </c>
      <c r="W138" s="340" t="s">
        <v>172</v>
      </c>
    </row>
    <row r="139" spans="1:23" ht="15.95" hidden="1" customHeight="1" outlineLevel="1" thickBot="1" x14ac:dyDescent="0.3">
      <c r="A139" s="391"/>
      <c r="B139" s="401"/>
      <c r="C139" s="381">
        <v>42</v>
      </c>
      <c r="D139" s="388" t="s">
        <v>209</v>
      </c>
      <c r="E139" s="64" t="s">
        <v>15</v>
      </c>
      <c r="F139" s="283"/>
      <c r="G139" s="197"/>
      <c r="H139" s="198"/>
      <c r="I139" s="24"/>
      <c r="J139" s="141"/>
      <c r="K139" s="94"/>
      <c r="L139" s="15"/>
      <c r="M139" s="101"/>
      <c r="N139" s="15"/>
      <c r="O139" s="94"/>
      <c r="P139" s="15"/>
      <c r="Q139" s="94"/>
      <c r="R139" s="15"/>
      <c r="S139" s="279"/>
      <c r="T139" s="316"/>
      <c r="U139" s="317"/>
      <c r="V139" s="318"/>
      <c r="W139" s="342"/>
    </row>
    <row r="140" spans="1:23" ht="15.95" hidden="1" customHeight="1" outlineLevel="1" thickBot="1" x14ac:dyDescent="0.3">
      <c r="A140" s="391"/>
      <c r="B140" s="401"/>
      <c r="C140" s="347"/>
      <c r="D140" s="388"/>
      <c r="E140" s="33" t="s">
        <v>16</v>
      </c>
      <c r="F140" s="283">
        <v>5</v>
      </c>
      <c r="G140" s="186"/>
      <c r="H140" s="189"/>
      <c r="I140" s="47">
        <v>4</v>
      </c>
      <c r="J140" s="142">
        <v>1</v>
      </c>
      <c r="K140" s="57"/>
      <c r="L140" s="56"/>
      <c r="M140" s="58">
        <v>2</v>
      </c>
      <c r="N140" s="56">
        <v>3</v>
      </c>
      <c r="O140" s="57">
        <v>3</v>
      </c>
      <c r="P140" s="56">
        <v>5</v>
      </c>
      <c r="Q140" s="57">
        <v>1</v>
      </c>
      <c r="R140" s="56">
        <v>1</v>
      </c>
      <c r="S140" s="280">
        <v>43</v>
      </c>
      <c r="T140" s="304">
        <v>25</v>
      </c>
      <c r="U140" s="306">
        <v>40</v>
      </c>
      <c r="V140" s="319">
        <v>85</v>
      </c>
      <c r="W140" s="342">
        <v>59</v>
      </c>
    </row>
    <row r="141" spans="1:23" ht="15.95" hidden="1" customHeight="1" outlineLevel="1" thickBot="1" x14ac:dyDescent="0.3">
      <c r="A141" s="391"/>
      <c r="B141" s="401"/>
      <c r="C141" s="348"/>
      <c r="D141" s="388"/>
      <c r="E141" s="18" t="s">
        <v>17</v>
      </c>
      <c r="F141" s="18">
        <f>IF(SUM(F139:F140)=SUM(I141:J141),SUM(F139:F140))</f>
        <v>5</v>
      </c>
      <c r="G141" s="18">
        <f t="shared" ref="G141:R141" si="49">SUM(G139:G140)</f>
        <v>0</v>
      </c>
      <c r="H141" s="18">
        <f t="shared" si="49"/>
        <v>0</v>
      </c>
      <c r="I141" s="18">
        <f t="shared" si="49"/>
        <v>4</v>
      </c>
      <c r="J141" s="18">
        <f t="shared" si="49"/>
        <v>1</v>
      </c>
      <c r="K141" s="18">
        <f t="shared" si="49"/>
        <v>0</v>
      </c>
      <c r="L141" s="18">
        <f t="shared" si="49"/>
        <v>0</v>
      </c>
      <c r="M141" s="18">
        <f t="shared" si="49"/>
        <v>2</v>
      </c>
      <c r="N141" s="18">
        <f t="shared" si="49"/>
        <v>3</v>
      </c>
      <c r="O141" s="18">
        <f t="shared" si="49"/>
        <v>3</v>
      </c>
      <c r="P141" s="18">
        <f t="shared" si="49"/>
        <v>5</v>
      </c>
      <c r="Q141" s="18">
        <f t="shared" si="49"/>
        <v>1</v>
      </c>
      <c r="R141" s="18">
        <f t="shared" si="49"/>
        <v>1</v>
      </c>
      <c r="S141" s="266" t="s">
        <v>172</v>
      </c>
      <c r="T141" s="270" t="s">
        <v>172</v>
      </c>
      <c r="U141" s="307" t="s">
        <v>172</v>
      </c>
      <c r="V141" s="308" t="s">
        <v>172</v>
      </c>
      <c r="W141" s="340" t="s">
        <v>172</v>
      </c>
    </row>
    <row r="142" spans="1:23" ht="15.95" hidden="1" customHeight="1" outlineLevel="1" thickBot="1" x14ac:dyDescent="0.3">
      <c r="A142" s="391"/>
      <c r="B142" s="394"/>
      <c r="C142" s="381">
        <v>43</v>
      </c>
      <c r="D142" s="355" t="s">
        <v>251</v>
      </c>
      <c r="E142" s="64" t="s">
        <v>15</v>
      </c>
      <c r="F142" s="283"/>
      <c r="G142" s="197"/>
      <c r="H142" s="198"/>
      <c r="I142" s="24"/>
      <c r="J142" s="141"/>
      <c r="K142" s="94"/>
      <c r="L142" s="15"/>
      <c r="M142" s="101"/>
      <c r="N142" s="15"/>
      <c r="O142" s="94"/>
      <c r="P142" s="15"/>
      <c r="Q142" s="94"/>
      <c r="R142" s="15"/>
      <c r="S142" s="279"/>
      <c r="T142" s="316"/>
      <c r="U142" s="317"/>
      <c r="V142" s="318"/>
      <c r="W142" s="342"/>
    </row>
    <row r="143" spans="1:23" ht="15.95" hidden="1" customHeight="1" outlineLevel="1" thickBot="1" x14ac:dyDescent="0.3">
      <c r="A143" s="391"/>
      <c r="B143" s="394"/>
      <c r="C143" s="347"/>
      <c r="D143" s="355"/>
      <c r="E143" s="33" t="s">
        <v>16</v>
      </c>
      <c r="F143" s="283">
        <v>2</v>
      </c>
      <c r="G143" s="186"/>
      <c r="H143" s="189"/>
      <c r="I143" s="47">
        <v>2</v>
      </c>
      <c r="J143" s="142"/>
      <c r="K143" s="57"/>
      <c r="L143" s="56"/>
      <c r="M143" s="58">
        <v>2</v>
      </c>
      <c r="N143" s="56"/>
      <c r="O143" s="57">
        <v>2</v>
      </c>
      <c r="P143" s="56">
        <v>1</v>
      </c>
      <c r="Q143" s="57">
        <v>2</v>
      </c>
      <c r="R143" s="56"/>
      <c r="S143" s="280">
        <v>40</v>
      </c>
      <c r="T143" s="304">
        <v>20</v>
      </c>
      <c r="U143" s="306">
        <v>75</v>
      </c>
      <c r="V143" s="319">
        <v>200</v>
      </c>
      <c r="W143" s="342">
        <v>140</v>
      </c>
    </row>
    <row r="144" spans="1:23" ht="15.95" hidden="1" customHeight="1" outlineLevel="1" thickBot="1" x14ac:dyDescent="0.3">
      <c r="A144" s="391"/>
      <c r="B144" s="394"/>
      <c r="C144" s="348"/>
      <c r="D144" s="356"/>
      <c r="E144" s="18" t="s">
        <v>17</v>
      </c>
      <c r="F144" s="18">
        <f>IF(SUM(F142:F143)=SUM(I144:J144),SUM(F142:F143))</f>
        <v>2</v>
      </c>
      <c r="G144" s="18">
        <f t="shared" ref="G144:R144" si="50">SUM(G142:G143)</f>
        <v>0</v>
      </c>
      <c r="H144" s="18">
        <f t="shared" si="50"/>
        <v>0</v>
      </c>
      <c r="I144" s="18">
        <f t="shared" si="50"/>
        <v>2</v>
      </c>
      <c r="J144" s="18">
        <f t="shared" si="50"/>
        <v>0</v>
      </c>
      <c r="K144" s="18">
        <f t="shared" si="50"/>
        <v>0</v>
      </c>
      <c r="L144" s="18">
        <f t="shared" si="50"/>
        <v>0</v>
      </c>
      <c r="M144" s="18">
        <f t="shared" si="50"/>
        <v>2</v>
      </c>
      <c r="N144" s="18">
        <f t="shared" si="50"/>
        <v>0</v>
      </c>
      <c r="O144" s="18">
        <f t="shared" si="50"/>
        <v>2</v>
      </c>
      <c r="P144" s="18">
        <f t="shared" si="50"/>
        <v>1</v>
      </c>
      <c r="Q144" s="18">
        <f t="shared" si="50"/>
        <v>2</v>
      </c>
      <c r="R144" s="18">
        <f t="shared" si="50"/>
        <v>0</v>
      </c>
      <c r="S144" s="266" t="s">
        <v>172</v>
      </c>
      <c r="T144" s="270" t="s">
        <v>172</v>
      </c>
      <c r="U144" s="307" t="s">
        <v>172</v>
      </c>
      <c r="V144" s="308" t="s">
        <v>172</v>
      </c>
      <c r="W144" s="340" t="s">
        <v>172</v>
      </c>
    </row>
    <row r="145" spans="1:23" ht="15.95" hidden="1" customHeight="1" outlineLevel="1" thickBot="1" x14ac:dyDescent="0.3">
      <c r="A145" s="391"/>
      <c r="B145" s="394"/>
      <c r="C145" s="381">
        <v>44</v>
      </c>
      <c r="D145" s="355" t="s">
        <v>257</v>
      </c>
      <c r="E145" s="64" t="s">
        <v>15</v>
      </c>
      <c r="F145" s="283"/>
      <c r="G145" s="197"/>
      <c r="H145" s="198"/>
      <c r="I145" s="24"/>
      <c r="J145" s="141"/>
      <c r="K145" s="94"/>
      <c r="L145" s="15"/>
      <c r="M145" s="101"/>
      <c r="N145" s="15"/>
      <c r="O145" s="94"/>
      <c r="P145" s="15"/>
      <c r="Q145" s="94"/>
      <c r="R145" s="15"/>
      <c r="S145" s="279"/>
      <c r="T145" s="316"/>
      <c r="U145" s="317"/>
      <c r="V145" s="318"/>
      <c r="W145" s="342"/>
    </row>
    <row r="146" spans="1:23" ht="15.95" hidden="1" customHeight="1" outlineLevel="1" thickBot="1" x14ac:dyDescent="0.3">
      <c r="A146" s="391"/>
      <c r="B146" s="394"/>
      <c r="C146" s="347"/>
      <c r="D146" s="355"/>
      <c r="E146" s="33" t="s">
        <v>16</v>
      </c>
      <c r="F146" s="283">
        <v>141</v>
      </c>
      <c r="G146" s="186"/>
      <c r="H146" s="189"/>
      <c r="I146" s="47">
        <v>107</v>
      </c>
      <c r="J146" s="142">
        <v>34</v>
      </c>
      <c r="K146" s="57"/>
      <c r="L146" s="56"/>
      <c r="M146" s="58">
        <v>81</v>
      </c>
      <c r="N146" s="56">
        <v>5</v>
      </c>
      <c r="O146" s="57">
        <v>132</v>
      </c>
      <c r="P146" s="56">
        <v>6</v>
      </c>
      <c r="Q146" s="57">
        <v>58</v>
      </c>
      <c r="R146" s="56"/>
      <c r="S146" s="280">
        <v>42</v>
      </c>
      <c r="T146" s="304">
        <v>20</v>
      </c>
      <c r="U146" s="306">
        <v>5</v>
      </c>
      <c r="V146" s="319">
        <v>175</v>
      </c>
      <c r="W146" s="342">
        <v>78</v>
      </c>
    </row>
    <row r="147" spans="1:23" ht="15.95" hidden="1" customHeight="1" outlineLevel="1" thickBot="1" x14ac:dyDescent="0.3">
      <c r="A147" s="391"/>
      <c r="B147" s="394"/>
      <c r="C147" s="348"/>
      <c r="D147" s="356"/>
      <c r="E147" s="18" t="s">
        <v>17</v>
      </c>
      <c r="F147" s="18">
        <f>IF(SUM(F145:F146)=SUM(I147:J147),SUM(F145:F146))</f>
        <v>141</v>
      </c>
      <c r="G147" s="18">
        <f t="shared" ref="G147:R147" si="51">SUM(G145:G146)</f>
        <v>0</v>
      </c>
      <c r="H147" s="18">
        <f t="shared" si="51"/>
        <v>0</v>
      </c>
      <c r="I147" s="18">
        <f t="shared" si="51"/>
        <v>107</v>
      </c>
      <c r="J147" s="18">
        <f t="shared" si="51"/>
        <v>34</v>
      </c>
      <c r="K147" s="18">
        <f t="shared" si="51"/>
        <v>0</v>
      </c>
      <c r="L147" s="18">
        <f t="shared" si="51"/>
        <v>0</v>
      </c>
      <c r="M147" s="18">
        <f t="shared" si="51"/>
        <v>81</v>
      </c>
      <c r="N147" s="18">
        <f t="shared" si="51"/>
        <v>5</v>
      </c>
      <c r="O147" s="18">
        <f t="shared" si="51"/>
        <v>132</v>
      </c>
      <c r="P147" s="18">
        <f t="shared" si="51"/>
        <v>6</v>
      </c>
      <c r="Q147" s="18">
        <f t="shared" si="51"/>
        <v>58</v>
      </c>
      <c r="R147" s="18">
        <f t="shared" si="51"/>
        <v>0</v>
      </c>
      <c r="S147" s="266" t="s">
        <v>172</v>
      </c>
      <c r="T147" s="270" t="s">
        <v>172</v>
      </c>
      <c r="U147" s="307" t="s">
        <v>172</v>
      </c>
      <c r="V147" s="308" t="s">
        <v>172</v>
      </c>
      <c r="W147" s="340" t="s">
        <v>172</v>
      </c>
    </row>
    <row r="148" spans="1:23" ht="15.95" hidden="1" customHeight="1" outlineLevel="1" thickBot="1" x14ac:dyDescent="0.3">
      <c r="A148" s="391"/>
      <c r="B148" s="394"/>
      <c r="C148" s="381">
        <v>45</v>
      </c>
      <c r="D148" s="355" t="s">
        <v>258</v>
      </c>
      <c r="E148" s="64" t="s">
        <v>15</v>
      </c>
      <c r="F148" s="283"/>
      <c r="G148" s="197"/>
      <c r="H148" s="198"/>
      <c r="I148" s="24"/>
      <c r="J148" s="141"/>
      <c r="K148" s="94"/>
      <c r="L148" s="15"/>
      <c r="M148" s="101"/>
      <c r="N148" s="15"/>
      <c r="O148" s="94"/>
      <c r="P148" s="15"/>
      <c r="Q148" s="94"/>
      <c r="R148" s="15"/>
      <c r="S148" s="279"/>
      <c r="T148" s="316"/>
      <c r="U148" s="317"/>
      <c r="V148" s="318"/>
      <c r="W148" s="342"/>
    </row>
    <row r="149" spans="1:23" ht="15.95" hidden="1" customHeight="1" outlineLevel="1" thickBot="1" x14ac:dyDescent="0.3">
      <c r="A149" s="391"/>
      <c r="B149" s="394"/>
      <c r="C149" s="347"/>
      <c r="D149" s="355"/>
      <c r="E149" s="33" t="s">
        <v>16</v>
      </c>
      <c r="F149" s="283">
        <v>6</v>
      </c>
      <c r="G149" s="186"/>
      <c r="H149" s="189">
        <v>5</v>
      </c>
      <c r="I149" s="47">
        <v>3</v>
      </c>
      <c r="J149" s="142">
        <v>3</v>
      </c>
      <c r="K149" s="57"/>
      <c r="L149" s="56"/>
      <c r="M149" s="58">
        <v>5</v>
      </c>
      <c r="N149" s="56"/>
      <c r="O149" s="57">
        <v>4</v>
      </c>
      <c r="P149" s="56">
        <v>1</v>
      </c>
      <c r="Q149" s="57">
        <v>2</v>
      </c>
      <c r="R149" s="56"/>
      <c r="S149" s="280">
        <v>43</v>
      </c>
      <c r="T149" s="304">
        <v>27</v>
      </c>
      <c r="U149" s="306">
        <v>20</v>
      </c>
      <c r="V149" s="319">
        <v>160</v>
      </c>
      <c r="W149" s="342">
        <v>100</v>
      </c>
    </row>
    <row r="150" spans="1:23" ht="15.95" hidden="1" customHeight="1" outlineLevel="1" thickBot="1" x14ac:dyDescent="0.3">
      <c r="A150" s="391"/>
      <c r="B150" s="394"/>
      <c r="C150" s="348"/>
      <c r="D150" s="356"/>
      <c r="E150" s="18" t="s">
        <v>17</v>
      </c>
      <c r="F150" s="18">
        <f>IF(SUM(F148:F149)=SUM(I150:J150),SUM(F148:F149))</f>
        <v>6</v>
      </c>
      <c r="G150" s="18">
        <f t="shared" ref="G150:R150" si="52">SUM(G148:G149)</f>
        <v>0</v>
      </c>
      <c r="H150" s="18">
        <f t="shared" si="52"/>
        <v>5</v>
      </c>
      <c r="I150" s="18">
        <f t="shared" si="52"/>
        <v>3</v>
      </c>
      <c r="J150" s="18">
        <f t="shared" si="52"/>
        <v>3</v>
      </c>
      <c r="K150" s="18">
        <f t="shared" si="52"/>
        <v>0</v>
      </c>
      <c r="L150" s="18">
        <f t="shared" si="52"/>
        <v>0</v>
      </c>
      <c r="M150" s="18">
        <f t="shared" si="52"/>
        <v>5</v>
      </c>
      <c r="N150" s="18">
        <f t="shared" si="52"/>
        <v>0</v>
      </c>
      <c r="O150" s="18">
        <f t="shared" si="52"/>
        <v>4</v>
      </c>
      <c r="P150" s="18">
        <f t="shared" si="52"/>
        <v>1</v>
      </c>
      <c r="Q150" s="18">
        <f t="shared" si="52"/>
        <v>2</v>
      </c>
      <c r="R150" s="18">
        <f t="shared" si="52"/>
        <v>0</v>
      </c>
      <c r="S150" s="266" t="s">
        <v>172</v>
      </c>
      <c r="T150" s="270" t="s">
        <v>172</v>
      </c>
      <c r="U150" s="307" t="s">
        <v>172</v>
      </c>
      <c r="V150" s="308" t="s">
        <v>172</v>
      </c>
      <c r="W150" s="340" t="s">
        <v>172</v>
      </c>
    </row>
    <row r="151" spans="1:23" ht="15.95" hidden="1" customHeight="1" outlineLevel="1" thickBot="1" x14ac:dyDescent="0.3">
      <c r="A151" s="391"/>
      <c r="B151" s="394"/>
      <c r="C151" s="381">
        <v>46</v>
      </c>
      <c r="D151" s="349" t="s">
        <v>220</v>
      </c>
      <c r="E151" s="64" t="s">
        <v>15</v>
      </c>
      <c r="F151" s="283"/>
      <c r="G151" s="197"/>
      <c r="H151" s="198"/>
      <c r="I151" s="24"/>
      <c r="J151" s="141"/>
      <c r="K151" s="94"/>
      <c r="L151" s="15"/>
      <c r="M151" s="101"/>
      <c r="N151" s="15"/>
      <c r="O151" s="94"/>
      <c r="P151" s="15"/>
      <c r="Q151" s="94"/>
      <c r="R151" s="15"/>
      <c r="S151" s="279"/>
      <c r="T151" s="316"/>
      <c r="U151" s="317"/>
      <c r="V151" s="318"/>
      <c r="W151" s="342"/>
    </row>
    <row r="152" spans="1:23" ht="15.95" hidden="1" customHeight="1" outlineLevel="1" thickBot="1" x14ac:dyDescent="0.3">
      <c r="A152" s="391"/>
      <c r="B152" s="394"/>
      <c r="C152" s="347"/>
      <c r="D152" s="355"/>
      <c r="E152" s="33" t="s">
        <v>16</v>
      </c>
      <c r="F152" s="283"/>
      <c r="G152" s="186"/>
      <c r="H152" s="189"/>
      <c r="I152" s="47"/>
      <c r="J152" s="142"/>
      <c r="K152" s="57"/>
      <c r="L152" s="56"/>
      <c r="M152" s="58"/>
      <c r="N152" s="56"/>
      <c r="O152" s="57"/>
      <c r="P152" s="56"/>
      <c r="Q152" s="57"/>
      <c r="R152" s="56"/>
      <c r="S152" s="280"/>
      <c r="T152" s="304"/>
      <c r="U152" s="306"/>
      <c r="V152" s="319"/>
      <c r="W152" s="342"/>
    </row>
    <row r="153" spans="1:23" ht="15.95" hidden="1" customHeight="1" outlineLevel="1" thickBot="1" x14ac:dyDescent="0.3">
      <c r="A153" s="391"/>
      <c r="B153" s="394"/>
      <c r="C153" s="348"/>
      <c r="D153" s="356"/>
      <c r="E153" s="18" t="s">
        <v>17</v>
      </c>
      <c r="F153" s="18">
        <f>IF(SUM(F151:F152)=SUM(I153:J153),SUM(F151:F152))</f>
        <v>0</v>
      </c>
      <c r="G153" s="18">
        <f t="shared" ref="G153:R153" si="53">SUM(G151:G152)</f>
        <v>0</v>
      </c>
      <c r="H153" s="18">
        <f t="shared" si="53"/>
        <v>0</v>
      </c>
      <c r="I153" s="18">
        <f t="shared" si="53"/>
        <v>0</v>
      </c>
      <c r="J153" s="18">
        <f t="shared" si="53"/>
        <v>0</v>
      </c>
      <c r="K153" s="18">
        <f t="shared" si="53"/>
        <v>0</v>
      </c>
      <c r="L153" s="18">
        <f t="shared" si="53"/>
        <v>0</v>
      </c>
      <c r="M153" s="18">
        <f t="shared" si="53"/>
        <v>0</v>
      </c>
      <c r="N153" s="18">
        <f t="shared" si="53"/>
        <v>0</v>
      </c>
      <c r="O153" s="18">
        <f t="shared" si="53"/>
        <v>0</v>
      </c>
      <c r="P153" s="18">
        <f t="shared" si="53"/>
        <v>0</v>
      </c>
      <c r="Q153" s="18">
        <f t="shared" si="53"/>
        <v>0</v>
      </c>
      <c r="R153" s="18">
        <f t="shared" si="53"/>
        <v>0</v>
      </c>
      <c r="S153" s="266" t="s">
        <v>172</v>
      </c>
      <c r="T153" s="270" t="s">
        <v>172</v>
      </c>
      <c r="U153" s="307" t="s">
        <v>172</v>
      </c>
      <c r="V153" s="308" t="s">
        <v>172</v>
      </c>
      <c r="W153" s="340" t="s">
        <v>172</v>
      </c>
    </row>
    <row r="154" spans="1:23" ht="15.95" customHeight="1" collapsed="1" thickBot="1" x14ac:dyDescent="0.3">
      <c r="A154" s="391"/>
      <c r="B154" s="394"/>
      <c r="C154" s="365" t="s">
        <v>143</v>
      </c>
      <c r="D154" s="366"/>
      <c r="E154" s="43" t="s">
        <v>15</v>
      </c>
      <c r="F154" s="283">
        <f>SUM(I154:J154)</f>
        <v>69</v>
      </c>
      <c r="G154" s="241">
        <f>SUM(G151,G148,G145,G142,G139,G136,G133,G130,G127,G124,G121,G118,G115,G112,G109,G106,G103,G100,G97,G94,G91,G88,G85,G82,G78)</f>
        <v>50</v>
      </c>
      <c r="H154" s="234">
        <f t="shared" ref="H154:R154" si="54">SUM(H151,H148,H145,H142,H139,H136,H133,H130,H127,H124,H121,H118,H115,H112,H109,H106,H103,H100,H97,H94,H91,H88,H85,H82,H78)</f>
        <v>0</v>
      </c>
      <c r="I154" s="112">
        <f t="shared" si="54"/>
        <v>50</v>
      </c>
      <c r="J154" s="112">
        <f t="shared" si="54"/>
        <v>19</v>
      </c>
      <c r="K154" s="112">
        <f t="shared" si="54"/>
        <v>0</v>
      </c>
      <c r="L154" s="112">
        <f t="shared" si="54"/>
        <v>0</v>
      </c>
      <c r="M154" s="101">
        <f t="shared" si="54"/>
        <v>36</v>
      </c>
      <c r="N154" s="112">
        <f t="shared" si="54"/>
        <v>14</v>
      </c>
      <c r="O154" s="112">
        <f t="shared" si="54"/>
        <v>23</v>
      </c>
      <c r="P154" s="112">
        <f t="shared" si="54"/>
        <v>7</v>
      </c>
      <c r="Q154" s="112">
        <f t="shared" si="54"/>
        <v>22</v>
      </c>
      <c r="R154" s="112">
        <f t="shared" si="54"/>
        <v>4</v>
      </c>
      <c r="S154" s="266">
        <v>42</v>
      </c>
      <c r="T154" s="266">
        <v>23</v>
      </c>
      <c r="U154" s="31">
        <v>4</v>
      </c>
      <c r="V154" s="336">
        <v>16</v>
      </c>
      <c r="W154" s="340">
        <v>10</v>
      </c>
    </row>
    <row r="155" spans="1:23" ht="15.95" customHeight="1" thickBot="1" x14ac:dyDescent="0.3">
      <c r="A155" s="391"/>
      <c r="B155" s="394"/>
      <c r="C155" s="367"/>
      <c r="D155" s="368"/>
      <c r="E155" s="41" t="s">
        <v>241</v>
      </c>
      <c r="F155" s="283">
        <f>SUM(I155:J155)</f>
        <v>97</v>
      </c>
      <c r="G155" s="241">
        <f>SUM(G79)</f>
        <v>0</v>
      </c>
      <c r="H155" s="234">
        <f t="shared" ref="H155:R155" si="55">SUM(H79)</f>
        <v>0</v>
      </c>
      <c r="I155" s="112">
        <f t="shared" si="55"/>
        <v>72</v>
      </c>
      <c r="J155" s="112">
        <f t="shared" si="55"/>
        <v>25</v>
      </c>
      <c r="K155" s="112">
        <f t="shared" si="55"/>
        <v>0</v>
      </c>
      <c r="L155" s="112">
        <f t="shared" si="55"/>
        <v>0</v>
      </c>
      <c r="M155" s="101">
        <f t="shared" si="55"/>
        <v>54</v>
      </c>
      <c r="N155" s="112">
        <f t="shared" si="55"/>
        <v>18</v>
      </c>
      <c r="O155" s="112">
        <f t="shared" si="55"/>
        <v>18</v>
      </c>
      <c r="P155" s="112">
        <f t="shared" si="55"/>
        <v>2</v>
      </c>
      <c r="Q155" s="112">
        <f t="shared" si="55"/>
        <v>25</v>
      </c>
      <c r="R155" s="112">
        <f t="shared" si="55"/>
        <v>2</v>
      </c>
      <c r="S155" s="266">
        <v>43</v>
      </c>
      <c r="T155" s="266">
        <v>22</v>
      </c>
      <c r="U155" s="31">
        <v>5</v>
      </c>
      <c r="V155" s="336">
        <v>165</v>
      </c>
      <c r="W155" s="340">
        <v>90</v>
      </c>
    </row>
    <row r="156" spans="1:23" ht="17.25" customHeight="1" thickBot="1" x14ac:dyDescent="0.3">
      <c r="A156" s="391"/>
      <c r="B156" s="394"/>
      <c r="C156" s="367"/>
      <c r="D156" s="368"/>
      <c r="E156" s="41" t="s">
        <v>16</v>
      </c>
      <c r="F156" s="283">
        <f>SUM(I156:J156)</f>
        <v>1281</v>
      </c>
      <c r="G156" s="286">
        <f>SUM(G152,G149,G146,G143,G140,G137,G134,G131,G128,G125,G122,G119,G116,G113,G110,G107,G104,G101,G98,G95,G92,G89,G86,G83,G80)</f>
        <v>9</v>
      </c>
      <c r="H156" s="286">
        <f t="shared" ref="H156:R156" si="56">SUM(H152,H149,H146,H143,H140,H137,H134,H131,H128,H125,H122,H119,H116,H113,H110,H107,H104,H101,H98,H95,H92,H89,H86,H83,H80)</f>
        <v>9</v>
      </c>
      <c r="I156" s="235">
        <f t="shared" si="56"/>
        <v>977</v>
      </c>
      <c r="J156" s="235">
        <f t="shared" si="56"/>
        <v>304</v>
      </c>
      <c r="K156" s="235">
        <f t="shared" si="56"/>
        <v>3</v>
      </c>
      <c r="L156" s="235">
        <f t="shared" si="56"/>
        <v>0</v>
      </c>
      <c r="M156" s="101">
        <f t="shared" si="56"/>
        <v>760</v>
      </c>
      <c r="N156" s="235">
        <f t="shared" si="56"/>
        <v>228</v>
      </c>
      <c r="O156" s="235">
        <f t="shared" si="56"/>
        <v>785</v>
      </c>
      <c r="P156" s="235">
        <f t="shared" si="56"/>
        <v>230</v>
      </c>
      <c r="Q156" s="235">
        <f t="shared" si="56"/>
        <v>459</v>
      </c>
      <c r="R156" s="235">
        <f t="shared" si="56"/>
        <v>33</v>
      </c>
      <c r="S156" s="266">
        <v>39.477272727272727</v>
      </c>
      <c r="T156" s="266">
        <v>19.568181818181817</v>
      </c>
      <c r="U156" s="31">
        <v>23.181818181818183</v>
      </c>
      <c r="V156" s="336">
        <v>152.5</v>
      </c>
      <c r="W156" s="340">
        <v>76.522727272727266</v>
      </c>
    </row>
    <row r="157" spans="1:23" ht="17.25" customHeight="1" thickBot="1" x14ac:dyDescent="0.3">
      <c r="A157" s="392"/>
      <c r="B157" s="395"/>
      <c r="C157" s="369"/>
      <c r="D157" s="370"/>
      <c r="E157" s="108" t="s">
        <v>17</v>
      </c>
      <c r="F157" s="129">
        <f>IF(SUM(F154:F156)=SUM(I157:J157),SUM(F154:F156))</f>
        <v>1447</v>
      </c>
      <c r="G157" s="129">
        <f t="shared" ref="G157:R157" si="57">SUM(G154:G156)</f>
        <v>59</v>
      </c>
      <c r="H157" s="129">
        <f t="shared" si="57"/>
        <v>9</v>
      </c>
      <c r="I157" s="129">
        <f t="shared" si="57"/>
        <v>1099</v>
      </c>
      <c r="J157" s="129">
        <f t="shared" si="57"/>
        <v>348</v>
      </c>
      <c r="K157" s="129">
        <f t="shared" si="57"/>
        <v>3</v>
      </c>
      <c r="L157" s="129">
        <f t="shared" si="57"/>
        <v>0</v>
      </c>
      <c r="M157" s="129">
        <f t="shared" si="57"/>
        <v>850</v>
      </c>
      <c r="N157" s="129">
        <f t="shared" si="57"/>
        <v>260</v>
      </c>
      <c r="O157" s="129">
        <f t="shared" si="57"/>
        <v>826</v>
      </c>
      <c r="P157" s="129">
        <f t="shared" si="57"/>
        <v>239</v>
      </c>
      <c r="Q157" s="129">
        <f t="shared" si="57"/>
        <v>506</v>
      </c>
      <c r="R157" s="129">
        <f t="shared" si="57"/>
        <v>39</v>
      </c>
      <c r="S157" s="299" t="s">
        <v>173</v>
      </c>
      <c r="T157" s="299" t="s">
        <v>173</v>
      </c>
      <c r="U157" s="320" t="s">
        <v>173</v>
      </c>
      <c r="V157" s="320" t="s">
        <v>173</v>
      </c>
      <c r="W157" s="343" t="s">
        <v>173</v>
      </c>
    </row>
    <row r="158" spans="1:23" ht="15.95" hidden="1" customHeight="1" outlineLevel="1" thickBot="1" x14ac:dyDescent="0.3">
      <c r="A158" s="390">
        <v>4</v>
      </c>
      <c r="B158" s="393" t="s">
        <v>44</v>
      </c>
      <c r="C158" s="381"/>
      <c r="D158" s="413" t="s">
        <v>252</v>
      </c>
      <c r="E158" s="14" t="s">
        <v>15</v>
      </c>
      <c r="F158" s="283"/>
      <c r="G158" s="197"/>
      <c r="H158" s="198"/>
      <c r="I158" s="24"/>
      <c r="J158" s="141"/>
      <c r="K158" s="94"/>
      <c r="L158" s="15"/>
      <c r="M158" s="101"/>
      <c r="N158" s="15"/>
      <c r="O158" s="94"/>
      <c r="P158" s="15"/>
      <c r="Q158" s="94"/>
      <c r="R158" s="15"/>
      <c r="S158" s="254"/>
      <c r="T158" s="301"/>
      <c r="U158" s="302"/>
      <c r="V158" s="303"/>
      <c r="W158" s="342"/>
    </row>
    <row r="159" spans="1:23" ht="15.95" hidden="1" customHeight="1" outlineLevel="1" thickBot="1" x14ac:dyDescent="0.3">
      <c r="A159" s="391"/>
      <c r="B159" s="394"/>
      <c r="C159" s="347"/>
      <c r="D159" s="414"/>
      <c r="E159" s="16" t="s">
        <v>16</v>
      </c>
      <c r="F159" s="283"/>
      <c r="G159" s="186"/>
      <c r="H159" s="189"/>
      <c r="I159" s="47"/>
      <c r="J159" s="142"/>
      <c r="K159" s="57"/>
      <c r="L159" s="56"/>
      <c r="M159" s="58"/>
      <c r="N159" s="56"/>
      <c r="O159" s="57"/>
      <c r="P159" s="56"/>
      <c r="Q159" s="57"/>
      <c r="R159" s="56"/>
      <c r="S159" s="304"/>
      <c r="T159" s="280"/>
      <c r="U159" s="305"/>
      <c r="V159" s="306"/>
      <c r="W159" s="342"/>
    </row>
    <row r="160" spans="1:23" ht="15.95" hidden="1" customHeight="1" outlineLevel="1" thickBot="1" x14ac:dyDescent="0.3">
      <c r="A160" s="391"/>
      <c r="B160" s="394"/>
      <c r="C160" s="348"/>
      <c r="D160" s="415"/>
      <c r="E160" s="18" t="s">
        <v>17</v>
      </c>
      <c r="F160" s="18">
        <f>IF(SUM(F158:F159)=SUM(I160:J160),SUM(F158:F159))</f>
        <v>0</v>
      </c>
      <c r="G160" s="18">
        <f t="shared" ref="G160:R160" si="58">SUM(G158:G159)</f>
        <v>0</v>
      </c>
      <c r="H160" s="18">
        <f t="shared" si="58"/>
        <v>0</v>
      </c>
      <c r="I160" s="18">
        <f t="shared" si="58"/>
        <v>0</v>
      </c>
      <c r="J160" s="18">
        <f t="shared" si="58"/>
        <v>0</v>
      </c>
      <c r="K160" s="18">
        <f t="shared" si="58"/>
        <v>0</v>
      </c>
      <c r="L160" s="18">
        <f t="shared" si="58"/>
        <v>0</v>
      </c>
      <c r="M160" s="18">
        <f t="shared" si="58"/>
        <v>0</v>
      </c>
      <c r="N160" s="18">
        <f t="shared" si="58"/>
        <v>0</v>
      </c>
      <c r="O160" s="18">
        <f t="shared" si="58"/>
        <v>0</v>
      </c>
      <c r="P160" s="18">
        <f t="shared" si="58"/>
        <v>0</v>
      </c>
      <c r="Q160" s="18">
        <f t="shared" si="58"/>
        <v>0</v>
      </c>
      <c r="R160" s="18">
        <f t="shared" si="58"/>
        <v>0</v>
      </c>
      <c r="S160" s="266" t="s">
        <v>172</v>
      </c>
      <c r="T160" s="270" t="s">
        <v>172</v>
      </c>
      <c r="U160" s="307" t="s">
        <v>172</v>
      </c>
      <c r="V160" s="308" t="s">
        <v>172</v>
      </c>
      <c r="W160" s="340" t="s">
        <v>172</v>
      </c>
    </row>
    <row r="161" spans="1:23" ht="17.25" hidden="1" customHeight="1" outlineLevel="1" thickBot="1" x14ac:dyDescent="0.3">
      <c r="A161" s="391"/>
      <c r="B161" s="394"/>
      <c r="C161" s="381">
        <v>47</v>
      </c>
      <c r="D161" s="352" t="s">
        <v>45</v>
      </c>
      <c r="E161" s="64" t="s">
        <v>15</v>
      </c>
      <c r="F161" s="283">
        <v>10</v>
      </c>
      <c r="G161" s="197"/>
      <c r="H161" s="198"/>
      <c r="I161" s="24">
        <v>10</v>
      </c>
      <c r="J161" s="141"/>
      <c r="K161" s="94"/>
      <c r="L161" s="15"/>
      <c r="M161" s="101">
        <v>3</v>
      </c>
      <c r="N161" s="15">
        <v>3</v>
      </c>
      <c r="O161" s="94">
        <v>4</v>
      </c>
      <c r="P161" s="15"/>
      <c r="Q161" s="94">
        <v>1</v>
      </c>
      <c r="R161" s="15"/>
      <c r="S161" s="279">
        <v>30</v>
      </c>
      <c r="T161" s="316">
        <v>10</v>
      </c>
      <c r="U161" s="317">
        <v>2</v>
      </c>
      <c r="V161" s="318">
        <v>32</v>
      </c>
      <c r="W161" s="342">
        <v>16</v>
      </c>
    </row>
    <row r="162" spans="1:23" ht="18" hidden="1" customHeight="1" outlineLevel="1" thickBot="1" x14ac:dyDescent="0.3">
      <c r="A162" s="391"/>
      <c r="B162" s="394"/>
      <c r="C162" s="347"/>
      <c r="D162" s="353"/>
      <c r="E162" s="33" t="s">
        <v>16</v>
      </c>
      <c r="F162" s="283">
        <v>111</v>
      </c>
      <c r="G162" s="186"/>
      <c r="H162" s="189"/>
      <c r="I162" s="47">
        <v>89</v>
      </c>
      <c r="J162" s="142">
        <v>22</v>
      </c>
      <c r="K162" s="57"/>
      <c r="L162" s="56"/>
      <c r="M162" s="58">
        <v>70</v>
      </c>
      <c r="N162" s="56">
        <v>52</v>
      </c>
      <c r="O162" s="57">
        <v>55</v>
      </c>
      <c r="P162" s="56">
        <v>12</v>
      </c>
      <c r="Q162" s="57">
        <v>29</v>
      </c>
      <c r="R162" s="56"/>
      <c r="S162" s="280">
        <v>30</v>
      </c>
      <c r="T162" s="304">
        <v>10</v>
      </c>
      <c r="U162" s="306">
        <v>5</v>
      </c>
      <c r="V162" s="319">
        <v>160</v>
      </c>
      <c r="W162" s="342">
        <v>60</v>
      </c>
    </row>
    <row r="163" spans="1:23" ht="20.25" hidden="1" customHeight="1" outlineLevel="1" thickBot="1" x14ac:dyDescent="0.3">
      <c r="A163" s="391"/>
      <c r="B163" s="394"/>
      <c r="C163" s="348"/>
      <c r="D163" s="354"/>
      <c r="E163" s="18" t="s">
        <v>17</v>
      </c>
      <c r="F163" s="18">
        <f>IF(SUM(F161:F162)=SUM(I163:J163),SUM(F161:F162))</f>
        <v>121</v>
      </c>
      <c r="G163" s="18">
        <f t="shared" ref="G163:R163" si="59">SUM(G161:G162)</f>
        <v>0</v>
      </c>
      <c r="H163" s="18">
        <f t="shared" si="59"/>
        <v>0</v>
      </c>
      <c r="I163" s="18">
        <f t="shared" si="59"/>
        <v>99</v>
      </c>
      <c r="J163" s="18">
        <f t="shared" si="59"/>
        <v>22</v>
      </c>
      <c r="K163" s="18">
        <f t="shared" si="59"/>
        <v>0</v>
      </c>
      <c r="L163" s="18">
        <f t="shared" si="59"/>
        <v>0</v>
      </c>
      <c r="M163" s="18">
        <f t="shared" si="59"/>
        <v>73</v>
      </c>
      <c r="N163" s="18">
        <f t="shared" si="59"/>
        <v>55</v>
      </c>
      <c r="O163" s="18">
        <f t="shared" si="59"/>
        <v>59</v>
      </c>
      <c r="P163" s="18">
        <f t="shared" si="59"/>
        <v>12</v>
      </c>
      <c r="Q163" s="18">
        <f t="shared" si="59"/>
        <v>30</v>
      </c>
      <c r="R163" s="18">
        <f t="shared" si="59"/>
        <v>0</v>
      </c>
      <c r="S163" s="266" t="s">
        <v>172</v>
      </c>
      <c r="T163" s="270" t="s">
        <v>172</v>
      </c>
      <c r="U163" s="307" t="s">
        <v>172</v>
      </c>
      <c r="V163" s="308" t="s">
        <v>172</v>
      </c>
      <c r="W163" s="340" t="s">
        <v>172</v>
      </c>
    </row>
    <row r="164" spans="1:23" ht="15.75" hidden="1" customHeight="1" outlineLevel="1" thickBot="1" x14ac:dyDescent="0.3">
      <c r="A164" s="391"/>
      <c r="B164" s="394"/>
      <c r="C164" s="381">
        <v>48</v>
      </c>
      <c r="D164" s="352" t="s">
        <v>46</v>
      </c>
      <c r="E164" s="64" t="s">
        <v>15</v>
      </c>
      <c r="F164" s="283">
        <v>3</v>
      </c>
      <c r="G164" s="197"/>
      <c r="H164" s="198"/>
      <c r="I164" s="24">
        <v>3</v>
      </c>
      <c r="J164" s="141"/>
      <c r="K164" s="94"/>
      <c r="L164" s="15"/>
      <c r="M164" s="101">
        <v>1</v>
      </c>
      <c r="N164" s="15"/>
      <c r="O164" s="94"/>
      <c r="P164" s="15"/>
      <c r="Q164" s="94"/>
      <c r="R164" s="15"/>
      <c r="S164" s="254">
        <v>39</v>
      </c>
      <c r="T164" s="301">
        <v>16</v>
      </c>
      <c r="U164" s="302">
        <v>8</v>
      </c>
      <c r="V164" s="303">
        <v>8</v>
      </c>
      <c r="W164" s="342">
        <v>8</v>
      </c>
    </row>
    <row r="165" spans="1:23" ht="15.75" hidden="1" customHeight="1" outlineLevel="1" thickBot="1" x14ac:dyDescent="0.3">
      <c r="A165" s="391"/>
      <c r="B165" s="394"/>
      <c r="C165" s="347"/>
      <c r="D165" s="353"/>
      <c r="E165" s="33" t="s">
        <v>16</v>
      </c>
      <c r="F165" s="283">
        <v>40</v>
      </c>
      <c r="G165" s="186"/>
      <c r="H165" s="189"/>
      <c r="I165" s="47">
        <v>35</v>
      </c>
      <c r="J165" s="142">
        <v>5</v>
      </c>
      <c r="K165" s="57"/>
      <c r="L165" s="56"/>
      <c r="M165" s="58">
        <v>22</v>
      </c>
      <c r="N165" s="56">
        <v>7</v>
      </c>
      <c r="O165" s="57">
        <v>14</v>
      </c>
      <c r="P165" s="56">
        <v>5</v>
      </c>
      <c r="Q165" s="57">
        <v>12</v>
      </c>
      <c r="R165" s="56"/>
      <c r="S165" s="304">
        <v>37</v>
      </c>
      <c r="T165" s="280">
        <v>18</v>
      </c>
      <c r="U165" s="305">
        <v>25</v>
      </c>
      <c r="V165" s="306">
        <v>150</v>
      </c>
      <c r="W165" s="342">
        <v>75</v>
      </c>
    </row>
    <row r="166" spans="1:23" ht="15" hidden="1" customHeight="1" outlineLevel="1" thickBot="1" x14ac:dyDescent="0.3">
      <c r="A166" s="391"/>
      <c r="B166" s="394"/>
      <c r="C166" s="348"/>
      <c r="D166" s="354"/>
      <c r="E166" s="18" t="s">
        <v>17</v>
      </c>
      <c r="F166" s="18">
        <f>IF(SUM(F164:F165)=SUM(I166:J166),SUM(F164:F165))</f>
        <v>43</v>
      </c>
      <c r="G166" s="18">
        <f t="shared" ref="G166:R166" si="60">SUM(G164:G165)</f>
        <v>0</v>
      </c>
      <c r="H166" s="18">
        <f t="shared" si="60"/>
        <v>0</v>
      </c>
      <c r="I166" s="18">
        <f t="shared" si="60"/>
        <v>38</v>
      </c>
      <c r="J166" s="18">
        <f t="shared" si="60"/>
        <v>5</v>
      </c>
      <c r="K166" s="18">
        <f t="shared" si="60"/>
        <v>0</v>
      </c>
      <c r="L166" s="18">
        <f t="shared" si="60"/>
        <v>0</v>
      </c>
      <c r="M166" s="18">
        <f t="shared" si="60"/>
        <v>23</v>
      </c>
      <c r="N166" s="18">
        <f t="shared" si="60"/>
        <v>7</v>
      </c>
      <c r="O166" s="18">
        <f t="shared" si="60"/>
        <v>14</v>
      </c>
      <c r="P166" s="18">
        <f t="shared" si="60"/>
        <v>5</v>
      </c>
      <c r="Q166" s="18">
        <f t="shared" si="60"/>
        <v>12</v>
      </c>
      <c r="R166" s="18">
        <f t="shared" si="60"/>
        <v>0</v>
      </c>
      <c r="S166" s="266" t="s">
        <v>172</v>
      </c>
      <c r="T166" s="270" t="s">
        <v>172</v>
      </c>
      <c r="U166" s="307" t="s">
        <v>172</v>
      </c>
      <c r="V166" s="308" t="s">
        <v>172</v>
      </c>
      <c r="W166" s="340" t="s">
        <v>172</v>
      </c>
    </row>
    <row r="167" spans="1:23" ht="17.25" hidden="1" customHeight="1" outlineLevel="1" thickBot="1" x14ac:dyDescent="0.3">
      <c r="A167" s="391"/>
      <c r="B167" s="394"/>
      <c r="C167" s="381">
        <v>49</v>
      </c>
      <c r="D167" s="411" t="s">
        <v>47</v>
      </c>
      <c r="E167" s="64" t="s">
        <v>15</v>
      </c>
      <c r="F167" s="283">
        <v>5</v>
      </c>
      <c r="G167" s="197"/>
      <c r="H167" s="198"/>
      <c r="I167" s="24">
        <v>5</v>
      </c>
      <c r="J167" s="141"/>
      <c r="K167" s="94"/>
      <c r="L167" s="15"/>
      <c r="M167" s="101">
        <v>3</v>
      </c>
      <c r="N167" s="15"/>
      <c r="O167" s="94">
        <v>5</v>
      </c>
      <c r="P167" s="15"/>
      <c r="Q167" s="94">
        <v>3</v>
      </c>
      <c r="R167" s="15"/>
      <c r="S167" s="254">
        <v>35</v>
      </c>
      <c r="T167" s="301">
        <v>19</v>
      </c>
      <c r="U167" s="302">
        <v>8</v>
      </c>
      <c r="V167" s="303">
        <v>12</v>
      </c>
      <c r="W167" s="342">
        <v>9</v>
      </c>
    </row>
    <row r="168" spans="1:23" ht="18" hidden="1" customHeight="1" outlineLevel="1" thickBot="1" x14ac:dyDescent="0.3">
      <c r="A168" s="391"/>
      <c r="B168" s="394"/>
      <c r="C168" s="347"/>
      <c r="D168" s="412"/>
      <c r="E168" s="33" t="s">
        <v>16</v>
      </c>
      <c r="F168" s="283">
        <v>70</v>
      </c>
      <c r="G168" s="186"/>
      <c r="H168" s="189"/>
      <c r="I168" s="47">
        <v>53</v>
      </c>
      <c r="J168" s="142">
        <v>17</v>
      </c>
      <c r="K168" s="57"/>
      <c r="L168" s="56"/>
      <c r="M168" s="58">
        <v>33</v>
      </c>
      <c r="N168" s="56">
        <v>6</v>
      </c>
      <c r="O168" s="57">
        <v>33</v>
      </c>
      <c r="P168" s="56">
        <v>9</v>
      </c>
      <c r="Q168" s="57">
        <v>18</v>
      </c>
      <c r="R168" s="56"/>
      <c r="S168" s="304">
        <v>35</v>
      </c>
      <c r="T168" s="280">
        <v>19</v>
      </c>
      <c r="U168" s="305">
        <v>15</v>
      </c>
      <c r="V168" s="306">
        <v>160</v>
      </c>
      <c r="W168" s="342">
        <v>55</v>
      </c>
    </row>
    <row r="169" spans="1:23" ht="17.25" hidden="1" customHeight="1" outlineLevel="1" thickBot="1" x14ac:dyDescent="0.3">
      <c r="A169" s="391"/>
      <c r="B169" s="394"/>
      <c r="C169" s="348"/>
      <c r="D169" s="412"/>
      <c r="E169" s="18" t="s">
        <v>17</v>
      </c>
      <c r="F169" s="18">
        <f>IF(SUM(F167:F168)=SUM(I169:J169),SUM(F167:F168))</f>
        <v>75</v>
      </c>
      <c r="G169" s="18">
        <f t="shared" ref="G169:R169" si="61">SUM(G167:G168)</f>
        <v>0</v>
      </c>
      <c r="H169" s="18">
        <f t="shared" si="61"/>
        <v>0</v>
      </c>
      <c r="I169" s="18">
        <f t="shared" si="61"/>
        <v>58</v>
      </c>
      <c r="J169" s="18">
        <f t="shared" si="61"/>
        <v>17</v>
      </c>
      <c r="K169" s="18">
        <f t="shared" si="61"/>
        <v>0</v>
      </c>
      <c r="L169" s="18">
        <f t="shared" si="61"/>
        <v>0</v>
      </c>
      <c r="M169" s="18">
        <f t="shared" si="61"/>
        <v>36</v>
      </c>
      <c r="N169" s="18">
        <f t="shared" si="61"/>
        <v>6</v>
      </c>
      <c r="O169" s="18">
        <f t="shared" si="61"/>
        <v>38</v>
      </c>
      <c r="P169" s="18">
        <f t="shared" si="61"/>
        <v>9</v>
      </c>
      <c r="Q169" s="18">
        <f t="shared" si="61"/>
        <v>21</v>
      </c>
      <c r="R169" s="18">
        <f t="shared" si="61"/>
        <v>0</v>
      </c>
      <c r="S169" s="266" t="s">
        <v>172</v>
      </c>
      <c r="T169" s="270" t="s">
        <v>172</v>
      </c>
      <c r="U169" s="307" t="s">
        <v>172</v>
      </c>
      <c r="V169" s="308" t="s">
        <v>172</v>
      </c>
      <c r="W169" s="340" t="s">
        <v>172</v>
      </c>
    </row>
    <row r="170" spans="1:23" ht="15.95" hidden="1" customHeight="1" outlineLevel="1" thickBot="1" x14ac:dyDescent="0.3">
      <c r="A170" s="391"/>
      <c r="B170" s="394"/>
      <c r="C170" s="381">
        <v>50</v>
      </c>
      <c r="D170" s="411" t="s">
        <v>136</v>
      </c>
      <c r="E170" s="64" t="s">
        <v>15</v>
      </c>
      <c r="F170" s="283">
        <v>13</v>
      </c>
      <c r="G170" s="197"/>
      <c r="H170" s="198"/>
      <c r="I170" s="24">
        <v>10</v>
      </c>
      <c r="J170" s="141">
        <v>3</v>
      </c>
      <c r="K170" s="94"/>
      <c r="L170" s="15"/>
      <c r="M170" s="101">
        <v>3</v>
      </c>
      <c r="N170" s="15">
        <v>1</v>
      </c>
      <c r="O170" s="94">
        <v>1</v>
      </c>
      <c r="P170" s="15">
        <v>1</v>
      </c>
      <c r="Q170" s="94">
        <v>2</v>
      </c>
      <c r="R170" s="15"/>
      <c r="S170" s="279">
        <v>33.4</v>
      </c>
      <c r="T170" s="316">
        <v>12.3</v>
      </c>
      <c r="U170" s="317">
        <v>4</v>
      </c>
      <c r="V170" s="318">
        <v>12</v>
      </c>
      <c r="W170" s="342">
        <v>7.5</v>
      </c>
    </row>
    <row r="171" spans="1:23" ht="15.95" hidden="1" customHeight="1" outlineLevel="1" thickBot="1" x14ac:dyDescent="0.3">
      <c r="A171" s="391"/>
      <c r="B171" s="394"/>
      <c r="C171" s="347"/>
      <c r="D171" s="412"/>
      <c r="E171" s="33" t="s">
        <v>16</v>
      </c>
      <c r="F171" s="283">
        <v>63</v>
      </c>
      <c r="G171" s="186"/>
      <c r="H171" s="189"/>
      <c r="I171" s="47">
        <v>55</v>
      </c>
      <c r="J171" s="142">
        <v>8</v>
      </c>
      <c r="K171" s="57"/>
      <c r="L171" s="56"/>
      <c r="M171" s="58">
        <v>26</v>
      </c>
      <c r="N171" s="56">
        <v>5</v>
      </c>
      <c r="O171" s="57">
        <v>9</v>
      </c>
      <c r="P171" s="56">
        <v>3</v>
      </c>
      <c r="Q171" s="57">
        <v>10</v>
      </c>
      <c r="R171" s="56">
        <v>1</v>
      </c>
      <c r="S171" s="280">
        <v>34.6</v>
      </c>
      <c r="T171" s="304">
        <v>14.8</v>
      </c>
      <c r="U171" s="306">
        <v>25</v>
      </c>
      <c r="V171" s="319">
        <v>160</v>
      </c>
      <c r="W171" s="342">
        <v>84.4</v>
      </c>
    </row>
    <row r="172" spans="1:23" ht="18.75" hidden="1" customHeight="1" outlineLevel="1" thickBot="1" x14ac:dyDescent="0.3">
      <c r="A172" s="391"/>
      <c r="B172" s="394"/>
      <c r="C172" s="348"/>
      <c r="D172" s="412"/>
      <c r="E172" s="18" t="s">
        <v>17</v>
      </c>
      <c r="F172" s="18">
        <f>IF(SUM(F170:F171)=SUM(I172:J172),SUM(F170:F171))</f>
        <v>76</v>
      </c>
      <c r="G172" s="18">
        <f t="shared" ref="G172:R172" si="62">SUM(G170:G171)</f>
        <v>0</v>
      </c>
      <c r="H172" s="18">
        <f t="shared" si="62"/>
        <v>0</v>
      </c>
      <c r="I172" s="18">
        <f t="shared" si="62"/>
        <v>65</v>
      </c>
      <c r="J172" s="18">
        <f t="shared" si="62"/>
        <v>11</v>
      </c>
      <c r="K172" s="18">
        <f t="shared" si="62"/>
        <v>0</v>
      </c>
      <c r="L172" s="18">
        <f t="shared" si="62"/>
        <v>0</v>
      </c>
      <c r="M172" s="58">
        <f t="shared" si="62"/>
        <v>29</v>
      </c>
      <c r="N172" s="18">
        <f t="shared" si="62"/>
        <v>6</v>
      </c>
      <c r="O172" s="18">
        <f t="shared" si="62"/>
        <v>10</v>
      </c>
      <c r="P172" s="18">
        <f t="shared" si="62"/>
        <v>4</v>
      </c>
      <c r="Q172" s="18">
        <f t="shared" si="62"/>
        <v>12</v>
      </c>
      <c r="R172" s="18">
        <f t="shared" si="62"/>
        <v>1</v>
      </c>
      <c r="S172" s="266" t="s">
        <v>172</v>
      </c>
      <c r="T172" s="270" t="s">
        <v>172</v>
      </c>
      <c r="U172" s="307" t="s">
        <v>172</v>
      </c>
      <c r="V172" s="308" t="s">
        <v>172</v>
      </c>
      <c r="W172" s="340" t="s">
        <v>172</v>
      </c>
    </row>
    <row r="173" spans="1:23" ht="15.95" customHeight="1" collapsed="1" thickBot="1" x14ac:dyDescent="0.3">
      <c r="A173" s="391"/>
      <c r="B173" s="394"/>
      <c r="C173" s="365" t="s">
        <v>144</v>
      </c>
      <c r="D173" s="366"/>
      <c r="E173" s="49" t="s">
        <v>15</v>
      </c>
      <c r="F173" s="283">
        <f>SUM(I173:J173)</f>
        <v>31</v>
      </c>
      <c r="G173" s="241">
        <f>G170+G167+G164+G161+G158</f>
        <v>0</v>
      </c>
      <c r="H173" s="234">
        <f t="shared" ref="H173:R173" si="63">H170+H167+H164+H161+H158</f>
        <v>0</v>
      </c>
      <c r="I173" s="112">
        <f t="shared" si="63"/>
        <v>28</v>
      </c>
      <c r="J173" s="112">
        <f t="shared" si="63"/>
        <v>3</v>
      </c>
      <c r="K173" s="112">
        <f t="shared" si="63"/>
        <v>0</v>
      </c>
      <c r="L173" s="112">
        <f t="shared" si="63"/>
        <v>0</v>
      </c>
      <c r="M173" s="58">
        <f t="shared" si="63"/>
        <v>10</v>
      </c>
      <c r="N173" s="112">
        <f t="shared" si="63"/>
        <v>4</v>
      </c>
      <c r="O173" s="112">
        <f t="shared" si="63"/>
        <v>10</v>
      </c>
      <c r="P173" s="112">
        <f t="shared" si="63"/>
        <v>1</v>
      </c>
      <c r="Q173" s="112">
        <f t="shared" si="63"/>
        <v>6</v>
      </c>
      <c r="R173" s="112">
        <f t="shared" si="63"/>
        <v>0</v>
      </c>
      <c r="S173" s="266">
        <v>34.35</v>
      </c>
      <c r="T173" s="266">
        <v>14.324999999999999</v>
      </c>
      <c r="U173" s="31">
        <v>5.5</v>
      </c>
      <c r="V173" s="336">
        <v>16</v>
      </c>
      <c r="W173" s="340">
        <v>10.125</v>
      </c>
    </row>
    <row r="174" spans="1:23" ht="18" customHeight="1" thickBot="1" x14ac:dyDescent="0.3">
      <c r="A174" s="391"/>
      <c r="B174" s="394"/>
      <c r="C174" s="367"/>
      <c r="D174" s="368"/>
      <c r="E174" s="41" t="s">
        <v>16</v>
      </c>
      <c r="F174" s="283">
        <f>SUM(I174:J174)</f>
        <v>284</v>
      </c>
      <c r="G174" s="241">
        <f>G171+G168+G165+G162+G159</f>
        <v>0</v>
      </c>
      <c r="H174" s="234">
        <f t="shared" ref="H174:R174" si="64">H171+H168+H165+H162+H159</f>
        <v>0</v>
      </c>
      <c r="I174" s="112">
        <f t="shared" si="64"/>
        <v>232</v>
      </c>
      <c r="J174" s="112">
        <f t="shared" si="64"/>
        <v>52</v>
      </c>
      <c r="K174" s="112">
        <f t="shared" si="64"/>
        <v>0</v>
      </c>
      <c r="L174" s="112">
        <f t="shared" si="64"/>
        <v>0</v>
      </c>
      <c r="M174" s="58">
        <f t="shared" si="64"/>
        <v>151</v>
      </c>
      <c r="N174" s="112">
        <f t="shared" si="64"/>
        <v>70</v>
      </c>
      <c r="O174" s="112">
        <f t="shared" si="64"/>
        <v>111</v>
      </c>
      <c r="P174" s="112">
        <f t="shared" si="64"/>
        <v>29</v>
      </c>
      <c r="Q174" s="112">
        <f t="shared" si="64"/>
        <v>69</v>
      </c>
      <c r="R174" s="112">
        <f t="shared" si="64"/>
        <v>1</v>
      </c>
      <c r="S174" s="266">
        <v>34.15</v>
      </c>
      <c r="T174" s="266">
        <v>15.45</v>
      </c>
      <c r="U174" s="31">
        <v>17.5</v>
      </c>
      <c r="V174" s="336">
        <v>157.5</v>
      </c>
      <c r="W174" s="340">
        <v>68.599999999999994</v>
      </c>
    </row>
    <row r="175" spans="1:23" ht="18" customHeight="1" thickBot="1" x14ac:dyDescent="0.3">
      <c r="A175" s="392"/>
      <c r="B175" s="395"/>
      <c r="C175" s="369"/>
      <c r="D175" s="370"/>
      <c r="E175" s="108" t="s">
        <v>17</v>
      </c>
      <c r="F175" s="108">
        <f>IF(SUM(F173:F174)=SUM(I175:J175),SUM(F173:F174))</f>
        <v>315</v>
      </c>
      <c r="G175" s="123">
        <f t="shared" ref="G175:R175" si="65">SUM(G173:G174)</f>
        <v>0</v>
      </c>
      <c r="H175" s="123">
        <f t="shared" si="65"/>
        <v>0</v>
      </c>
      <c r="I175" s="123">
        <f t="shared" si="65"/>
        <v>260</v>
      </c>
      <c r="J175" s="123">
        <f t="shared" si="65"/>
        <v>55</v>
      </c>
      <c r="K175" s="123">
        <f t="shared" si="65"/>
        <v>0</v>
      </c>
      <c r="L175" s="123">
        <f t="shared" si="65"/>
        <v>0</v>
      </c>
      <c r="M175" s="123">
        <f t="shared" si="65"/>
        <v>161</v>
      </c>
      <c r="N175" s="123">
        <f t="shared" si="65"/>
        <v>74</v>
      </c>
      <c r="O175" s="123">
        <f t="shared" si="65"/>
        <v>121</v>
      </c>
      <c r="P175" s="123">
        <f t="shared" si="65"/>
        <v>30</v>
      </c>
      <c r="Q175" s="123">
        <f t="shared" si="65"/>
        <v>75</v>
      </c>
      <c r="R175" s="123">
        <f t="shared" si="65"/>
        <v>1</v>
      </c>
      <c r="S175" s="299" t="s">
        <v>173</v>
      </c>
      <c r="T175" s="299" t="s">
        <v>173</v>
      </c>
      <c r="U175" s="299" t="s">
        <v>173</v>
      </c>
      <c r="V175" s="300" t="s">
        <v>173</v>
      </c>
      <c r="W175" s="341" t="s">
        <v>173</v>
      </c>
    </row>
    <row r="176" spans="1:23" ht="17.25" hidden="1" customHeight="1" outlineLevel="1" thickBot="1" x14ac:dyDescent="0.3">
      <c r="A176" s="390">
        <v>5</v>
      </c>
      <c r="B176" s="393" t="s">
        <v>87</v>
      </c>
      <c r="C176" s="381">
        <v>51</v>
      </c>
      <c r="D176" s="379" t="s">
        <v>88</v>
      </c>
      <c r="E176" s="64" t="s">
        <v>15</v>
      </c>
      <c r="F176" s="283">
        <v>43</v>
      </c>
      <c r="G176" s="197">
        <v>38</v>
      </c>
      <c r="H176" s="198"/>
      <c r="I176" s="24">
        <v>38</v>
      </c>
      <c r="J176" s="141">
        <v>5</v>
      </c>
      <c r="K176" s="94"/>
      <c r="L176" s="15"/>
      <c r="M176" s="101">
        <v>17</v>
      </c>
      <c r="N176" s="15">
        <v>24</v>
      </c>
      <c r="O176" s="94">
        <v>39</v>
      </c>
      <c r="P176" s="15">
        <v>12</v>
      </c>
      <c r="Q176" s="94">
        <v>16</v>
      </c>
      <c r="R176" s="15">
        <v>1</v>
      </c>
      <c r="S176" s="254">
        <v>38.333333333333336</v>
      </c>
      <c r="T176" s="254">
        <v>12</v>
      </c>
      <c r="U176" s="302">
        <v>2</v>
      </c>
      <c r="V176" s="303">
        <v>16</v>
      </c>
      <c r="W176" s="342">
        <v>8.7666666666666675</v>
      </c>
    </row>
    <row r="177" spans="1:23" ht="15.95" hidden="1" customHeight="1" outlineLevel="1" thickBot="1" x14ac:dyDescent="0.3">
      <c r="A177" s="391"/>
      <c r="B177" s="394"/>
      <c r="C177" s="347"/>
      <c r="D177" s="353"/>
      <c r="E177" s="33" t="s">
        <v>16</v>
      </c>
      <c r="F177" s="283">
        <v>87</v>
      </c>
      <c r="G177" s="186"/>
      <c r="H177" s="189"/>
      <c r="I177" s="47">
        <v>74</v>
      </c>
      <c r="J177" s="142">
        <v>13</v>
      </c>
      <c r="K177" s="57"/>
      <c r="L177" s="56"/>
      <c r="M177" s="58">
        <v>54</v>
      </c>
      <c r="N177" s="56">
        <v>58</v>
      </c>
      <c r="O177" s="57">
        <v>71</v>
      </c>
      <c r="P177" s="56">
        <v>28</v>
      </c>
      <c r="Q177" s="57">
        <v>32</v>
      </c>
      <c r="R177" s="56">
        <v>1</v>
      </c>
      <c r="S177" s="304">
        <v>37</v>
      </c>
      <c r="T177" s="280">
        <v>12</v>
      </c>
      <c r="U177" s="305">
        <v>15</v>
      </c>
      <c r="V177" s="306">
        <v>350</v>
      </c>
      <c r="W177" s="342">
        <v>91.8</v>
      </c>
    </row>
    <row r="178" spans="1:23" ht="19.5" hidden="1" customHeight="1" outlineLevel="1" thickBot="1" x14ac:dyDescent="0.3">
      <c r="A178" s="391"/>
      <c r="B178" s="394"/>
      <c r="C178" s="348"/>
      <c r="D178" s="354"/>
      <c r="E178" s="18" t="s">
        <v>17</v>
      </c>
      <c r="F178" s="18">
        <f>IF(SUM(F176:F177)=SUM(I178:J178),SUM(F176:F177))</f>
        <v>130</v>
      </c>
      <c r="G178" s="18">
        <f t="shared" ref="G178:R178" si="66">SUM(G176:G177)</f>
        <v>38</v>
      </c>
      <c r="H178" s="18">
        <f t="shared" si="66"/>
        <v>0</v>
      </c>
      <c r="I178" s="18">
        <f t="shared" si="66"/>
        <v>112</v>
      </c>
      <c r="J178" s="18">
        <f t="shared" si="66"/>
        <v>18</v>
      </c>
      <c r="K178" s="18">
        <f t="shared" si="66"/>
        <v>0</v>
      </c>
      <c r="L178" s="18">
        <f t="shared" si="66"/>
        <v>0</v>
      </c>
      <c r="M178" s="18">
        <f t="shared" si="66"/>
        <v>71</v>
      </c>
      <c r="N178" s="18">
        <f t="shared" si="66"/>
        <v>82</v>
      </c>
      <c r="O178" s="18">
        <f t="shared" si="66"/>
        <v>110</v>
      </c>
      <c r="P178" s="18">
        <f t="shared" si="66"/>
        <v>40</v>
      </c>
      <c r="Q178" s="18">
        <f t="shared" si="66"/>
        <v>48</v>
      </c>
      <c r="R178" s="18">
        <f t="shared" si="66"/>
        <v>2</v>
      </c>
      <c r="S178" s="266" t="s">
        <v>172</v>
      </c>
      <c r="T178" s="270" t="s">
        <v>172</v>
      </c>
      <c r="U178" s="307" t="s">
        <v>172</v>
      </c>
      <c r="V178" s="308" t="s">
        <v>172</v>
      </c>
      <c r="W178" s="340" t="s">
        <v>172</v>
      </c>
    </row>
    <row r="179" spans="1:23" ht="15.95" hidden="1" customHeight="1" outlineLevel="1" thickBot="1" x14ac:dyDescent="0.3">
      <c r="A179" s="391"/>
      <c r="B179" s="394"/>
      <c r="C179" s="381">
        <v>52</v>
      </c>
      <c r="D179" s="352" t="s">
        <v>89</v>
      </c>
      <c r="E179" s="64" t="s">
        <v>15</v>
      </c>
      <c r="F179" s="283">
        <v>1</v>
      </c>
      <c r="G179" s="197"/>
      <c r="H179" s="198"/>
      <c r="I179" s="24">
        <v>1</v>
      </c>
      <c r="J179" s="141"/>
      <c r="K179" s="94"/>
      <c r="L179" s="15"/>
      <c r="M179" s="101"/>
      <c r="N179" s="15"/>
      <c r="O179" s="94">
        <v>1</v>
      </c>
      <c r="P179" s="15"/>
      <c r="Q179" s="94"/>
      <c r="R179" s="15"/>
      <c r="S179" s="254">
        <v>34</v>
      </c>
      <c r="T179" s="301">
        <v>7</v>
      </c>
      <c r="U179" s="302">
        <v>6</v>
      </c>
      <c r="V179" s="303">
        <v>6</v>
      </c>
      <c r="W179" s="342">
        <v>6</v>
      </c>
    </row>
    <row r="180" spans="1:23" ht="15.95" hidden="1" customHeight="1" outlineLevel="1" thickBot="1" x14ac:dyDescent="0.3">
      <c r="A180" s="391"/>
      <c r="B180" s="394"/>
      <c r="C180" s="347"/>
      <c r="D180" s="353"/>
      <c r="E180" s="33" t="s">
        <v>16</v>
      </c>
      <c r="F180" s="283">
        <v>84</v>
      </c>
      <c r="G180" s="186"/>
      <c r="H180" s="189"/>
      <c r="I180" s="47">
        <v>80</v>
      </c>
      <c r="J180" s="142">
        <v>4</v>
      </c>
      <c r="K180" s="57"/>
      <c r="L180" s="56"/>
      <c r="M180" s="58">
        <v>13</v>
      </c>
      <c r="N180" s="56">
        <v>5</v>
      </c>
      <c r="O180" s="57">
        <v>44</v>
      </c>
      <c r="P180" s="56">
        <v>1</v>
      </c>
      <c r="Q180" s="57">
        <v>8</v>
      </c>
      <c r="R180" s="56"/>
      <c r="S180" s="304">
        <v>33</v>
      </c>
      <c r="T180" s="280">
        <v>12</v>
      </c>
      <c r="U180" s="305">
        <v>5</v>
      </c>
      <c r="V180" s="306">
        <v>125</v>
      </c>
      <c r="W180" s="342">
        <v>47</v>
      </c>
    </row>
    <row r="181" spans="1:23" ht="16.5" hidden="1" customHeight="1" outlineLevel="1" thickBot="1" x14ac:dyDescent="0.3">
      <c r="A181" s="391"/>
      <c r="B181" s="394"/>
      <c r="C181" s="348"/>
      <c r="D181" s="354"/>
      <c r="E181" s="18" t="s">
        <v>17</v>
      </c>
      <c r="F181" s="18">
        <f>IF(SUM(F179:F180)=SUM(I181:J181),SUM(F179:F180))</f>
        <v>85</v>
      </c>
      <c r="G181" s="18">
        <f t="shared" ref="G181:R181" si="67">SUM(G179:G180)</f>
        <v>0</v>
      </c>
      <c r="H181" s="18">
        <f t="shared" si="67"/>
        <v>0</v>
      </c>
      <c r="I181" s="18">
        <f t="shared" si="67"/>
        <v>81</v>
      </c>
      <c r="J181" s="18">
        <f t="shared" si="67"/>
        <v>4</v>
      </c>
      <c r="K181" s="18">
        <f t="shared" si="67"/>
        <v>0</v>
      </c>
      <c r="L181" s="18">
        <f t="shared" si="67"/>
        <v>0</v>
      </c>
      <c r="M181" s="18">
        <f t="shared" si="67"/>
        <v>13</v>
      </c>
      <c r="N181" s="18">
        <f t="shared" si="67"/>
        <v>5</v>
      </c>
      <c r="O181" s="18">
        <f t="shared" si="67"/>
        <v>45</v>
      </c>
      <c r="P181" s="18">
        <f t="shared" si="67"/>
        <v>1</v>
      </c>
      <c r="Q181" s="18">
        <f t="shared" si="67"/>
        <v>8</v>
      </c>
      <c r="R181" s="18">
        <f t="shared" si="67"/>
        <v>0</v>
      </c>
      <c r="S181" s="266" t="s">
        <v>172</v>
      </c>
      <c r="T181" s="270" t="s">
        <v>172</v>
      </c>
      <c r="U181" s="307" t="s">
        <v>172</v>
      </c>
      <c r="V181" s="308" t="s">
        <v>172</v>
      </c>
      <c r="W181" s="340" t="s">
        <v>172</v>
      </c>
    </row>
    <row r="182" spans="1:23" ht="15.95" hidden="1" customHeight="1" outlineLevel="1" thickBot="1" x14ac:dyDescent="0.3">
      <c r="A182" s="391"/>
      <c r="B182" s="394"/>
      <c r="C182" s="381">
        <v>53</v>
      </c>
      <c r="D182" s="352" t="s">
        <v>90</v>
      </c>
      <c r="E182" s="64" t="s">
        <v>15</v>
      </c>
      <c r="F182" s="283"/>
      <c r="G182" s="197"/>
      <c r="H182" s="198"/>
      <c r="I182" s="24"/>
      <c r="J182" s="141"/>
      <c r="K182" s="94"/>
      <c r="L182" s="15"/>
      <c r="M182" s="101"/>
      <c r="N182" s="15"/>
      <c r="O182" s="94"/>
      <c r="P182" s="15"/>
      <c r="Q182" s="94"/>
      <c r="R182" s="15"/>
      <c r="S182" s="279"/>
      <c r="T182" s="316"/>
      <c r="U182" s="317"/>
      <c r="V182" s="318"/>
      <c r="W182" s="342"/>
    </row>
    <row r="183" spans="1:23" ht="15.95" hidden="1" customHeight="1" outlineLevel="1" thickBot="1" x14ac:dyDescent="0.3">
      <c r="A183" s="391"/>
      <c r="B183" s="394"/>
      <c r="C183" s="347"/>
      <c r="D183" s="353"/>
      <c r="E183" s="33" t="s">
        <v>16</v>
      </c>
      <c r="F183" s="283">
        <v>37</v>
      </c>
      <c r="G183" s="186"/>
      <c r="H183" s="189"/>
      <c r="I183" s="47">
        <v>32</v>
      </c>
      <c r="J183" s="142">
        <v>5</v>
      </c>
      <c r="K183" s="57"/>
      <c r="L183" s="56"/>
      <c r="M183" s="58">
        <v>7</v>
      </c>
      <c r="N183" s="56">
        <v>4</v>
      </c>
      <c r="O183" s="57">
        <v>23</v>
      </c>
      <c r="P183" s="56">
        <v>2</v>
      </c>
      <c r="Q183" s="57">
        <v>3</v>
      </c>
      <c r="R183" s="56">
        <v>4</v>
      </c>
      <c r="S183" s="280">
        <v>34</v>
      </c>
      <c r="T183" s="304">
        <v>17</v>
      </c>
      <c r="U183" s="306">
        <v>10</v>
      </c>
      <c r="V183" s="319">
        <v>150</v>
      </c>
      <c r="W183" s="342">
        <v>60</v>
      </c>
    </row>
    <row r="184" spans="1:23" ht="15.95" hidden="1" customHeight="1" outlineLevel="1" thickBot="1" x14ac:dyDescent="0.3">
      <c r="A184" s="391"/>
      <c r="B184" s="394"/>
      <c r="C184" s="348"/>
      <c r="D184" s="354"/>
      <c r="E184" s="18" t="s">
        <v>17</v>
      </c>
      <c r="F184" s="18">
        <f>IF(SUM(F182:F183)=SUM(I184:J184),SUM(F182:F183))</f>
        <v>37</v>
      </c>
      <c r="G184" s="18">
        <f t="shared" ref="G184:R184" si="68">SUM(G182:G183)</f>
        <v>0</v>
      </c>
      <c r="H184" s="18">
        <f t="shared" si="68"/>
        <v>0</v>
      </c>
      <c r="I184" s="18">
        <f t="shared" si="68"/>
        <v>32</v>
      </c>
      <c r="J184" s="18">
        <f t="shared" si="68"/>
        <v>5</v>
      </c>
      <c r="K184" s="18">
        <f t="shared" si="68"/>
        <v>0</v>
      </c>
      <c r="L184" s="18">
        <f t="shared" si="68"/>
        <v>0</v>
      </c>
      <c r="M184" s="18">
        <f t="shared" si="68"/>
        <v>7</v>
      </c>
      <c r="N184" s="18">
        <f t="shared" si="68"/>
        <v>4</v>
      </c>
      <c r="O184" s="18">
        <f t="shared" si="68"/>
        <v>23</v>
      </c>
      <c r="P184" s="18">
        <f t="shared" si="68"/>
        <v>2</v>
      </c>
      <c r="Q184" s="18">
        <f t="shared" si="68"/>
        <v>3</v>
      </c>
      <c r="R184" s="18">
        <f t="shared" si="68"/>
        <v>4</v>
      </c>
      <c r="S184" s="266" t="s">
        <v>172</v>
      </c>
      <c r="T184" s="270" t="s">
        <v>172</v>
      </c>
      <c r="U184" s="307" t="s">
        <v>172</v>
      </c>
      <c r="V184" s="308" t="s">
        <v>172</v>
      </c>
      <c r="W184" s="340" t="s">
        <v>172</v>
      </c>
    </row>
    <row r="185" spans="1:23" ht="15.95" hidden="1" customHeight="1" outlineLevel="1" thickBot="1" x14ac:dyDescent="0.3">
      <c r="A185" s="391"/>
      <c r="B185" s="394"/>
      <c r="C185" s="381">
        <v>54</v>
      </c>
      <c r="D185" s="352" t="s">
        <v>91</v>
      </c>
      <c r="E185" s="64" t="s">
        <v>15</v>
      </c>
      <c r="F185" s="283"/>
      <c r="G185" s="197"/>
      <c r="H185" s="198"/>
      <c r="I185" s="24"/>
      <c r="J185" s="141"/>
      <c r="K185" s="94"/>
      <c r="L185" s="15"/>
      <c r="M185" s="101"/>
      <c r="N185" s="15"/>
      <c r="O185" s="94"/>
      <c r="P185" s="15"/>
      <c r="Q185" s="94"/>
      <c r="R185" s="15"/>
      <c r="S185" s="279"/>
      <c r="T185" s="316"/>
      <c r="U185" s="317"/>
      <c r="V185" s="318"/>
      <c r="W185" s="342"/>
    </row>
    <row r="186" spans="1:23" ht="15.95" hidden="1" customHeight="1" outlineLevel="1" thickBot="1" x14ac:dyDescent="0.3">
      <c r="A186" s="391"/>
      <c r="B186" s="394"/>
      <c r="C186" s="347"/>
      <c r="D186" s="353"/>
      <c r="E186" s="33" t="s">
        <v>16</v>
      </c>
      <c r="F186" s="283">
        <v>50</v>
      </c>
      <c r="G186" s="186"/>
      <c r="H186" s="189"/>
      <c r="I186" s="47">
        <v>43</v>
      </c>
      <c r="J186" s="142">
        <v>7</v>
      </c>
      <c r="K186" s="57"/>
      <c r="L186" s="56"/>
      <c r="M186" s="58">
        <v>15</v>
      </c>
      <c r="N186" s="56">
        <v>19</v>
      </c>
      <c r="O186" s="57">
        <v>15</v>
      </c>
      <c r="P186" s="56">
        <v>8</v>
      </c>
      <c r="Q186" s="57">
        <v>4</v>
      </c>
      <c r="R186" s="56"/>
      <c r="S186" s="280">
        <v>34.299999999999997</v>
      </c>
      <c r="T186" s="304">
        <v>16.399999999999999</v>
      </c>
      <c r="U186" s="306">
        <v>5</v>
      </c>
      <c r="V186" s="319">
        <v>200</v>
      </c>
      <c r="W186" s="342">
        <v>61.2</v>
      </c>
    </row>
    <row r="187" spans="1:23" ht="15.95" hidden="1" customHeight="1" outlineLevel="1" thickBot="1" x14ac:dyDescent="0.3">
      <c r="A187" s="391"/>
      <c r="B187" s="394"/>
      <c r="C187" s="348"/>
      <c r="D187" s="353"/>
      <c r="E187" s="18" t="s">
        <v>17</v>
      </c>
      <c r="F187" s="18">
        <f>IF(SUM(F185:F186)=SUM(I187:J187),SUM(F185:F186))</f>
        <v>50</v>
      </c>
      <c r="G187" s="18">
        <f t="shared" ref="G187:R187" si="69">SUM(G185:G186)</f>
        <v>0</v>
      </c>
      <c r="H187" s="18">
        <f t="shared" si="69"/>
        <v>0</v>
      </c>
      <c r="I187" s="18">
        <f t="shared" si="69"/>
        <v>43</v>
      </c>
      <c r="J187" s="18">
        <f t="shared" si="69"/>
        <v>7</v>
      </c>
      <c r="K187" s="18">
        <f t="shared" si="69"/>
        <v>0</v>
      </c>
      <c r="L187" s="18">
        <f t="shared" si="69"/>
        <v>0</v>
      </c>
      <c r="M187" s="18">
        <f t="shared" si="69"/>
        <v>15</v>
      </c>
      <c r="N187" s="18">
        <f t="shared" si="69"/>
        <v>19</v>
      </c>
      <c r="O187" s="18">
        <f t="shared" si="69"/>
        <v>15</v>
      </c>
      <c r="P187" s="18">
        <f t="shared" si="69"/>
        <v>8</v>
      </c>
      <c r="Q187" s="18">
        <f t="shared" si="69"/>
        <v>4</v>
      </c>
      <c r="R187" s="18">
        <f t="shared" si="69"/>
        <v>0</v>
      </c>
      <c r="S187" s="266" t="s">
        <v>172</v>
      </c>
      <c r="T187" s="270" t="s">
        <v>172</v>
      </c>
      <c r="U187" s="307" t="s">
        <v>172</v>
      </c>
      <c r="V187" s="308" t="s">
        <v>172</v>
      </c>
      <c r="W187" s="340" t="s">
        <v>172</v>
      </c>
    </row>
    <row r="188" spans="1:23" ht="15.95" hidden="1" customHeight="1" outlineLevel="1" thickBot="1" x14ac:dyDescent="0.3">
      <c r="A188" s="391"/>
      <c r="B188" s="394"/>
      <c r="C188" s="381">
        <v>55</v>
      </c>
      <c r="D188" s="352" t="s">
        <v>195</v>
      </c>
      <c r="E188" s="64" t="s">
        <v>15</v>
      </c>
      <c r="F188" s="283"/>
      <c r="G188" s="197"/>
      <c r="H188" s="198"/>
      <c r="I188" s="24"/>
      <c r="J188" s="141"/>
      <c r="K188" s="94"/>
      <c r="L188" s="15"/>
      <c r="M188" s="101"/>
      <c r="N188" s="15"/>
      <c r="O188" s="94"/>
      <c r="P188" s="15"/>
      <c r="Q188" s="94"/>
      <c r="R188" s="15"/>
      <c r="S188" s="279"/>
      <c r="T188" s="316"/>
      <c r="U188" s="317"/>
      <c r="V188" s="318"/>
      <c r="W188" s="342"/>
    </row>
    <row r="189" spans="1:23" ht="15.95" hidden="1" customHeight="1" outlineLevel="1" thickBot="1" x14ac:dyDescent="0.3">
      <c r="A189" s="391"/>
      <c r="B189" s="394"/>
      <c r="C189" s="347"/>
      <c r="D189" s="353"/>
      <c r="E189" s="33" t="s">
        <v>16</v>
      </c>
      <c r="F189" s="283">
        <v>25</v>
      </c>
      <c r="G189" s="186"/>
      <c r="H189" s="189"/>
      <c r="I189" s="47">
        <v>23</v>
      </c>
      <c r="J189" s="142">
        <v>2</v>
      </c>
      <c r="K189" s="57"/>
      <c r="L189" s="56"/>
      <c r="M189" s="58">
        <v>12</v>
      </c>
      <c r="N189" s="56"/>
      <c r="O189" s="57">
        <v>19</v>
      </c>
      <c r="P189" s="56">
        <v>1</v>
      </c>
      <c r="Q189" s="57">
        <v>10</v>
      </c>
      <c r="R189" s="56"/>
      <c r="S189" s="280">
        <v>34</v>
      </c>
      <c r="T189" s="304">
        <v>11</v>
      </c>
      <c r="U189" s="306">
        <v>5</v>
      </c>
      <c r="V189" s="319">
        <v>100</v>
      </c>
      <c r="W189" s="342">
        <v>50</v>
      </c>
    </row>
    <row r="190" spans="1:23" ht="15.95" hidden="1" customHeight="1" outlineLevel="1" thickBot="1" x14ac:dyDescent="0.3">
      <c r="A190" s="391"/>
      <c r="B190" s="394"/>
      <c r="C190" s="348"/>
      <c r="D190" s="353"/>
      <c r="E190" s="18" t="s">
        <v>17</v>
      </c>
      <c r="F190" s="18">
        <f>IF(SUM(F188:F189)=SUM(I190:J190),SUM(F188:F189))</f>
        <v>25</v>
      </c>
      <c r="G190" s="18">
        <f t="shared" ref="G190:R190" si="70">SUM(G188:G189)</f>
        <v>0</v>
      </c>
      <c r="H190" s="18">
        <f t="shared" si="70"/>
        <v>0</v>
      </c>
      <c r="I190" s="18">
        <f t="shared" si="70"/>
        <v>23</v>
      </c>
      <c r="J190" s="18">
        <f t="shared" si="70"/>
        <v>2</v>
      </c>
      <c r="K190" s="18">
        <f t="shared" si="70"/>
        <v>0</v>
      </c>
      <c r="L190" s="18">
        <f t="shared" si="70"/>
        <v>0</v>
      </c>
      <c r="M190" s="18">
        <f t="shared" si="70"/>
        <v>12</v>
      </c>
      <c r="N190" s="18">
        <f t="shared" si="70"/>
        <v>0</v>
      </c>
      <c r="O190" s="18">
        <f t="shared" si="70"/>
        <v>19</v>
      </c>
      <c r="P190" s="18">
        <f t="shared" si="70"/>
        <v>1</v>
      </c>
      <c r="Q190" s="18">
        <f t="shared" si="70"/>
        <v>10</v>
      </c>
      <c r="R190" s="18">
        <f t="shared" si="70"/>
        <v>0</v>
      </c>
      <c r="S190" s="266" t="s">
        <v>172</v>
      </c>
      <c r="T190" s="270" t="s">
        <v>172</v>
      </c>
      <c r="U190" s="307" t="s">
        <v>172</v>
      </c>
      <c r="V190" s="308" t="s">
        <v>172</v>
      </c>
      <c r="W190" s="340" t="s">
        <v>172</v>
      </c>
    </row>
    <row r="191" spans="1:23" ht="15.95" customHeight="1" collapsed="1" thickBot="1" x14ac:dyDescent="0.3">
      <c r="A191" s="391"/>
      <c r="B191" s="394"/>
      <c r="C191" s="359" t="s">
        <v>145</v>
      </c>
      <c r="D191" s="360"/>
      <c r="E191" s="44" t="s">
        <v>15</v>
      </c>
      <c r="F191" s="283">
        <f>SUM(I191:J191)</f>
        <v>44</v>
      </c>
      <c r="G191" s="287">
        <f>G188+G185+G182+G179+G176</f>
        <v>38</v>
      </c>
      <c r="H191" s="287">
        <f t="shared" ref="H191:R192" si="71">H188+H185+H182+H179+H176</f>
        <v>0</v>
      </c>
      <c r="I191" s="132">
        <f t="shared" si="71"/>
        <v>39</v>
      </c>
      <c r="J191" s="132">
        <f t="shared" si="71"/>
        <v>5</v>
      </c>
      <c r="K191" s="132">
        <f t="shared" si="71"/>
        <v>0</v>
      </c>
      <c r="L191" s="132">
        <f t="shared" si="71"/>
        <v>0</v>
      </c>
      <c r="M191" s="58">
        <f t="shared" si="71"/>
        <v>17</v>
      </c>
      <c r="N191" s="132">
        <f t="shared" si="71"/>
        <v>24</v>
      </c>
      <c r="O191" s="132">
        <f t="shared" si="71"/>
        <v>40</v>
      </c>
      <c r="P191" s="132">
        <f t="shared" si="71"/>
        <v>12</v>
      </c>
      <c r="Q191" s="132">
        <f t="shared" si="71"/>
        <v>16</v>
      </c>
      <c r="R191" s="132">
        <f t="shared" si="71"/>
        <v>1</v>
      </c>
      <c r="S191" s="266">
        <v>36.166666666666671</v>
      </c>
      <c r="T191" s="266">
        <v>9.5</v>
      </c>
      <c r="U191" s="31">
        <v>4</v>
      </c>
      <c r="V191" s="336">
        <v>11</v>
      </c>
      <c r="W191" s="340">
        <v>7.3833333333333337</v>
      </c>
    </row>
    <row r="192" spans="1:23" ht="15.75" customHeight="1" thickBot="1" x14ac:dyDescent="0.3">
      <c r="A192" s="391"/>
      <c r="B192" s="394"/>
      <c r="C192" s="361"/>
      <c r="D192" s="362"/>
      <c r="E192" s="44" t="s">
        <v>16</v>
      </c>
      <c r="F192" s="283">
        <f>SUM(I192:J192)</f>
        <v>283</v>
      </c>
      <c r="G192" s="287">
        <f>G189+G186+G183+G180+G177</f>
        <v>0</v>
      </c>
      <c r="H192" s="287">
        <f t="shared" si="71"/>
        <v>0</v>
      </c>
      <c r="I192" s="132">
        <f t="shared" si="71"/>
        <v>252</v>
      </c>
      <c r="J192" s="132">
        <f t="shared" si="71"/>
        <v>31</v>
      </c>
      <c r="K192" s="132">
        <f t="shared" si="71"/>
        <v>0</v>
      </c>
      <c r="L192" s="132">
        <f t="shared" si="71"/>
        <v>0</v>
      </c>
      <c r="M192" s="58">
        <f t="shared" si="71"/>
        <v>101</v>
      </c>
      <c r="N192" s="132">
        <f t="shared" si="71"/>
        <v>86</v>
      </c>
      <c r="O192" s="132">
        <f t="shared" si="71"/>
        <v>172</v>
      </c>
      <c r="P192" s="132">
        <f t="shared" si="71"/>
        <v>40</v>
      </c>
      <c r="Q192" s="132">
        <f t="shared" si="71"/>
        <v>57</v>
      </c>
      <c r="R192" s="132">
        <f t="shared" si="71"/>
        <v>5</v>
      </c>
      <c r="S192" s="266">
        <v>34.46</v>
      </c>
      <c r="T192" s="266">
        <v>13.680000000000001</v>
      </c>
      <c r="U192" s="31">
        <v>8</v>
      </c>
      <c r="V192" s="336">
        <v>185</v>
      </c>
      <c r="W192" s="340">
        <v>62</v>
      </c>
    </row>
    <row r="193" spans="1:23" ht="16.5" customHeight="1" thickBot="1" x14ac:dyDescent="0.3">
      <c r="A193" s="392"/>
      <c r="B193" s="395"/>
      <c r="C193" s="363"/>
      <c r="D193" s="364"/>
      <c r="E193" s="108" t="s">
        <v>17</v>
      </c>
      <c r="F193" s="108">
        <f>IF(SUM(F191:F192)=SUM(I193:J193),SUM(F191:F192))</f>
        <v>327</v>
      </c>
      <c r="G193" s="123">
        <f t="shared" ref="G193:R193" si="72">SUM(G191:G192)</f>
        <v>38</v>
      </c>
      <c r="H193" s="123">
        <f t="shared" si="72"/>
        <v>0</v>
      </c>
      <c r="I193" s="123">
        <f t="shared" si="72"/>
        <v>291</v>
      </c>
      <c r="J193" s="123">
        <f t="shared" si="72"/>
        <v>36</v>
      </c>
      <c r="K193" s="123">
        <f t="shared" si="72"/>
        <v>0</v>
      </c>
      <c r="L193" s="123">
        <f t="shared" si="72"/>
        <v>0</v>
      </c>
      <c r="M193" s="123">
        <f t="shared" si="72"/>
        <v>118</v>
      </c>
      <c r="N193" s="123">
        <f t="shared" si="72"/>
        <v>110</v>
      </c>
      <c r="O193" s="123">
        <f t="shared" si="72"/>
        <v>212</v>
      </c>
      <c r="P193" s="123">
        <f t="shared" si="72"/>
        <v>52</v>
      </c>
      <c r="Q193" s="123">
        <f t="shared" si="72"/>
        <v>73</v>
      </c>
      <c r="R193" s="123">
        <f t="shared" si="72"/>
        <v>6</v>
      </c>
      <c r="S193" s="299" t="s">
        <v>173</v>
      </c>
      <c r="T193" s="299" t="s">
        <v>173</v>
      </c>
      <c r="U193" s="299" t="s">
        <v>173</v>
      </c>
      <c r="V193" s="300" t="s">
        <v>173</v>
      </c>
      <c r="W193" s="341" t="s">
        <v>173</v>
      </c>
    </row>
    <row r="194" spans="1:23" ht="15.95" hidden="1" customHeight="1" outlineLevel="1" thickBot="1" x14ac:dyDescent="0.3">
      <c r="A194" s="390">
        <v>6</v>
      </c>
      <c r="B194" s="393" t="s">
        <v>127</v>
      </c>
      <c r="C194" s="346">
        <v>56</v>
      </c>
      <c r="D194" s="379" t="s">
        <v>128</v>
      </c>
      <c r="E194" s="69" t="s">
        <v>15</v>
      </c>
      <c r="F194" s="283">
        <v>11</v>
      </c>
      <c r="G194" s="197"/>
      <c r="H194" s="198"/>
      <c r="I194" s="24">
        <v>9</v>
      </c>
      <c r="J194" s="141">
        <v>2</v>
      </c>
      <c r="K194" s="94"/>
      <c r="L194" s="15"/>
      <c r="M194" s="101">
        <v>1</v>
      </c>
      <c r="N194" s="15">
        <v>1</v>
      </c>
      <c r="O194" s="94">
        <v>11</v>
      </c>
      <c r="P194" s="15"/>
      <c r="Q194" s="94">
        <v>1</v>
      </c>
      <c r="R194" s="15"/>
      <c r="S194" s="254">
        <v>36</v>
      </c>
      <c r="T194" s="301">
        <v>8</v>
      </c>
      <c r="U194" s="302">
        <v>2</v>
      </c>
      <c r="V194" s="303">
        <v>16</v>
      </c>
      <c r="W194" s="342">
        <v>7</v>
      </c>
    </row>
    <row r="195" spans="1:23" ht="15.95" hidden="1" customHeight="1" outlineLevel="1" thickBot="1" x14ac:dyDescent="0.3">
      <c r="A195" s="391"/>
      <c r="B195" s="394"/>
      <c r="C195" s="347"/>
      <c r="D195" s="353"/>
      <c r="E195" s="33" t="s">
        <v>16</v>
      </c>
      <c r="F195" s="283">
        <v>23</v>
      </c>
      <c r="G195" s="186"/>
      <c r="H195" s="189"/>
      <c r="I195" s="47">
        <v>19</v>
      </c>
      <c r="J195" s="142">
        <v>4</v>
      </c>
      <c r="K195" s="57"/>
      <c r="L195" s="56"/>
      <c r="M195" s="58">
        <v>1</v>
      </c>
      <c r="N195" s="56">
        <v>3</v>
      </c>
      <c r="O195" s="57">
        <v>22</v>
      </c>
      <c r="P195" s="56"/>
      <c r="Q195" s="57"/>
      <c r="R195" s="56">
        <v>1</v>
      </c>
      <c r="S195" s="304">
        <v>37</v>
      </c>
      <c r="T195" s="280">
        <v>9</v>
      </c>
      <c r="U195" s="305">
        <v>5</v>
      </c>
      <c r="V195" s="306">
        <v>150</v>
      </c>
      <c r="W195" s="342">
        <v>66</v>
      </c>
    </row>
    <row r="196" spans="1:23" ht="18.75" hidden="1" customHeight="1" outlineLevel="1" thickBot="1" x14ac:dyDescent="0.3">
      <c r="A196" s="391"/>
      <c r="B196" s="394"/>
      <c r="C196" s="348"/>
      <c r="D196" s="354"/>
      <c r="E196" s="18" t="s">
        <v>17</v>
      </c>
      <c r="F196" s="18">
        <f>IF(SUM(F194:F195)=SUM(I196:J196),SUM(F194:F195))</f>
        <v>34</v>
      </c>
      <c r="G196" s="18">
        <f t="shared" ref="G196:R196" si="73">SUM(G194:G195)</f>
        <v>0</v>
      </c>
      <c r="H196" s="18">
        <f t="shared" si="73"/>
        <v>0</v>
      </c>
      <c r="I196" s="18">
        <f t="shared" si="73"/>
        <v>28</v>
      </c>
      <c r="J196" s="18">
        <f t="shared" si="73"/>
        <v>6</v>
      </c>
      <c r="K196" s="18">
        <f t="shared" si="73"/>
        <v>0</v>
      </c>
      <c r="L196" s="18">
        <f t="shared" si="73"/>
        <v>0</v>
      </c>
      <c r="M196" s="18">
        <f t="shared" si="73"/>
        <v>2</v>
      </c>
      <c r="N196" s="18">
        <f t="shared" si="73"/>
        <v>4</v>
      </c>
      <c r="O196" s="18">
        <f t="shared" si="73"/>
        <v>33</v>
      </c>
      <c r="P196" s="18">
        <f t="shared" si="73"/>
        <v>0</v>
      </c>
      <c r="Q196" s="18">
        <f t="shared" si="73"/>
        <v>1</v>
      </c>
      <c r="R196" s="18">
        <f t="shared" si="73"/>
        <v>1</v>
      </c>
      <c r="S196" s="266" t="s">
        <v>172</v>
      </c>
      <c r="T196" s="270" t="s">
        <v>172</v>
      </c>
      <c r="U196" s="307" t="s">
        <v>172</v>
      </c>
      <c r="V196" s="308" t="s">
        <v>172</v>
      </c>
      <c r="W196" s="340" t="s">
        <v>172</v>
      </c>
    </row>
    <row r="197" spans="1:23" ht="18" hidden="1" customHeight="1" outlineLevel="1" thickBot="1" x14ac:dyDescent="0.3">
      <c r="A197" s="391"/>
      <c r="B197" s="394"/>
      <c r="C197" s="346">
        <v>57</v>
      </c>
      <c r="D197" s="349" t="s">
        <v>216</v>
      </c>
      <c r="E197" s="64" t="s">
        <v>15</v>
      </c>
      <c r="F197" s="283"/>
      <c r="G197" s="197"/>
      <c r="H197" s="198"/>
      <c r="I197" s="24"/>
      <c r="J197" s="141"/>
      <c r="K197" s="94"/>
      <c r="L197" s="15"/>
      <c r="M197" s="101"/>
      <c r="N197" s="15"/>
      <c r="O197" s="94"/>
      <c r="P197" s="15"/>
      <c r="Q197" s="94"/>
      <c r="R197" s="15"/>
      <c r="S197" s="254"/>
      <c r="T197" s="301"/>
      <c r="U197" s="302"/>
      <c r="V197" s="303"/>
      <c r="W197" s="342"/>
    </row>
    <row r="198" spans="1:23" ht="18.75" hidden="1" customHeight="1" outlineLevel="1" thickBot="1" x14ac:dyDescent="0.3">
      <c r="A198" s="391"/>
      <c r="B198" s="394"/>
      <c r="C198" s="347"/>
      <c r="D198" s="419"/>
      <c r="E198" s="33" t="s">
        <v>16</v>
      </c>
      <c r="F198" s="283">
        <v>1</v>
      </c>
      <c r="G198" s="186"/>
      <c r="H198" s="189"/>
      <c r="I198" s="47"/>
      <c r="J198" s="142">
        <v>1</v>
      </c>
      <c r="K198" s="57"/>
      <c r="L198" s="56"/>
      <c r="M198" s="58"/>
      <c r="N198" s="56"/>
      <c r="O198" s="57"/>
      <c r="P198" s="56"/>
      <c r="Q198" s="57"/>
      <c r="R198" s="56"/>
      <c r="S198" s="304">
        <v>56</v>
      </c>
      <c r="T198" s="280">
        <v>8</v>
      </c>
      <c r="U198" s="305">
        <v>45</v>
      </c>
      <c r="V198" s="306">
        <v>45</v>
      </c>
      <c r="W198" s="342">
        <v>45</v>
      </c>
    </row>
    <row r="199" spans="1:23" ht="18.75" hidden="1" customHeight="1" outlineLevel="1" thickBot="1" x14ac:dyDescent="0.3">
      <c r="A199" s="391"/>
      <c r="B199" s="394"/>
      <c r="C199" s="348"/>
      <c r="D199" s="420"/>
      <c r="E199" s="18" t="s">
        <v>17</v>
      </c>
      <c r="F199" s="18">
        <f>IF(SUM(F197:F198)=SUM(I199:J199),SUM(F197:F198))</f>
        <v>1</v>
      </c>
      <c r="G199" s="18"/>
      <c r="H199" s="18">
        <f t="shared" ref="H199:R199" si="74">SUM(H197:H198)</f>
        <v>0</v>
      </c>
      <c r="I199" s="18">
        <f t="shared" si="74"/>
        <v>0</v>
      </c>
      <c r="J199" s="18">
        <f t="shared" si="74"/>
        <v>1</v>
      </c>
      <c r="K199" s="18">
        <f t="shared" si="74"/>
        <v>0</v>
      </c>
      <c r="L199" s="18">
        <f t="shared" si="74"/>
        <v>0</v>
      </c>
      <c r="M199" s="18">
        <f t="shared" si="74"/>
        <v>0</v>
      </c>
      <c r="N199" s="18">
        <f t="shared" si="74"/>
        <v>0</v>
      </c>
      <c r="O199" s="18">
        <f t="shared" si="74"/>
        <v>0</v>
      </c>
      <c r="P199" s="18">
        <f t="shared" si="74"/>
        <v>0</v>
      </c>
      <c r="Q199" s="18">
        <f t="shared" si="74"/>
        <v>0</v>
      </c>
      <c r="R199" s="18">
        <f t="shared" si="74"/>
        <v>0</v>
      </c>
      <c r="S199" s="266" t="s">
        <v>172</v>
      </c>
      <c r="T199" s="270" t="s">
        <v>172</v>
      </c>
      <c r="U199" s="307" t="s">
        <v>172</v>
      </c>
      <c r="V199" s="308" t="s">
        <v>172</v>
      </c>
      <c r="W199" s="340" t="s">
        <v>172</v>
      </c>
    </row>
    <row r="200" spans="1:23" ht="15.95" customHeight="1" collapsed="1" thickBot="1" x14ac:dyDescent="0.3">
      <c r="A200" s="391"/>
      <c r="B200" s="401"/>
      <c r="C200" s="359" t="s">
        <v>217</v>
      </c>
      <c r="D200" s="360"/>
      <c r="E200" s="49" t="s">
        <v>15</v>
      </c>
      <c r="F200" s="283">
        <f>SUM(F197,F194)</f>
        <v>11</v>
      </c>
      <c r="G200" s="234">
        <f t="shared" ref="G200:R200" si="75">SUM(G197,G194)</f>
        <v>0</v>
      </c>
      <c r="H200" s="234">
        <f t="shared" si="75"/>
        <v>0</v>
      </c>
      <c r="I200" s="112">
        <f t="shared" si="75"/>
        <v>9</v>
      </c>
      <c r="J200" s="112">
        <f t="shared" si="75"/>
        <v>2</v>
      </c>
      <c r="K200" s="112">
        <f t="shared" si="75"/>
        <v>0</v>
      </c>
      <c r="L200" s="112">
        <f t="shared" si="75"/>
        <v>0</v>
      </c>
      <c r="M200" s="58">
        <f t="shared" si="75"/>
        <v>1</v>
      </c>
      <c r="N200" s="112">
        <f t="shared" si="75"/>
        <v>1</v>
      </c>
      <c r="O200" s="112">
        <f t="shared" si="75"/>
        <v>11</v>
      </c>
      <c r="P200" s="112">
        <f t="shared" si="75"/>
        <v>0</v>
      </c>
      <c r="Q200" s="112">
        <f t="shared" si="75"/>
        <v>1</v>
      </c>
      <c r="R200" s="112">
        <f t="shared" si="75"/>
        <v>0</v>
      </c>
      <c r="S200" s="266">
        <v>36</v>
      </c>
      <c r="T200" s="266">
        <v>8</v>
      </c>
      <c r="U200" s="140">
        <v>2</v>
      </c>
      <c r="V200" s="140">
        <v>16</v>
      </c>
      <c r="W200" s="340">
        <v>7</v>
      </c>
    </row>
    <row r="201" spans="1:23" ht="15.75" customHeight="1" thickBot="1" x14ac:dyDescent="0.3">
      <c r="A201" s="391"/>
      <c r="B201" s="401"/>
      <c r="C201" s="361"/>
      <c r="D201" s="362"/>
      <c r="E201" s="41" t="s">
        <v>16</v>
      </c>
      <c r="F201" s="283">
        <f>SUM(F198,F195)</f>
        <v>24</v>
      </c>
      <c r="G201" s="234">
        <f t="shared" ref="G201:R201" si="76">SUM(G198,G195)</f>
        <v>0</v>
      </c>
      <c r="H201" s="234">
        <f t="shared" si="76"/>
        <v>0</v>
      </c>
      <c r="I201" s="112">
        <f t="shared" si="76"/>
        <v>19</v>
      </c>
      <c r="J201" s="112">
        <f t="shared" si="76"/>
        <v>5</v>
      </c>
      <c r="K201" s="112">
        <f t="shared" si="76"/>
        <v>0</v>
      </c>
      <c r="L201" s="112">
        <f t="shared" si="76"/>
        <v>0</v>
      </c>
      <c r="M201" s="58">
        <f t="shared" si="76"/>
        <v>1</v>
      </c>
      <c r="N201" s="112">
        <f t="shared" si="76"/>
        <v>3</v>
      </c>
      <c r="O201" s="112">
        <f t="shared" si="76"/>
        <v>22</v>
      </c>
      <c r="P201" s="112">
        <f t="shared" si="76"/>
        <v>0</v>
      </c>
      <c r="Q201" s="112">
        <f t="shared" si="76"/>
        <v>0</v>
      </c>
      <c r="R201" s="112">
        <f t="shared" si="76"/>
        <v>1</v>
      </c>
      <c r="S201" s="266">
        <v>46.5</v>
      </c>
      <c r="T201" s="266">
        <v>8.5</v>
      </c>
      <c r="U201" s="140">
        <v>25</v>
      </c>
      <c r="V201" s="140">
        <v>97.5</v>
      </c>
      <c r="W201" s="340">
        <v>55.5</v>
      </c>
    </row>
    <row r="202" spans="1:23" ht="15.95" customHeight="1" thickBot="1" x14ac:dyDescent="0.3">
      <c r="A202" s="392"/>
      <c r="B202" s="402"/>
      <c r="C202" s="363"/>
      <c r="D202" s="364"/>
      <c r="E202" s="108" t="s">
        <v>17</v>
      </c>
      <c r="F202" s="108">
        <f>IF(SUM(F200:F201)=SUM(I202:J202),SUM(F200:F201))</f>
        <v>35</v>
      </c>
      <c r="G202" s="123">
        <f t="shared" ref="G202:R202" si="77">SUM(G200:G201)</f>
        <v>0</v>
      </c>
      <c r="H202" s="123">
        <f t="shared" si="77"/>
        <v>0</v>
      </c>
      <c r="I202" s="123">
        <f t="shared" si="77"/>
        <v>28</v>
      </c>
      <c r="J202" s="123">
        <f t="shared" si="77"/>
        <v>7</v>
      </c>
      <c r="K202" s="123">
        <f t="shared" si="77"/>
        <v>0</v>
      </c>
      <c r="L202" s="123">
        <f t="shared" si="77"/>
        <v>0</v>
      </c>
      <c r="M202" s="123">
        <f t="shared" si="77"/>
        <v>2</v>
      </c>
      <c r="N202" s="123">
        <f t="shared" si="77"/>
        <v>4</v>
      </c>
      <c r="O202" s="123">
        <f t="shared" si="77"/>
        <v>33</v>
      </c>
      <c r="P202" s="123">
        <f t="shared" si="77"/>
        <v>0</v>
      </c>
      <c r="Q202" s="123">
        <f t="shared" si="77"/>
        <v>1</v>
      </c>
      <c r="R202" s="123">
        <f t="shared" si="77"/>
        <v>1</v>
      </c>
      <c r="S202" s="299" t="s">
        <v>173</v>
      </c>
      <c r="T202" s="299" t="s">
        <v>173</v>
      </c>
      <c r="U202" s="299" t="s">
        <v>173</v>
      </c>
      <c r="V202" s="300" t="s">
        <v>173</v>
      </c>
      <c r="W202" s="341" t="s">
        <v>173</v>
      </c>
    </row>
    <row r="203" spans="1:23" ht="15.95" hidden="1" customHeight="1" outlineLevel="1" thickBot="1" x14ac:dyDescent="0.3">
      <c r="A203" s="390">
        <v>7</v>
      </c>
      <c r="B203" s="393" t="s">
        <v>73</v>
      </c>
      <c r="C203" s="346">
        <v>58</v>
      </c>
      <c r="D203" s="379" t="s">
        <v>74</v>
      </c>
      <c r="E203" s="64" t="s">
        <v>15</v>
      </c>
      <c r="F203" s="283">
        <v>15</v>
      </c>
      <c r="G203" s="197">
        <v>14</v>
      </c>
      <c r="H203" s="198">
        <v>1</v>
      </c>
      <c r="I203" s="24">
        <v>12</v>
      </c>
      <c r="J203" s="141">
        <v>3</v>
      </c>
      <c r="K203" s="94"/>
      <c r="L203" s="15"/>
      <c r="M203" s="101"/>
      <c r="N203" s="15">
        <v>3</v>
      </c>
      <c r="O203" s="94">
        <v>10</v>
      </c>
      <c r="P203" s="15"/>
      <c r="Q203" s="94"/>
      <c r="R203" s="15"/>
      <c r="S203" s="254">
        <v>39.700000000000003</v>
      </c>
      <c r="T203" s="301">
        <v>16.2</v>
      </c>
      <c r="U203" s="302">
        <v>6</v>
      </c>
      <c r="V203" s="303">
        <v>22</v>
      </c>
      <c r="W203" s="342">
        <v>12.7</v>
      </c>
    </row>
    <row r="204" spans="1:23" ht="15.95" hidden="1" customHeight="1" outlineLevel="1" thickBot="1" x14ac:dyDescent="0.3">
      <c r="A204" s="391"/>
      <c r="B204" s="394"/>
      <c r="C204" s="347"/>
      <c r="D204" s="353"/>
      <c r="E204" s="33" t="s">
        <v>16</v>
      </c>
      <c r="F204" s="283">
        <v>111</v>
      </c>
      <c r="G204" s="186"/>
      <c r="H204" s="189">
        <v>36</v>
      </c>
      <c r="I204" s="47">
        <v>90</v>
      </c>
      <c r="J204" s="142">
        <v>21</v>
      </c>
      <c r="K204" s="57"/>
      <c r="L204" s="56"/>
      <c r="M204" s="58"/>
      <c r="N204" s="56">
        <v>37</v>
      </c>
      <c r="O204" s="57">
        <v>46</v>
      </c>
      <c r="P204" s="56"/>
      <c r="Q204" s="57"/>
      <c r="R204" s="56"/>
      <c r="S204" s="304">
        <v>40.39</v>
      </c>
      <c r="T204" s="280">
        <v>17.600000000000001</v>
      </c>
      <c r="U204" s="305">
        <v>20</v>
      </c>
      <c r="V204" s="306">
        <v>210</v>
      </c>
      <c r="W204" s="342">
        <v>103.6</v>
      </c>
    </row>
    <row r="205" spans="1:23" ht="15.95" hidden="1" customHeight="1" outlineLevel="1" thickBot="1" x14ac:dyDescent="0.3">
      <c r="A205" s="391"/>
      <c r="B205" s="394"/>
      <c r="C205" s="348"/>
      <c r="D205" s="354"/>
      <c r="E205" s="18" t="s">
        <v>17</v>
      </c>
      <c r="F205" s="18">
        <f>IF(SUM(F203:F204)=SUM(I205:J205),SUM(F203:F204))</f>
        <v>126</v>
      </c>
      <c r="G205" s="18">
        <f t="shared" ref="G205:R205" si="78">SUM(G203:G204)</f>
        <v>14</v>
      </c>
      <c r="H205" s="18">
        <f t="shared" si="78"/>
        <v>37</v>
      </c>
      <c r="I205" s="18">
        <f t="shared" si="78"/>
        <v>102</v>
      </c>
      <c r="J205" s="18">
        <f t="shared" si="78"/>
        <v>24</v>
      </c>
      <c r="K205" s="18">
        <f t="shared" si="78"/>
        <v>0</v>
      </c>
      <c r="L205" s="18">
        <f t="shared" si="78"/>
        <v>0</v>
      </c>
      <c r="M205" s="18">
        <f t="shared" si="78"/>
        <v>0</v>
      </c>
      <c r="N205" s="18">
        <f t="shared" si="78"/>
        <v>40</v>
      </c>
      <c r="O205" s="18">
        <f t="shared" si="78"/>
        <v>56</v>
      </c>
      <c r="P205" s="18">
        <f t="shared" si="78"/>
        <v>0</v>
      </c>
      <c r="Q205" s="18">
        <f t="shared" si="78"/>
        <v>0</v>
      </c>
      <c r="R205" s="18">
        <f t="shared" si="78"/>
        <v>0</v>
      </c>
      <c r="S205" s="266" t="s">
        <v>172</v>
      </c>
      <c r="T205" s="270" t="s">
        <v>172</v>
      </c>
      <c r="U205" s="307" t="s">
        <v>172</v>
      </c>
      <c r="V205" s="308" t="s">
        <v>172</v>
      </c>
      <c r="W205" s="340" t="s">
        <v>172</v>
      </c>
    </row>
    <row r="206" spans="1:23" ht="15.95" hidden="1" customHeight="1" outlineLevel="1" thickBot="1" x14ac:dyDescent="0.3">
      <c r="A206" s="391"/>
      <c r="B206" s="394"/>
      <c r="C206" s="346">
        <v>59</v>
      </c>
      <c r="D206" s="352" t="s">
        <v>75</v>
      </c>
      <c r="E206" s="64" t="s">
        <v>15</v>
      </c>
      <c r="F206" s="283">
        <v>19</v>
      </c>
      <c r="G206" s="197">
        <v>10</v>
      </c>
      <c r="H206" s="198"/>
      <c r="I206" s="24">
        <v>13</v>
      </c>
      <c r="J206" s="141">
        <v>6</v>
      </c>
      <c r="K206" s="94"/>
      <c r="L206" s="15"/>
      <c r="M206" s="101">
        <v>19</v>
      </c>
      <c r="N206" s="15">
        <v>1</v>
      </c>
      <c r="O206" s="94">
        <v>19</v>
      </c>
      <c r="P206" s="15">
        <v>3</v>
      </c>
      <c r="Q206" s="94">
        <v>18</v>
      </c>
      <c r="R206" s="15">
        <v>1</v>
      </c>
      <c r="S206" s="254">
        <v>39</v>
      </c>
      <c r="T206" s="301">
        <v>18</v>
      </c>
      <c r="U206" s="302">
        <v>8</v>
      </c>
      <c r="V206" s="303">
        <v>16</v>
      </c>
      <c r="W206" s="342">
        <v>11</v>
      </c>
    </row>
    <row r="207" spans="1:23" ht="15.95" hidden="1" customHeight="1" outlineLevel="1" thickBot="1" x14ac:dyDescent="0.3">
      <c r="A207" s="391"/>
      <c r="B207" s="394"/>
      <c r="C207" s="347"/>
      <c r="D207" s="353"/>
      <c r="E207" s="33" t="s">
        <v>16</v>
      </c>
      <c r="F207" s="283">
        <v>49</v>
      </c>
      <c r="G207" s="186"/>
      <c r="H207" s="189">
        <v>2</v>
      </c>
      <c r="I207" s="47">
        <v>31</v>
      </c>
      <c r="J207" s="142">
        <v>18</v>
      </c>
      <c r="K207" s="57"/>
      <c r="L207" s="56"/>
      <c r="M207" s="58">
        <v>49</v>
      </c>
      <c r="N207" s="56">
        <v>2</v>
      </c>
      <c r="O207" s="57">
        <v>49</v>
      </c>
      <c r="P207" s="56">
        <v>27</v>
      </c>
      <c r="Q207" s="57">
        <v>37</v>
      </c>
      <c r="R207" s="56">
        <v>12</v>
      </c>
      <c r="S207" s="304">
        <v>39</v>
      </c>
      <c r="T207" s="280">
        <v>18</v>
      </c>
      <c r="U207" s="305">
        <v>30</v>
      </c>
      <c r="V207" s="306">
        <v>150</v>
      </c>
      <c r="W207" s="342">
        <v>90</v>
      </c>
    </row>
    <row r="208" spans="1:23" ht="15.95" hidden="1" customHeight="1" outlineLevel="1" thickBot="1" x14ac:dyDescent="0.3">
      <c r="A208" s="391"/>
      <c r="B208" s="394"/>
      <c r="C208" s="348"/>
      <c r="D208" s="354"/>
      <c r="E208" s="18" t="s">
        <v>17</v>
      </c>
      <c r="F208" s="18">
        <f>IF(SUM(F206:F207)=SUM(I208:J208),SUM(F206:F207))</f>
        <v>68</v>
      </c>
      <c r="G208" s="18">
        <f t="shared" ref="G208:R208" si="79">SUM(G206:G207)</f>
        <v>10</v>
      </c>
      <c r="H208" s="18">
        <f t="shared" si="79"/>
        <v>2</v>
      </c>
      <c r="I208" s="18">
        <f t="shared" si="79"/>
        <v>44</v>
      </c>
      <c r="J208" s="18">
        <f t="shared" si="79"/>
        <v>24</v>
      </c>
      <c r="K208" s="18">
        <f t="shared" si="79"/>
        <v>0</v>
      </c>
      <c r="L208" s="18">
        <f t="shared" si="79"/>
        <v>0</v>
      </c>
      <c r="M208" s="18">
        <f t="shared" si="79"/>
        <v>68</v>
      </c>
      <c r="N208" s="18">
        <f t="shared" si="79"/>
        <v>3</v>
      </c>
      <c r="O208" s="18">
        <f t="shared" si="79"/>
        <v>68</v>
      </c>
      <c r="P208" s="18">
        <f t="shared" si="79"/>
        <v>30</v>
      </c>
      <c r="Q208" s="18">
        <f t="shared" si="79"/>
        <v>55</v>
      </c>
      <c r="R208" s="18">
        <f t="shared" si="79"/>
        <v>13</v>
      </c>
      <c r="S208" s="266" t="s">
        <v>172</v>
      </c>
      <c r="T208" s="270" t="s">
        <v>172</v>
      </c>
      <c r="U208" s="307" t="s">
        <v>172</v>
      </c>
      <c r="V208" s="308" t="s">
        <v>172</v>
      </c>
      <c r="W208" s="340" t="s">
        <v>172</v>
      </c>
    </row>
    <row r="209" spans="1:23" ht="15.95" hidden="1" customHeight="1" outlineLevel="1" thickBot="1" x14ac:dyDescent="0.3">
      <c r="A209" s="391"/>
      <c r="B209" s="394"/>
      <c r="C209" s="346">
        <v>60</v>
      </c>
      <c r="D209" s="352" t="s">
        <v>197</v>
      </c>
      <c r="E209" s="64" t="s">
        <v>15</v>
      </c>
      <c r="F209" s="283">
        <v>15</v>
      </c>
      <c r="G209" s="197"/>
      <c r="H209" s="198"/>
      <c r="I209" s="24">
        <v>12</v>
      </c>
      <c r="J209" s="141">
        <v>3</v>
      </c>
      <c r="K209" s="94"/>
      <c r="L209" s="15"/>
      <c r="M209" s="101">
        <v>6</v>
      </c>
      <c r="N209" s="15">
        <v>3</v>
      </c>
      <c r="O209" s="94">
        <v>11</v>
      </c>
      <c r="P209" s="15">
        <v>1</v>
      </c>
      <c r="Q209" s="94">
        <v>5</v>
      </c>
      <c r="R209" s="15"/>
      <c r="S209" s="279">
        <v>36.5</v>
      </c>
      <c r="T209" s="316">
        <v>19.5</v>
      </c>
      <c r="U209" s="317">
        <v>2</v>
      </c>
      <c r="V209" s="318">
        <v>16</v>
      </c>
      <c r="W209" s="342">
        <v>8.5</v>
      </c>
    </row>
    <row r="210" spans="1:23" ht="15.95" hidden="1" customHeight="1" outlineLevel="1" thickBot="1" x14ac:dyDescent="0.3">
      <c r="A210" s="391"/>
      <c r="B210" s="394"/>
      <c r="C210" s="347"/>
      <c r="D210" s="353"/>
      <c r="E210" s="33" t="s">
        <v>16</v>
      </c>
      <c r="F210" s="283">
        <v>55</v>
      </c>
      <c r="G210" s="186"/>
      <c r="H210" s="189"/>
      <c r="I210" s="47">
        <v>50</v>
      </c>
      <c r="J210" s="142">
        <v>5</v>
      </c>
      <c r="K210" s="57"/>
      <c r="L210" s="56"/>
      <c r="M210" s="58">
        <v>21</v>
      </c>
      <c r="N210" s="56">
        <v>6</v>
      </c>
      <c r="O210" s="57">
        <v>44</v>
      </c>
      <c r="P210" s="56">
        <v>4</v>
      </c>
      <c r="Q210" s="57">
        <v>10</v>
      </c>
      <c r="R210" s="56">
        <v>1</v>
      </c>
      <c r="S210" s="280">
        <v>41.1</v>
      </c>
      <c r="T210" s="304">
        <v>19.899999999999999</v>
      </c>
      <c r="U210" s="306">
        <v>10</v>
      </c>
      <c r="V210" s="319">
        <v>120</v>
      </c>
      <c r="W210" s="342">
        <v>62</v>
      </c>
    </row>
    <row r="211" spans="1:23" ht="18" hidden="1" customHeight="1" outlineLevel="1" thickBot="1" x14ac:dyDescent="0.3">
      <c r="A211" s="391"/>
      <c r="B211" s="394"/>
      <c r="C211" s="348"/>
      <c r="D211" s="354"/>
      <c r="E211" s="18" t="s">
        <v>17</v>
      </c>
      <c r="F211" s="18">
        <f>IF(SUM(F209:F210)=SUM(I211:J211),SUM(F209:F210))</f>
        <v>70</v>
      </c>
      <c r="G211" s="18">
        <f t="shared" ref="G211:R211" si="80">SUM(G209:G210)</f>
        <v>0</v>
      </c>
      <c r="H211" s="18">
        <f t="shared" si="80"/>
        <v>0</v>
      </c>
      <c r="I211" s="18">
        <f t="shared" si="80"/>
        <v>62</v>
      </c>
      <c r="J211" s="18">
        <f t="shared" si="80"/>
        <v>8</v>
      </c>
      <c r="K211" s="18">
        <f t="shared" si="80"/>
        <v>0</v>
      </c>
      <c r="L211" s="18">
        <f t="shared" si="80"/>
        <v>0</v>
      </c>
      <c r="M211" s="18">
        <f t="shared" si="80"/>
        <v>27</v>
      </c>
      <c r="N211" s="18">
        <f t="shared" si="80"/>
        <v>9</v>
      </c>
      <c r="O211" s="18">
        <f t="shared" si="80"/>
        <v>55</v>
      </c>
      <c r="P211" s="18">
        <f t="shared" si="80"/>
        <v>5</v>
      </c>
      <c r="Q211" s="18">
        <f t="shared" si="80"/>
        <v>15</v>
      </c>
      <c r="R211" s="18">
        <f t="shared" si="80"/>
        <v>1</v>
      </c>
      <c r="S211" s="266" t="s">
        <v>172</v>
      </c>
      <c r="T211" s="270" t="s">
        <v>172</v>
      </c>
      <c r="U211" s="307" t="s">
        <v>172</v>
      </c>
      <c r="V211" s="308" t="s">
        <v>172</v>
      </c>
      <c r="W211" s="340" t="s">
        <v>172</v>
      </c>
    </row>
    <row r="212" spans="1:23" ht="15.95" hidden="1" customHeight="1" outlineLevel="1" thickBot="1" x14ac:dyDescent="0.3">
      <c r="A212" s="391"/>
      <c r="B212" s="394"/>
      <c r="C212" s="346">
        <v>61</v>
      </c>
      <c r="D212" s="352" t="s">
        <v>76</v>
      </c>
      <c r="E212" s="64" t="s">
        <v>15</v>
      </c>
      <c r="F212" s="283">
        <v>1</v>
      </c>
      <c r="G212" s="197">
        <v>1</v>
      </c>
      <c r="H212" s="198"/>
      <c r="I212" s="24"/>
      <c r="J212" s="141">
        <v>1</v>
      </c>
      <c r="K212" s="94"/>
      <c r="L212" s="15"/>
      <c r="M212" s="101">
        <v>1</v>
      </c>
      <c r="N212" s="15">
        <v>1</v>
      </c>
      <c r="O212" s="94">
        <v>1</v>
      </c>
      <c r="P212" s="15"/>
      <c r="Q212" s="94">
        <v>1</v>
      </c>
      <c r="R212" s="15"/>
      <c r="S212" s="279">
        <v>37</v>
      </c>
      <c r="T212" s="316">
        <v>11</v>
      </c>
      <c r="U212" s="317">
        <v>12</v>
      </c>
      <c r="V212" s="318">
        <v>12</v>
      </c>
      <c r="W212" s="342">
        <v>12</v>
      </c>
    </row>
    <row r="213" spans="1:23" ht="15.95" hidden="1" customHeight="1" outlineLevel="1" thickBot="1" x14ac:dyDescent="0.3">
      <c r="A213" s="391"/>
      <c r="B213" s="394"/>
      <c r="C213" s="347"/>
      <c r="D213" s="353"/>
      <c r="E213" s="33" t="s">
        <v>16</v>
      </c>
      <c r="F213" s="283">
        <v>56</v>
      </c>
      <c r="G213" s="186"/>
      <c r="H213" s="189">
        <v>1</v>
      </c>
      <c r="I213" s="47">
        <v>45</v>
      </c>
      <c r="J213" s="142">
        <v>11</v>
      </c>
      <c r="K213" s="57"/>
      <c r="L213" s="56"/>
      <c r="M213" s="58">
        <v>19</v>
      </c>
      <c r="N213" s="56">
        <v>16</v>
      </c>
      <c r="O213" s="57">
        <v>50</v>
      </c>
      <c r="P213" s="56"/>
      <c r="Q213" s="57">
        <v>15</v>
      </c>
      <c r="R213" s="56"/>
      <c r="S213" s="280">
        <v>36</v>
      </c>
      <c r="T213" s="304">
        <v>13.4</v>
      </c>
      <c r="U213" s="306">
        <v>35</v>
      </c>
      <c r="V213" s="319">
        <v>170</v>
      </c>
      <c r="W213" s="342">
        <v>105</v>
      </c>
    </row>
    <row r="214" spans="1:23" ht="15.95" hidden="1" customHeight="1" outlineLevel="1" thickBot="1" x14ac:dyDescent="0.3">
      <c r="A214" s="391"/>
      <c r="B214" s="394"/>
      <c r="C214" s="348"/>
      <c r="D214" s="354"/>
      <c r="E214" s="18" t="s">
        <v>17</v>
      </c>
      <c r="F214" s="18">
        <f>IF(SUM(F212:F213)=SUM(I214:J214),SUM(F212:F213))</f>
        <v>57</v>
      </c>
      <c r="G214" s="18">
        <f t="shared" ref="G214:R214" si="81">SUM(G212:G213)</f>
        <v>1</v>
      </c>
      <c r="H214" s="18">
        <f t="shared" si="81"/>
        <v>1</v>
      </c>
      <c r="I214" s="18">
        <f t="shared" si="81"/>
        <v>45</v>
      </c>
      <c r="J214" s="18">
        <f t="shared" si="81"/>
        <v>12</v>
      </c>
      <c r="K214" s="18">
        <f t="shared" si="81"/>
        <v>0</v>
      </c>
      <c r="L214" s="18">
        <f t="shared" si="81"/>
        <v>0</v>
      </c>
      <c r="M214" s="18">
        <f t="shared" si="81"/>
        <v>20</v>
      </c>
      <c r="N214" s="18">
        <f t="shared" si="81"/>
        <v>17</v>
      </c>
      <c r="O214" s="18">
        <f t="shared" si="81"/>
        <v>51</v>
      </c>
      <c r="P214" s="18">
        <f t="shared" si="81"/>
        <v>0</v>
      </c>
      <c r="Q214" s="18">
        <f t="shared" si="81"/>
        <v>16</v>
      </c>
      <c r="R214" s="18">
        <f t="shared" si="81"/>
        <v>0</v>
      </c>
      <c r="S214" s="266" t="s">
        <v>172</v>
      </c>
      <c r="T214" s="270" t="s">
        <v>172</v>
      </c>
      <c r="U214" s="307" t="s">
        <v>172</v>
      </c>
      <c r="V214" s="308" t="s">
        <v>172</v>
      </c>
      <c r="W214" s="340" t="s">
        <v>172</v>
      </c>
    </row>
    <row r="215" spans="1:23" ht="15.95" hidden="1" customHeight="1" outlineLevel="1" thickBot="1" x14ac:dyDescent="0.3">
      <c r="A215" s="391"/>
      <c r="B215" s="394"/>
      <c r="C215" s="346">
        <v>62</v>
      </c>
      <c r="D215" s="352" t="s">
        <v>77</v>
      </c>
      <c r="E215" s="64" t="s">
        <v>15</v>
      </c>
      <c r="F215" s="283"/>
      <c r="G215" s="197"/>
      <c r="H215" s="198"/>
      <c r="I215" s="24"/>
      <c r="J215" s="141"/>
      <c r="K215" s="94"/>
      <c r="L215" s="15"/>
      <c r="M215" s="101"/>
      <c r="N215" s="15"/>
      <c r="O215" s="94"/>
      <c r="P215" s="15"/>
      <c r="Q215" s="94"/>
      <c r="R215" s="15"/>
      <c r="S215" s="279"/>
      <c r="T215" s="316"/>
      <c r="U215" s="317"/>
      <c r="V215" s="318"/>
      <c r="W215" s="342"/>
    </row>
    <row r="216" spans="1:23" ht="15.95" hidden="1" customHeight="1" outlineLevel="1" thickBot="1" x14ac:dyDescent="0.3">
      <c r="A216" s="391"/>
      <c r="B216" s="394"/>
      <c r="C216" s="347"/>
      <c r="D216" s="353"/>
      <c r="E216" s="33" t="s">
        <v>16</v>
      </c>
      <c r="F216" s="283">
        <v>9</v>
      </c>
      <c r="G216" s="186"/>
      <c r="H216" s="189"/>
      <c r="I216" s="47">
        <v>7</v>
      </c>
      <c r="J216" s="142">
        <v>2</v>
      </c>
      <c r="K216" s="57"/>
      <c r="L216" s="56"/>
      <c r="M216" s="58">
        <v>3</v>
      </c>
      <c r="N216" s="56"/>
      <c r="O216" s="57">
        <v>8</v>
      </c>
      <c r="P216" s="56">
        <v>9</v>
      </c>
      <c r="Q216" s="57">
        <v>3</v>
      </c>
      <c r="R216" s="56"/>
      <c r="S216" s="280">
        <v>40.299999999999997</v>
      </c>
      <c r="T216" s="304">
        <v>21.7</v>
      </c>
      <c r="U216" s="306">
        <v>25</v>
      </c>
      <c r="V216" s="319">
        <v>105</v>
      </c>
      <c r="W216" s="342">
        <v>70.599999999999994</v>
      </c>
    </row>
    <row r="217" spans="1:23" ht="15.95" hidden="1" customHeight="1" outlineLevel="1" thickBot="1" x14ac:dyDescent="0.3">
      <c r="A217" s="391"/>
      <c r="B217" s="394"/>
      <c r="C217" s="348"/>
      <c r="D217" s="354"/>
      <c r="E217" s="18" t="s">
        <v>17</v>
      </c>
      <c r="F217" s="18">
        <f>IF(SUM(F215:F216)=SUM(I217:J217),SUM(F215:F216))</f>
        <v>9</v>
      </c>
      <c r="G217" s="18">
        <f t="shared" ref="G217:R217" si="82">SUM(G215:G216)</f>
        <v>0</v>
      </c>
      <c r="H217" s="18">
        <f t="shared" si="82"/>
        <v>0</v>
      </c>
      <c r="I217" s="18">
        <f t="shared" si="82"/>
        <v>7</v>
      </c>
      <c r="J217" s="18">
        <f t="shared" si="82"/>
        <v>2</v>
      </c>
      <c r="K217" s="18">
        <f t="shared" si="82"/>
        <v>0</v>
      </c>
      <c r="L217" s="18">
        <f t="shared" si="82"/>
        <v>0</v>
      </c>
      <c r="M217" s="18">
        <f t="shared" si="82"/>
        <v>3</v>
      </c>
      <c r="N217" s="18">
        <f t="shared" si="82"/>
        <v>0</v>
      </c>
      <c r="O217" s="18">
        <f t="shared" si="82"/>
        <v>8</v>
      </c>
      <c r="P217" s="18">
        <f t="shared" si="82"/>
        <v>9</v>
      </c>
      <c r="Q217" s="18">
        <f t="shared" si="82"/>
        <v>3</v>
      </c>
      <c r="R217" s="18">
        <f t="shared" si="82"/>
        <v>0</v>
      </c>
      <c r="S217" s="266" t="s">
        <v>172</v>
      </c>
      <c r="T217" s="270" t="s">
        <v>172</v>
      </c>
      <c r="U217" s="307" t="s">
        <v>172</v>
      </c>
      <c r="V217" s="308" t="s">
        <v>172</v>
      </c>
      <c r="W217" s="340" t="s">
        <v>172</v>
      </c>
    </row>
    <row r="218" spans="1:23" ht="15.95" hidden="1" customHeight="1" outlineLevel="1" thickBot="1" x14ac:dyDescent="0.3">
      <c r="A218" s="391"/>
      <c r="B218" s="394"/>
      <c r="C218" s="408"/>
      <c r="D218" s="408" t="s">
        <v>190</v>
      </c>
      <c r="E218" s="14" t="s">
        <v>15</v>
      </c>
      <c r="F218" s="283"/>
      <c r="G218" s="197"/>
      <c r="H218" s="198"/>
      <c r="I218" s="24"/>
      <c r="J218" s="141"/>
      <c r="K218" s="94"/>
      <c r="L218" s="15"/>
      <c r="M218" s="101"/>
      <c r="N218" s="15"/>
      <c r="O218" s="94"/>
      <c r="P218" s="15"/>
      <c r="Q218" s="94"/>
      <c r="R218" s="15"/>
      <c r="S218" s="279"/>
      <c r="T218" s="316"/>
      <c r="U218" s="317"/>
      <c r="V218" s="318"/>
      <c r="W218" s="342"/>
    </row>
    <row r="219" spans="1:23" ht="15.95" hidden="1" customHeight="1" outlineLevel="1" thickBot="1" x14ac:dyDescent="0.3">
      <c r="A219" s="391"/>
      <c r="B219" s="394"/>
      <c r="C219" s="409"/>
      <c r="D219" s="409"/>
      <c r="E219" s="16" t="s">
        <v>16</v>
      </c>
      <c r="F219" s="283"/>
      <c r="G219" s="186"/>
      <c r="H219" s="189"/>
      <c r="I219" s="47"/>
      <c r="J219" s="142"/>
      <c r="K219" s="57"/>
      <c r="L219" s="56"/>
      <c r="M219" s="58"/>
      <c r="N219" s="56"/>
      <c r="O219" s="57"/>
      <c r="P219" s="56"/>
      <c r="Q219" s="57"/>
      <c r="R219" s="56"/>
      <c r="S219" s="280"/>
      <c r="T219" s="304"/>
      <c r="U219" s="306"/>
      <c r="V219" s="319"/>
      <c r="W219" s="342"/>
    </row>
    <row r="220" spans="1:23" ht="15.95" hidden="1" customHeight="1" outlineLevel="1" thickBot="1" x14ac:dyDescent="0.3">
      <c r="A220" s="391"/>
      <c r="B220" s="394"/>
      <c r="C220" s="410"/>
      <c r="D220" s="410"/>
      <c r="E220" s="18" t="s">
        <v>17</v>
      </c>
      <c r="F220" s="18">
        <f>IF(SUM(F218:F219)=SUM(I220:J220),SUM(F218:F219))</f>
        <v>0</v>
      </c>
      <c r="G220" s="18">
        <f t="shared" ref="G220:R220" si="83">SUM(G218:G219)</f>
        <v>0</v>
      </c>
      <c r="H220" s="18">
        <f t="shared" si="83"/>
        <v>0</v>
      </c>
      <c r="I220" s="18">
        <f t="shared" si="83"/>
        <v>0</v>
      </c>
      <c r="J220" s="18">
        <f t="shared" si="83"/>
        <v>0</v>
      </c>
      <c r="K220" s="18">
        <f t="shared" si="83"/>
        <v>0</v>
      </c>
      <c r="L220" s="18">
        <f t="shared" si="83"/>
        <v>0</v>
      </c>
      <c r="M220" s="18">
        <f t="shared" si="83"/>
        <v>0</v>
      </c>
      <c r="N220" s="18">
        <f t="shared" si="83"/>
        <v>0</v>
      </c>
      <c r="O220" s="18">
        <f t="shared" si="83"/>
        <v>0</v>
      </c>
      <c r="P220" s="18">
        <f t="shared" si="83"/>
        <v>0</v>
      </c>
      <c r="Q220" s="18">
        <f t="shared" si="83"/>
        <v>0</v>
      </c>
      <c r="R220" s="18">
        <f t="shared" si="83"/>
        <v>0</v>
      </c>
      <c r="S220" s="266" t="s">
        <v>172</v>
      </c>
      <c r="T220" s="270" t="s">
        <v>172</v>
      </c>
      <c r="U220" s="307" t="s">
        <v>172</v>
      </c>
      <c r="V220" s="308" t="s">
        <v>172</v>
      </c>
      <c r="W220" s="340" t="s">
        <v>172</v>
      </c>
    </row>
    <row r="221" spans="1:23" ht="18.75" customHeight="1" collapsed="1" thickBot="1" x14ac:dyDescent="0.3">
      <c r="A221" s="391"/>
      <c r="B221" s="394"/>
      <c r="C221" s="365" t="s">
        <v>146</v>
      </c>
      <c r="D221" s="366"/>
      <c r="E221" s="49" t="s">
        <v>15</v>
      </c>
      <c r="F221" s="283">
        <f t="shared" ref="F221:G222" si="84">F218+F215+F212+F209+F206+F203</f>
        <v>50</v>
      </c>
      <c r="G221" s="294">
        <f t="shared" si="84"/>
        <v>25</v>
      </c>
      <c r="H221" s="200">
        <f t="shared" ref="H221:R221" si="85">H218+H215+H212+H209+H206+H203</f>
        <v>1</v>
      </c>
      <c r="I221" s="236">
        <f t="shared" si="85"/>
        <v>37</v>
      </c>
      <c r="J221" s="236">
        <f t="shared" si="85"/>
        <v>13</v>
      </c>
      <c r="K221" s="134">
        <f t="shared" si="85"/>
        <v>0</v>
      </c>
      <c r="L221" s="134">
        <f t="shared" si="85"/>
        <v>0</v>
      </c>
      <c r="M221" s="125">
        <f t="shared" si="85"/>
        <v>26</v>
      </c>
      <c r="N221" s="134">
        <f t="shared" si="85"/>
        <v>8</v>
      </c>
      <c r="O221" s="134">
        <f t="shared" si="85"/>
        <v>41</v>
      </c>
      <c r="P221" s="134">
        <f t="shared" si="85"/>
        <v>4</v>
      </c>
      <c r="Q221" s="134">
        <f t="shared" si="85"/>
        <v>24</v>
      </c>
      <c r="R221" s="134">
        <f t="shared" si="85"/>
        <v>1</v>
      </c>
      <c r="S221" s="266">
        <v>38.049999999999997</v>
      </c>
      <c r="T221" s="266">
        <v>16.175000000000001</v>
      </c>
      <c r="U221" s="135">
        <v>7</v>
      </c>
      <c r="V221" s="135">
        <v>16.5</v>
      </c>
      <c r="W221" s="344">
        <v>11.05</v>
      </c>
    </row>
    <row r="222" spans="1:23" ht="18.75" customHeight="1" thickBot="1" x14ac:dyDescent="0.3">
      <c r="A222" s="391"/>
      <c r="B222" s="394"/>
      <c r="C222" s="367"/>
      <c r="D222" s="368"/>
      <c r="E222" s="41" t="s">
        <v>16</v>
      </c>
      <c r="F222" s="283">
        <f t="shared" si="84"/>
        <v>280</v>
      </c>
      <c r="G222" s="294">
        <f t="shared" si="84"/>
        <v>0</v>
      </c>
      <c r="H222" s="200">
        <f t="shared" ref="H222:R222" si="86">H219+H216+H213+H210+H207+H204</f>
        <v>39</v>
      </c>
      <c r="I222" s="236">
        <f t="shared" si="86"/>
        <v>223</v>
      </c>
      <c r="J222" s="236">
        <f t="shared" si="86"/>
        <v>57</v>
      </c>
      <c r="K222" s="134">
        <f t="shared" si="86"/>
        <v>0</v>
      </c>
      <c r="L222" s="134">
        <f t="shared" si="86"/>
        <v>0</v>
      </c>
      <c r="M222" s="125">
        <f t="shared" si="86"/>
        <v>92</v>
      </c>
      <c r="N222" s="134">
        <f t="shared" si="86"/>
        <v>61</v>
      </c>
      <c r="O222" s="134">
        <f t="shared" si="86"/>
        <v>197</v>
      </c>
      <c r="P222" s="134">
        <f t="shared" si="86"/>
        <v>40</v>
      </c>
      <c r="Q222" s="134">
        <f t="shared" si="86"/>
        <v>65</v>
      </c>
      <c r="R222" s="134">
        <f t="shared" si="86"/>
        <v>13</v>
      </c>
      <c r="S222" s="266">
        <v>39.358000000000004</v>
      </c>
      <c r="T222" s="266">
        <v>18.119999999999997</v>
      </c>
      <c r="U222" s="135">
        <v>24</v>
      </c>
      <c r="V222" s="135">
        <v>151</v>
      </c>
      <c r="W222" s="344">
        <v>86.240000000000009</v>
      </c>
    </row>
    <row r="223" spans="1:23" ht="15.95" customHeight="1" thickBot="1" x14ac:dyDescent="0.3">
      <c r="A223" s="392"/>
      <c r="B223" s="395"/>
      <c r="C223" s="369"/>
      <c r="D223" s="370"/>
      <c r="E223" s="108" t="s">
        <v>17</v>
      </c>
      <c r="F223" s="108">
        <f>IF(SUM(F221:F222)=SUM(I223:J223),SUM(F221:F222))</f>
        <v>330</v>
      </c>
      <c r="G223" s="123">
        <f t="shared" ref="G223:R223" si="87">SUM(G221:G222)</f>
        <v>25</v>
      </c>
      <c r="H223" s="123">
        <f t="shared" si="87"/>
        <v>40</v>
      </c>
      <c r="I223" s="123">
        <f t="shared" si="87"/>
        <v>260</v>
      </c>
      <c r="J223" s="123">
        <f t="shared" si="87"/>
        <v>70</v>
      </c>
      <c r="K223" s="123">
        <f t="shared" si="87"/>
        <v>0</v>
      </c>
      <c r="L223" s="123">
        <f t="shared" si="87"/>
        <v>0</v>
      </c>
      <c r="M223" s="123">
        <f t="shared" si="87"/>
        <v>118</v>
      </c>
      <c r="N223" s="123">
        <f t="shared" si="87"/>
        <v>69</v>
      </c>
      <c r="O223" s="123">
        <f t="shared" si="87"/>
        <v>238</v>
      </c>
      <c r="P223" s="123">
        <f t="shared" si="87"/>
        <v>44</v>
      </c>
      <c r="Q223" s="123">
        <f t="shared" si="87"/>
        <v>89</v>
      </c>
      <c r="R223" s="123">
        <f t="shared" si="87"/>
        <v>14</v>
      </c>
      <c r="S223" s="299" t="s">
        <v>173</v>
      </c>
      <c r="T223" s="299" t="s">
        <v>173</v>
      </c>
      <c r="U223" s="299" t="s">
        <v>173</v>
      </c>
      <c r="V223" s="300" t="s">
        <v>173</v>
      </c>
      <c r="W223" s="341" t="s">
        <v>173</v>
      </c>
    </row>
    <row r="224" spans="1:23" ht="15.95" hidden="1" customHeight="1" outlineLevel="1" thickBot="1" x14ac:dyDescent="0.3">
      <c r="A224" s="390">
        <v>8</v>
      </c>
      <c r="B224" s="393" t="s">
        <v>78</v>
      </c>
      <c r="C224" s="346">
        <v>63</v>
      </c>
      <c r="D224" s="379" t="s">
        <v>79</v>
      </c>
      <c r="E224" s="64" t="s">
        <v>15</v>
      </c>
      <c r="F224" s="283">
        <v>36</v>
      </c>
      <c r="G224" s="197">
        <v>34</v>
      </c>
      <c r="H224" s="198"/>
      <c r="I224" s="24">
        <v>31</v>
      </c>
      <c r="J224" s="141">
        <v>5</v>
      </c>
      <c r="K224" s="94"/>
      <c r="L224" s="158"/>
      <c r="M224" s="156">
        <v>10</v>
      </c>
      <c r="N224" s="138">
        <v>10</v>
      </c>
      <c r="O224" s="15">
        <v>13</v>
      </c>
      <c r="P224" s="94">
        <v>4</v>
      </c>
      <c r="Q224" s="158">
        <v>9</v>
      </c>
      <c r="R224" s="94"/>
      <c r="S224" s="254">
        <v>40.9</v>
      </c>
      <c r="T224" s="301">
        <v>19.3</v>
      </c>
      <c r="U224" s="302">
        <v>2</v>
      </c>
      <c r="V224" s="303">
        <v>22</v>
      </c>
      <c r="W224" s="342">
        <v>8.6</v>
      </c>
    </row>
    <row r="225" spans="1:23" ht="19.5" hidden="1" customHeight="1" outlineLevel="1" thickBot="1" x14ac:dyDescent="0.3">
      <c r="A225" s="391"/>
      <c r="B225" s="394"/>
      <c r="C225" s="347"/>
      <c r="D225" s="353"/>
      <c r="E225" s="33" t="s">
        <v>16</v>
      </c>
      <c r="F225" s="283">
        <v>106</v>
      </c>
      <c r="G225" s="186">
        <v>33</v>
      </c>
      <c r="H225" s="189"/>
      <c r="I225" s="47">
        <v>89</v>
      </c>
      <c r="J225" s="142">
        <v>17</v>
      </c>
      <c r="K225" s="57"/>
      <c r="L225" s="159"/>
      <c r="M225" s="157">
        <v>23</v>
      </c>
      <c r="N225" s="139">
        <v>32</v>
      </c>
      <c r="O225" s="159">
        <v>56</v>
      </c>
      <c r="P225" s="57">
        <v>16</v>
      </c>
      <c r="Q225" s="159">
        <v>17</v>
      </c>
      <c r="R225" s="57"/>
      <c r="S225" s="304">
        <v>36</v>
      </c>
      <c r="T225" s="280">
        <v>15.5</v>
      </c>
      <c r="U225" s="305">
        <v>5</v>
      </c>
      <c r="V225" s="306">
        <v>150</v>
      </c>
      <c r="W225" s="342">
        <v>60.5</v>
      </c>
    </row>
    <row r="226" spans="1:23" ht="15.95" hidden="1" customHeight="1" outlineLevel="1" thickBot="1" x14ac:dyDescent="0.3">
      <c r="A226" s="391"/>
      <c r="B226" s="394"/>
      <c r="C226" s="348"/>
      <c r="D226" s="354"/>
      <c r="E226" s="18" t="s">
        <v>17</v>
      </c>
      <c r="F226" s="18">
        <f>IF(SUM(F224:F225)=SUM(I226:J226),SUM(F224:F225))</f>
        <v>142</v>
      </c>
      <c r="G226" s="18">
        <f t="shared" ref="G226:R226" si="88">SUM(G224:G225)</f>
        <v>67</v>
      </c>
      <c r="H226" s="18">
        <f t="shared" si="88"/>
        <v>0</v>
      </c>
      <c r="I226" s="18">
        <f t="shared" si="88"/>
        <v>120</v>
      </c>
      <c r="J226" s="18">
        <f t="shared" si="88"/>
        <v>22</v>
      </c>
      <c r="K226" s="18">
        <f t="shared" si="88"/>
        <v>0</v>
      </c>
      <c r="L226" s="18">
        <f t="shared" si="88"/>
        <v>0</v>
      </c>
      <c r="M226" s="18">
        <f t="shared" si="88"/>
        <v>33</v>
      </c>
      <c r="N226" s="18">
        <f t="shared" si="88"/>
        <v>42</v>
      </c>
      <c r="O226" s="18">
        <f t="shared" si="88"/>
        <v>69</v>
      </c>
      <c r="P226" s="18">
        <f t="shared" si="88"/>
        <v>20</v>
      </c>
      <c r="Q226" s="18">
        <f t="shared" si="88"/>
        <v>26</v>
      </c>
      <c r="R226" s="18">
        <f t="shared" si="88"/>
        <v>0</v>
      </c>
      <c r="S226" s="266" t="s">
        <v>172</v>
      </c>
      <c r="T226" s="270" t="s">
        <v>172</v>
      </c>
      <c r="U226" s="307" t="s">
        <v>172</v>
      </c>
      <c r="V226" s="308" t="s">
        <v>172</v>
      </c>
      <c r="W226" s="340" t="s">
        <v>172</v>
      </c>
    </row>
    <row r="227" spans="1:23" ht="15.95" hidden="1" customHeight="1" outlineLevel="1" thickBot="1" x14ac:dyDescent="0.3">
      <c r="A227" s="391"/>
      <c r="B227" s="394"/>
      <c r="C227" s="346">
        <v>64</v>
      </c>
      <c r="D227" s="352" t="s">
        <v>179</v>
      </c>
      <c r="E227" s="64" t="s">
        <v>15</v>
      </c>
      <c r="F227" s="283">
        <v>10</v>
      </c>
      <c r="G227" s="197">
        <v>2</v>
      </c>
      <c r="H227" s="198"/>
      <c r="I227" s="24">
        <v>7</v>
      </c>
      <c r="J227" s="141">
        <v>3</v>
      </c>
      <c r="K227" s="94"/>
      <c r="L227" s="15"/>
      <c r="M227" s="156">
        <v>10</v>
      </c>
      <c r="N227" s="138">
        <v>10</v>
      </c>
      <c r="O227" s="15">
        <v>10</v>
      </c>
      <c r="P227" s="94"/>
      <c r="Q227" s="15">
        <v>10</v>
      </c>
      <c r="R227" s="94"/>
      <c r="S227" s="254">
        <v>37.6</v>
      </c>
      <c r="T227" s="301">
        <v>12.2</v>
      </c>
      <c r="U227" s="302">
        <v>12</v>
      </c>
      <c r="V227" s="303">
        <v>24</v>
      </c>
      <c r="W227" s="342">
        <v>11.8</v>
      </c>
    </row>
    <row r="228" spans="1:23" ht="15.95" hidden="1" customHeight="1" outlineLevel="1" thickBot="1" x14ac:dyDescent="0.3">
      <c r="A228" s="391"/>
      <c r="B228" s="394"/>
      <c r="C228" s="347"/>
      <c r="D228" s="353"/>
      <c r="E228" s="33" t="s">
        <v>16</v>
      </c>
      <c r="F228" s="283">
        <v>33</v>
      </c>
      <c r="G228" s="186">
        <v>8</v>
      </c>
      <c r="H228" s="189">
        <v>4</v>
      </c>
      <c r="I228" s="47">
        <v>27</v>
      </c>
      <c r="J228" s="142">
        <v>6</v>
      </c>
      <c r="K228" s="57"/>
      <c r="L228" s="56"/>
      <c r="M228" s="157">
        <v>33</v>
      </c>
      <c r="N228" s="139">
        <v>33</v>
      </c>
      <c r="O228" s="56">
        <v>33</v>
      </c>
      <c r="P228" s="57">
        <v>2</v>
      </c>
      <c r="Q228" s="56">
        <v>25</v>
      </c>
      <c r="R228" s="57">
        <v>6</v>
      </c>
      <c r="S228" s="304">
        <v>36.4</v>
      </c>
      <c r="T228" s="280">
        <v>12.9</v>
      </c>
      <c r="U228" s="305">
        <v>25</v>
      </c>
      <c r="V228" s="306">
        <v>200</v>
      </c>
      <c r="W228" s="342">
        <v>105</v>
      </c>
    </row>
    <row r="229" spans="1:23" ht="15.95" hidden="1" customHeight="1" outlineLevel="1" thickBot="1" x14ac:dyDescent="0.3">
      <c r="A229" s="391"/>
      <c r="B229" s="394"/>
      <c r="C229" s="348"/>
      <c r="D229" s="354"/>
      <c r="E229" s="18" t="s">
        <v>17</v>
      </c>
      <c r="F229" s="18">
        <f>IF(SUM(F227:F228)=SUM(I229:J229),SUM(F227:F228))</f>
        <v>43</v>
      </c>
      <c r="G229" s="18">
        <f t="shared" ref="G229:R229" si="89">SUM(G227:G228)</f>
        <v>10</v>
      </c>
      <c r="H229" s="18">
        <f t="shared" si="89"/>
        <v>4</v>
      </c>
      <c r="I229" s="18">
        <f t="shared" si="89"/>
        <v>34</v>
      </c>
      <c r="J229" s="18">
        <f t="shared" si="89"/>
        <v>9</v>
      </c>
      <c r="K229" s="18">
        <f t="shared" si="89"/>
        <v>0</v>
      </c>
      <c r="L229" s="18">
        <f t="shared" si="89"/>
        <v>0</v>
      </c>
      <c r="M229" s="18">
        <f t="shared" si="89"/>
        <v>43</v>
      </c>
      <c r="N229" s="18">
        <f t="shared" si="89"/>
        <v>43</v>
      </c>
      <c r="O229" s="18">
        <f t="shared" si="89"/>
        <v>43</v>
      </c>
      <c r="P229" s="18">
        <f t="shared" si="89"/>
        <v>2</v>
      </c>
      <c r="Q229" s="18">
        <f t="shared" si="89"/>
        <v>35</v>
      </c>
      <c r="R229" s="18">
        <f t="shared" si="89"/>
        <v>6</v>
      </c>
      <c r="S229" s="266" t="s">
        <v>172</v>
      </c>
      <c r="T229" s="270" t="s">
        <v>172</v>
      </c>
      <c r="U229" s="307" t="s">
        <v>172</v>
      </c>
      <c r="V229" s="308" t="s">
        <v>172</v>
      </c>
      <c r="W229" s="340" t="s">
        <v>172</v>
      </c>
    </row>
    <row r="230" spans="1:23" ht="20.25" hidden="1" customHeight="1" outlineLevel="1" thickBot="1" x14ac:dyDescent="0.3">
      <c r="A230" s="391"/>
      <c r="B230" s="394"/>
      <c r="C230" s="346">
        <v>65</v>
      </c>
      <c r="D230" s="352" t="s">
        <v>80</v>
      </c>
      <c r="E230" s="64" t="s">
        <v>15</v>
      </c>
      <c r="F230" s="283"/>
      <c r="G230" s="197"/>
      <c r="H230" s="198"/>
      <c r="I230" s="24"/>
      <c r="J230" s="141"/>
      <c r="K230" s="94"/>
      <c r="L230" s="15"/>
      <c r="M230" s="101"/>
      <c r="N230" s="15"/>
      <c r="O230" s="94"/>
      <c r="P230" s="15"/>
      <c r="Q230" s="94"/>
      <c r="R230" s="15"/>
      <c r="S230" s="279"/>
      <c r="T230" s="316"/>
      <c r="U230" s="317"/>
      <c r="V230" s="318"/>
      <c r="W230" s="342"/>
    </row>
    <row r="231" spans="1:23" ht="15.75" hidden="1" customHeight="1" outlineLevel="1" thickBot="1" x14ac:dyDescent="0.3">
      <c r="A231" s="391"/>
      <c r="B231" s="394"/>
      <c r="C231" s="347"/>
      <c r="D231" s="353"/>
      <c r="E231" s="33" t="s">
        <v>16</v>
      </c>
      <c r="F231" s="283">
        <v>7</v>
      </c>
      <c r="G231" s="186"/>
      <c r="H231" s="189"/>
      <c r="I231" s="47">
        <v>6</v>
      </c>
      <c r="J231" s="142">
        <v>1</v>
      </c>
      <c r="K231" s="57"/>
      <c r="L231" s="56"/>
      <c r="M231" s="58">
        <v>4</v>
      </c>
      <c r="N231" s="56">
        <v>2</v>
      </c>
      <c r="O231" s="57">
        <v>2</v>
      </c>
      <c r="P231" s="56"/>
      <c r="Q231" s="57"/>
      <c r="R231" s="56"/>
      <c r="S231" s="280">
        <v>39.6</v>
      </c>
      <c r="T231" s="304">
        <v>22.5</v>
      </c>
      <c r="U231" s="306">
        <v>75</v>
      </c>
      <c r="V231" s="319">
        <v>125</v>
      </c>
      <c r="W231" s="342">
        <v>103.57</v>
      </c>
    </row>
    <row r="232" spans="1:23" ht="20.25" hidden="1" customHeight="1" outlineLevel="1" thickBot="1" x14ac:dyDescent="0.3">
      <c r="A232" s="391"/>
      <c r="B232" s="394"/>
      <c r="C232" s="348"/>
      <c r="D232" s="354"/>
      <c r="E232" s="18" t="s">
        <v>17</v>
      </c>
      <c r="F232" s="18">
        <f>IF(SUM(F230:F231)=SUM(I232:J232),SUM(F230:F231))</f>
        <v>7</v>
      </c>
      <c r="G232" s="18">
        <f t="shared" ref="G232:R232" si="90">SUM(G230:G231)</f>
        <v>0</v>
      </c>
      <c r="H232" s="18">
        <f t="shared" si="90"/>
        <v>0</v>
      </c>
      <c r="I232" s="18">
        <f t="shared" si="90"/>
        <v>6</v>
      </c>
      <c r="J232" s="18">
        <f t="shared" si="90"/>
        <v>1</v>
      </c>
      <c r="K232" s="18">
        <f t="shared" si="90"/>
        <v>0</v>
      </c>
      <c r="L232" s="18">
        <f t="shared" si="90"/>
        <v>0</v>
      </c>
      <c r="M232" s="18">
        <f t="shared" si="90"/>
        <v>4</v>
      </c>
      <c r="N232" s="18">
        <f t="shared" si="90"/>
        <v>2</v>
      </c>
      <c r="O232" s="18">
        <f t="shared" si="90"/>
        <v>2</v>
      </c>
      <c r="P232" s="18">
        <f t="shared" si="90"/>
        <v>0</v>
      </c>
      <c r="Q232" s="18">
        <f t="shared" si="90"/>
        <v>0</v>
      </c>
      <c r="R232" s="18">
        <f t="shared" si="90"/>
        <v>0</v>
      </c>
      <c r="S232" s="266" t="s">
        <v>172</v>
      </c>
      <c r="T232" s="270" t="s">
        <v>172</v>
      </c>
      <c r="U232" s="307" t="s">
        <v>172</v>
      </c>
      <c r="V232" s="308" t="s">
        <v>172</v>
      </c>
      <c r="W232" s="340" t="s">
        <v>172</v>
      </c>
    </row>
    <row r="233" spans="1:23" ht="15.95" hidden="1" customHeight="1" outlineLevel="1" thickBot="1" x14ac:dyDescent="0.3">
      <c r="A233" s="391"/>
      <c r="B233" s="394"/>
      <c r="C233" s="346">
        <v>66</v>
      </c>
      <c r="D233" s="352" t="s">
        <v>196</v>
      </c>
      <c r="E233" s="64" t="s">
        <v>15</v>
      </c>
      <c r="F233" s="283">
        <v>1</v>
      </c>
      <c r="G233" s="197">
        <v>1</v>
      </c>
      <c r="H233" s="198">
        <v>1</v>
      </c>
      <c r="I233" s="24">
        <v>1</v>
      </c>
      <c r="J233" s="141"/>
      <c r="K233" s="94"/>
      <c r="L233" s="15"/>
      <c r="M233" s="101">
        <v>1</v>
      </c>
      <c r="N233" s="15">
        <v>1</v>
      </c>
      <c r="O233" s="94">
        <v>1</v>
      </c>
      <c r="P233" s="15"/>
      <c r="Q233" s="94">
        <v>1</v>
      </c>
      <c r="R233" s="158"/>
      <c r="S233" s="279">
        <v>34</v>
      </c>
      <c r="T233" s="316">
        <v>11</v>
      </c>
      <c r="U233" s="317">
        <v>8</v>
      </c>
      <c r="V233" s="318">
        <v>8</v>
      </c>
      <c r="W233" s="342">
        <v>8</v>
      </c>
    </row>
    <row r="234" spans="1:23" ht="15.95" hidden="1" customHeight="1" outlineLevel="1" thickBot="1" x14ac:dyDescent="0.3">
      <c r="A234" s="391"/>
      <c r="B234" s="394"/>
      <c r="C234" s="347"/>
      <c r="D234" s="353"/>
      <c r="E234" s="33" t="s">
        <v>16</v>
      </c>
      <c r="F234" s="283">
        <v>47</v>
      </c>
      <c r="G234" s="186">
        <v>2</v>
      </c>
      <c r="H234" s="189">
        <v>2</v>
      </c>
      <c r="I234" s="47">
        <v>43</v>
      </c>
      <c r="J234" s="142">
        <v>4</v>
      </c>
      <c r="K234" s="57"/>
      <c r="L234" s="56"/>
      <c r="M234" s="157">
        <v>18</v>
      </c>
      <c r="N234" s="139">
        <v>19</v>
      </c>
      <c r="O234" s="56">
        <v>20</v>
      </c>
      <c r="P234" s="57">
        <v>2</v>
      </c>
      <c r="Q234" s="56">
        <v>15</v>
      </c>
      <c r="R234" s="56">
        <v>2</v>
      </c>
      <c r="S234" s="280">
        <v>33</v>
      </c>
      <c r="T234" s="280">
        <v>10.199999999999999</v>
      </c>
      <c r="U234" s="306">
        <v>10</v>
      </c>
      <c r="V234" s="319">
        <v>100</v>
      </c>
      <c r="W234" s="342">
        <v>59.3</v>
      </c>
    </row>
    <row r="235" spans="1:23" ht="15.95" hidden="1" customHeight="1" outlineLevel="1" thickBot="1" x14ac:dyDescent="0.3">
      <c r="A235" s="391"/>
      <c r="B235" s="394"/>
      <c r="C235" s="348"/>
      <c r="D235" s="354"/>
      <c r="E235" s="18" t="s">
        <v>17</v>
      </c>
      <c r="F235" s="18">
        <f>IF(SUM(F233:F234)=SUM(I235:J235),SUM(F233:F234))</f>
        <v>48</v>
      </c>
      <c r="G235" s="18">
        <f t="shared" ref="G235:R235" si="91">SUM(G233:G234)</f>
        <v>3</v>
      </c>
      <c r="H235" s="18">
        <f t="shared" si="91"/>
        <v>3</v>
      </c>
      <c r="I235" s="18">
        <f t="shared" si="91"/>
        <v>44</v>
      </c>
      <c r="J235" s="18">
        <f t="shared" si="91"/>
        <v>4</v>
      </c>
      <c r="K235" s="18">
        <f t="shared" si="91"/>
        <v>0</v>
      </c>
      <c r="L235" s="18">
        <f t="shared" si="91"/>
        <v>0</v>
      </c>
      <c r="M235" s="18">
        <f t="shared" si="91"/>
        <v>19</v>
      </c>
      <c r="N235" s="18">
        <f t="shared" si="91"/>
        <v>20</v>
      </c>
      <c r="O235" s="18">
        <f t="shared" si="91"/>
        <v>21</v>
      </c>
      <c r="P235" s="18">
        <f t="shared" si="91"/>
        <v>2</v>
      </c>
      <c r="Q235" s="18">
        <f t="shared" si="91"/>
        <v>16</v>
      </c>
      <c r="R235" s="18">
        <f t="shared" si="91"/>
        <v>2</v>
      </c>
      <c r="S235" s="266" t="s">
        <v>172</v>
      </c>
      <c r="T235" s="270" t="s">
        <v>172</v>
      </c>
      <c r="U235" s="307" t="s">
        <v>172</v>
      </c>
      <c r="V235" s="308" t="s">
        <v>172</v>
      </c>
      <c r="W235" s="340" t="s">
        <v>172</v>
      </c>
    </row>
    <row r="236" spans="1:23" ht="15.95" hidden="1" customHeight="1" outlineLevel="1" thickBot="1" x14ac:dyDescent="0.3">
      <c r="A236" s="391"/>
      <c r="B236" s="394"/>
      <c r="C236" s="346">
        <v>67</v>
      </c>
      <c r="D236" s="349" t="s">
        <v>204</v>
      </c>
      <c r="E236" s="69" t="s">
        <v>15</v>
      </c>
      <c r="F236" s="283"/>
      <c r="G236" s="197"/>
      <c r="H236" s="198"/>
      <c r="I236" s="24"/>
      <c r="J236" s="141"/>
      <c r="K236" s="94"/>
      <c r="L236" s="15"/>
      <c r="M236" s="101"/>
      <c r="N236" s="15"/>
      <c r="O236" s="94"/>
      <c r="P236" s="15"/>
      <c r="Q236" s="94"/>
      <c r="R236" s="15"/>
      <c r="S236" s="254"/>
      <c r="T236" s="301"/>
      <c r="U236" s="302"/>
      <c r="V236" s="303"/>
      <c r="W236" s="342"/>
    </row>
    <row r="237" spans="1:23" ht="15.95" hidden="1" customHeight="1" outlineLevel="1" thickBot="1" x14ac:dyDescent="0.3">
      <c r="A237" s="391"/>
      <c r="B237" s="394"/>
      <c r="C237" s="347"/>
      <c r="D237" s="355"/>
      <c r="E237" s="73" t="s">
        <v>16</v>
      </c>
      <c r="F237" s="283">
        <v>1</v>
      </c>
      <c r="G237" s="186"/>
      <c r="H237" s="189"/>
      <c r="I237" s="47">
        <v>1</v>
      </c>
      <c r="J237" s="142"/>
      <c r="K237" s="57"/>
      <c r="L237" s="56"/>
      <c r="M237" s="157">
        <v>1</v>
      </c>
      <c r="N237" s="139"/>
      <c r="O237" s="56"/>
      <c r="P237" s="57"/>
      <c r="Q237" s="56">
        <v>1</v>
      </c>
      <c r="R237" s="57"/>
      <c r="S237" s="304">
        <v>27</v>
      </c>
      <c r="T237" s="280">
        <v>7</v>
      </c>
      <c r="U237" s="305">
        <v>5</v>
      </c>
      <c r="V237" s="306">
        <v>120</v>
      </c>
      <c r="W237" s="342">
        <v>100</v>
      </c>
    </row>
    <row r="238" spans="1:23" ht="15.95" hidden="1" customHeight="1" outlineLevel="1" thickBot="1" x14ac:dyDescent="0.3">
      <c r="A238" s="391"/>
      <c r="B238" s="394"/>
      <c r="C238" s="348"/>
      <c r="D238" s="356"/>
      <c r="E238" s="18" t="s">
        <v>17</v>
      </c>
      <c r="F238" s="18">
        <f>IF(SUM(F236:F237)=SUM(I238:J238),SUM(F236:F237))</f>
        <v>1</v>
      </c>
      <c r="G238" s="18">
        <f t="shared" ref="G238:R238" si="92">SUM(G236:G237)</f>
        <v>0</v>
      </c>
      <c r="H238" s="18">
        <f t="shared" si="92"/>
        <v>0</v>
      </c>
      <c r="I238" s="18">
        <f t="shared" si="92"/>
        <v>1</v>
      </c>
      <c r="J238" s="18">
        <f t="shared" si="92"/>
        <v>0</v>
      </c>
      <c r="K238" s="18">
        <f t="shared" si="92"/>
        <v>0</v>
      </c>
      <c r="L238" s="18">
        <f t="shared" si="92"/>
        <v>0</v>
      </c>
      <c r="M238" s="18">
        <f t="shared" si="92"/>
        <v>1</v>
      </c>
      <c r="N238" s="18">
        <f t="shared" si="92"/>
        <v>0</v>
      </c>
      <c r="O238" s="18">
        <f t="shared" si="92"/>
        <v>0</v>
      </c>
      <c r="P238" s="18">
        <f t="shared" si="92"/>
        <v>0</v>
      </c>
      <c r="Q238" s="18">
        <f t="shared" si="92"/>
        <v>1</v>
      </c>
      <c r="R238" s="18">
        <f t="shared" si="92"/>
        <v>0</v>
      </c>
      <c r="S238" s="266" t="s">
        <v>172</v>
      </c>
      <c r="T238" s="270" t="s">
        <v>172</v>
      </c>
      <c r="U238" s="307" t="s">
        <v>172</v>
      </c>
      <c r="V238" s="308" t="s">
        <v>172</v>
      </c>
      <c r="W238" s="340" t="s">
        <v>172</v>
      </c>
    </row>
    <row r="239" spans="1:23" ht="15.95" hidden="1" customHeight="1" outlineLevel="1" thickBot="1" x14ac:dyDescent="0.3">
      <c r="A239" s="391"/>
      <c r="B239" s="394"/>
      <c r="C239" s="346">
        <v>68</v>
      </c>
      <c r="D239" s="352" t="s">
        <v>81</v>
      </c>
      <c r="E239" s="64" t="s">
        <v>15</v>
      </c>
      <c r="F239" s="283"/>
      <c r="G239" s="197"/>
      <c r="H239" s="198"/>
      <c r="I239" s="24"/>
      <c r="J239" s="141"/>
      <c r="K239" s="94"/>
      <c r="L239" s="15"/>
      <c r="M239" s="101"/>
      <c r="N239" s="15"/>
      <c r="O239" s="94"/>
      <c r="P239" s="15"/>
      <c r="Q239" s="94"/>
      <c r="R239" s="15"/>
      <c r="S239" s="254"/>
      <c r="T239" s="301"/>
      <c r="U239" s="302"/>
      <c r="V239" s="303"/>
      <c r="W239" s="342"/>
    </row>
    <row r="240" spans="1:23" ht="15.95" hidden="1" customHeight="1" outlineLevel="1" thickBot="1" x14ac:dyDescent="0.3">
      <c r="A240" s="391"/>
      <c r="B240" s="394"/>
      <c r="C240" s="347"/>
      <c r="D240" s="353"/>
      <c r="E240" s="33" t="s">
        <v>16</v>
      </c>
      <c r="F240" s="283">
        <v>8</v>
      </c>
      <c r="G240" s="186"/>
      <c r="H240" s="189"/>
      <c r="I240" s="47">
        <v>8</v>
      </c>
      <c r="J240" s="142"/>
      <c r="K240" s="57"/>
      <c r="L240" s="56"/>
      <c r="M240" s="157">
        <v>3</v>
      </c>
      <c r="N240" s="139">
        <v>3</v>
      </c>
      <c r="O240" s="56">
        <v>6</v>
      </c>
      <c r="P240" s="57">
        <v>1</v>
      </c>
      <c r="Q240" s="56">
        <v>3</v>
      </c>
      <c r="R240" s="57"/>
      <c r="S240" s="304">
        <v>39</v>
      </c>
      <c r="T240" s="280">
        <v>15</v>
      </c>
      <c r="U240" s="305">
        <v>25</v>
      </c>
      <c r="V240" s="306">
        <v>100</v>
      </c>
      <c r="W240" s="342">
        <v>53.375</v>
      </c>
    </row>
    <row r="241" spans="1:221" ht="15.95" hidden="1" customHeight="1" outlineLevel="1" thickBot="1" x14ac:dyDescent="0.3">
      <c r="A241" s="391"/>
      <c r="B241" s="394"/>
      <c r="C241" s="348"/>
      <c r="D241" s="354"/>
      <c r="E241" s="18" t="s">
        <v>17</v>
      </c>
      <c r="F241" s="18">
        <f>IF(SUM(F239:F240)=SUM(I241:J241),SUM(F239:F240))</f>
        <v>8</v>
      </c>
      <c r="G241" s="18">
        <f t="shared" ref="G241:R241" si="93">SUM(G239:G240)</f>
        <v>0</v>
      </c>
      <c r="H241" s="18">
        <f t="shared" si="93"/>
        <v>0</v>
      </c>
      <c r="I241" s="18">
        <f t="shared" si="93"/>
        <v>8</v>
      </c>
      <c r="J241" s="18">
        <f t="shared" si="93"/>
        <v>0</v>
      </c>
      <c r="K241" s="18">
        <f t="shared" si="93"/>
        <v>0</v>
      </c>
      <c r="L241" s="18">
        <f t="shared" si="93"/>
        <v>0</v>
      </c>
      <c r="M241" s="18">
        <f t="shared" si="93"/>
        <v>3</v>
      </c>
      <c r="N241" s="18">
        <f t="shared" si="93"/>
        <v>3</v>
      </c>
      <c r="O241" s="18">
        <f t="shared" si="93"/>
        <v>6</v>
      </c>
      <c r="P241" s="18">
        <f t="shared" si="93"/>
        <v>1</v>
      </c>
      <c r="Q241" s="18">
        <f t="shared" si="93"/>
        <v>3</v>
      </c>
      <c r="R241" s="18">
        <f t="shared" si="93"/>
        <v>0</v>
      </c>
      <c r="S241" s="266" t="s">
        <v>172</v>
      </c>
      <c r="T241" s="270" t="s">
        <v>172</v>
      </c>
      <c r="U241" s="307" t="s">
        <v>172</v>
      </c>
      <c r="V241" s="308" t="s">
        <v>172</v>
      </c>
      <c r="W241" s="340" t="s">
        <v>172</v>
      </c>
    </row>
    <row r="242" spans="1:221" ht="15.95" hidden="1" customHeight="1" outlineLevel="1" thickBot="1" x14ac:dyDescent="0.3">
      <c r="A242" s="391"/>
      <c r="B242" s="394"/>
      <c r="C242" s="346">
        <v>69</v>
      </c>
      <c r="D242" s="352" t="s">
        <v>82</v>
      </c>
      <c r="E242" s="64" t="s">
        <v>15</v>
      </c>
      <c r="F242" s="283"/>
      <c r="G242" s="197"/>
      <c r="H242" s="198"/>
      <c r="I242" s="24"/>
      <c r="J242" s="141"/>
      <c r="K242" s="94"/>
      <c r="L242" s="15"/>
      <c r="M242" s="101"/>
      <c r="N242" s="15"/>
      <c r="O242" s="94"/>
      <c r="P242" s="15"/>
      <c r="Q242" s="94"/>
      <c r="R242" s="158"/>
      <c r="S242" s="279"/>
      <c r="T242" s="316"/>
      <c r="U242" s="317"/>
      <c r="V242" s="318"/>
      <c r="W242" s="342"/>
    </row>
    <row r="243" spans="1:221" ht="15.95" hidden="1" customHeight="1" outlineLevel="1" thickBot="1" x14ac:dyDescent="0.3">
      <c r="A243" s="391"/>
      <c r="B243" s="394"/>
      <c r="C243" s="347"/>
      <c r="D243" s="353"/>
      <c r="E243" s="33" t="s">
        <v>16</v>
      </c>
      <c r="F243" s="283">
        <v>8</v>
      </c>
      <c r="G243" s="186"/>
      <c r="H243" s="189"/>
      <c r="I243" s="47">
        <v>8</v>
      </c>
      <c r="J243" s="142"/>
      <c r="K243" s="57"/>
      <c r="L243" s="56"/>
      <c r="M243" s="157">
        <v>3</v>
      </c>
      <c r="N243" s="139">
        <v>1</v>
      </c>
      <c r="O243" s="56">
        <v>8</v>
      </c>
      <c r="P243" s="57">
        <v>3</v>
      </c>
      <c r="Q243" s="56">
        <v>3</v>
      </c>
      <c r="R243" s="56"/>
      <c r="S243" s="280">
        <v>43.08</v>
      </c>
      <c r="T243" s="304">
        <v>22.8</v>
      </c>
      <c r="U243" s="306">
        <v>50</v>
      </c>
      <c r="V243" s="319">
        <v>100</v>
      </c>
      <c r="W243" s="342">
        <v>71.88</v>
      </c>
    </row>
    <row r="244" spans="1:221" ht="15.95" hidden="1" customHeight="1" outlineLevel="1" thickBot="1" x14ac:dyDescent="0.3">
      <c r="A244" s="391"/>
      <c r="B244" s="394"/>
      <c r="C244" s="348"/>
      <c r="D244" s="354"/>
      <c r="E244" s="18" t="s">
        <v>17</v>
      </c>
      <c r="F244" s="18">
        <f>IF(SUM(F242:F243)=SUM(I244:J244),SUM(F242:F243))</f>
        <v>8</v>
      </c>
      <c r="G244" s="18">
        <f t="shared" ref="G244:R244" si="94">SUM(G242:G243)</f>
        <v>0</v>
      </c>
      <c r="H244" s="18">
        <f t="shared" si="94"/>
        <v>0</v>
      </c>
      <c r="I244" s="18">
        <f t="shared" si="94"/>
        <v>8</v>
      </c>
      <c r="J244" s="18">
        <f t="shared" si="94"/>
        <v>0</v>
      </c>
      <c r="K244" s="18">
        <f t="shared" si="94"/>
        <v>0</v>
      </c>
      <c r="L244" s="18">
        <f t="shared" si="94"/>
        <v>0</v>
      </c>
      <c r="M244" s="18">
        <f t="shared" si="94"/>
        <v>3</v>
      </c>
      <c r="N244" s="18">
        <f t="shared" si="94"/>
        <v>1</v>
      </c>
      <c r="O244" s="18">
        <f t="shared" si="94"/>
        <v>8</v>
      </c>
      <c r="P244" s="18">
        <f t="shared" si="94"/>
        <v>3</v>
      </c>
      <c r="Q244" s="18">
        <f t="shared" si="94"/>
        <v>3</v>
      </c>
      <c r="R244" s="18">
        <f t="shared" si="94"/>
        <v>0</v>
      </c>
      <c r="S244" s="266" t="s">
        <v>172</v>
      </c>
      <c r="T244" s="270" t="s">
        <v>172</v>
      </c>
      <c r="U244" s="307" t="s">
        <v>172</v>
      </c>
      <c r="V244" s="308" t="s">
        <v>172</v>
      </c>
      <c r="W244" s="340" t="s">
        <v>172</v>
      </c>
    </row>
    <row r="245" spans="1:221" ht="15.95" hidden="1" customHeight="1" outlineLevel="1" thickBot="1" x14ac:dyDescent="0.3">
      <c r="A245" s="391"/>
      <c r="B245" s="394"/>
      <c r="C245" s="346">
        <v>70</v>
      </c>
      <c r="D245" s="349" t="s">
        <v>139</v>
      </c>
      <c r="E245" s="64" t="s">
        <v>15</v>
      </c>
      <c r="F245" s="283"/>
      <c r="G245" s="197"/>
      <c r="H245" s="198"/>
      <c r="I245" s="24"/>
      <c r="J245" s="141"/>
      <c r="K245" s="94"/>
      <c r="L245" s="15"/>
      <c r="M245" s="101"/>
      <c r="N245" s="15"/>
      <c r="O245" s="94"/>
      <c r="P245" s="15"/>
      <c r="Q245" s="94"/>
      <c r="R245" s="158"/>
      <c r="S245" s="279"/>
      <c r="T245" s="316"/>
      <c r="U245" s="317"/>
      <c r="V245" s="318"/>
      <c r="W245" s="342"/>
    </row>
    <row r="246" spans="1:221" ht="15.95" hidden="1" customHeight="1" outlineLevel="1" thickBot="1" x14ac:dyDescent="0.3">
      <c r="A246" s="391"/>
      <c r="B246" s="394"/>
      <c r="C246" s="347"/>
      <c r="D246" s="355"/>
      <c r="E246" s="33" t="s">
        <v>16</v>
      </c>
      <c r="F246" s="283">
        <v>13</v>
      </c>
      <c r="G246" s="186"/>
      <c r="H246" s="189">
        <v>2</v>
      </c>
      <c r="I246" s="47">
        <v>13</v>
      </c>
      <c r="J246" s="142"/>
      <c r="K246" s="57"/>
      <c r="L246" s="56"/>
      <c r="M246" s="157">
        <v>1</v>
      </c>
      <c r="N246" s="139">
        <v>1</v>
      </c>
      <c r="O246" s="56">
        <v>1</v>
      </c>
      <c r="P246" s="57">
        <v>1</v>
      </c>
      <c r="Q246" s="56">
        <v>1</v>
      </c>
      <c r="R246" s="56"/>
      <c r="S246" s="280">
        <v>38</v>
      </c>
      <c r="T246" s="304">
        <v>19</v>
      </c>
      <c r="U246" s="306">
        <v>30</v>
      </c>
      <c r="V246" s="319">
        <v>155</v>
      </c>
      <c r="W246" s="342">
        <v>79</v>
      </c>
    </row>
    <row r="247" spans="1:221" ht="15.95" hidden="1" customHeight="1" outlineLevel="1" thickBot="1" x14ac:dyDescent="0.3">
      <c r="A247" s="391"/>
      <c r="B247" s="394"/>
      <c r="C247" s="348"/>
      <c r="D247" s="355"/>
      <c r="E247" s="18" t="s">
        <v>17</v>
      </c>
      <c r="F247" s="18">
        <f>IF(SUM(F245:F246)=SUM(I247:J247),SUM(F245:F246))</f>
        <v>13</v>
      </c>
      <c r="G247" s="18">
        <f t="shared" ref="G247:R247" si="95">SUM(G245:G246)</f>
        <v>0</v>
      </c>
      <c r="H247" s="18">
        <f t="shared" si="95"/>
        <v>2</v>
      </c>
      <c r="I247" s="18">
        <f t="shared" si="95"/>
        <v>13</v>
      </c>
      <c r="J247" s="18">
        <f t="shared" si="95"/>
        <v>0</v>
      </c>
      <c r="K247" s="18">
        <f t="shared" si="95"/>
        <v>0</v>
      </c>
      <c r="L247" s="18">
        <f t="shared" si="95"/>
        <v>0</v>
      </c>
      <c r="M247" s="18">
        <f t="shared" si="95"/>
        <v>1</v>
      </c>
      <c r="N247" s="18">
        <f t="shared" si="95"/>
        <v>1</v>
      </c>
      <c r="O247" s="18">
        <f t="shared" si="95"/>
        <v>1</v>
      </c>
      <c r="P247" s="18">
        <f t="shared" si="95"/>
        <v>1</v>
      </c>
      <c r="Q247" s="18">
        <f t="shared" si="95"/>
        <v>1</v>
      </c>
      <c r="R247" s="18">
        <f t="shared" si="95"/>
        <v>0</v>
      </c>
      <c r="S247" s="266" t="s">
        <v>172</v>
      </c>
      <c r="T247" s="270" t="s">
        <v>172</v>
      </c>
      <c r="U247" s="307" t="s">
        <v>172</v>
      </c>
      <c r="V247" s="308" t="s">
        <v>172</v>
      </c>
      <c r="W247" s="340" t="s">
        <v>172</v>
      </c>
    </row>
    <row r="248" spans="1:221" ht="15.95" hidden="1" customHeight="1" outlineLevel="1" thickBot="1" x14ac:dyDescent="0.3">
      <c r="A248" s="391"/>
      <c r="B248" s="394"/>
      <c r="C248" s="346">
        <v>71</v>
      </c>
      <c r="D248" s="421" t="s">
        <v>208</v>
      </c>
      <c r="E248" s="64" t="s">
        <v>15</v>
      </c>
      <c r="F248" s="283"/>
      <c r="G248" s="197"/>
      <c r="H248" s="198"/>
      <c r="I248" s="24"/>
      <c r="J248" s="141"/>
      <c r="K248" s="94"/>
      <c r="L248" s="15"/>
      <c r="M248" s="101"/>
      <c r="N248" s="15"/>
      <c r="O248" s="94"/>
      <c r="P248" s="15"/>
      <c r="Q248" s="94"/>
      <c r="R248" s="15"/>
      <c r="S248" s="279"/>
      <c r="T248" s="316"/>
      <c r="U248" s="317"/>
      <c r="V248" s="318"/>
      <c r="W248" s="342"/>
    </row>
    <row r="249" spans="1:221" ht="15.95" hidden="1" customHeight="1" outlineLevel="1" thickBot="1" x14ac:dyDescent="0.3">
      <c r="A249" s="391"/>
      <c r="B249" s="394"/>
      <c r="C249" s="347"/>
      <c r="D249" s="422"/>
      <c r="E249" s="33" t="s">
        <v>16</v>
      </c>
      <c r="F249" s="283">
        <v>2</v>
      </c>
      <c r="G249" s="186">
        <v>1</v>
      </c>
      <c r="H249" s="189"/>
      <c r="I249" s="47">
        <v>1</v>
      </c>
      <c r="J249" s="142">
        <v>1</v>
      </c>
      <c r="K249" s="57"/>
      <c r="L249" s="56"/>
      <c r="M249" s="157">
        <v>2</v>
      </c>
      <c r="N249" s="139">
        <v>2</v>
      </c>
      <c r="O249" s="56">
        <v>2</v>
      </c>
      <c r="P249" s="57"/>
      <c r="Q249" s="56">
        <v>1</v>
      </c>
      <c r="R249" s="57">
        <v>1</v>
      </c>
      <c r="S249" s="304">
        <v>40</v>
      </c>
      <c r="T249" s="280">
        <v>19</v>
      </c>
      <c r="U249" s="305">
        <v>120</v>
      </c>
      <c r="V249" s="306">
        <v>150</v>
      </c>
      <c r="W249" s="342">
        <v>135</v>
      </c>
    </row>
    <row r="250" spans="1:221" ht="15.95" hidden="1" customHeight="1" outlineLevel="1" thickBot="1" x14ac:dyDescent="0.3">
      <c r="A250" s="391"/>
      <c r="B250" s="394"/>
      <c r="C250" s="348"/>
      <c r="D250" s="423"/>
      <c r="E250" s="18" t="s">
        <v>17</v>
      </c>
      <c r="F250" s="18">
        <f>IF(SUM(F248:F249)=SUM(I250:J250),SUM(F248:F249))</f>
        <v>2</v>
      </c>
      <c r="G250" s="18">
        <f t="shared" ref="G250:R250" si="96">SUM(G248:G249)</f>
        <v>1</v>
      </c>
      <c r="H250" s="18">
        <f t="shared" si="96"/>
        <v>0</v>
      </c>
      <c r="I250" s="18">
        <f t="shared" si="96"/>
        <v>1</v>
      </c>
      <c r="J250" s="18">
        <f t="shared" si="96"/>
        <v>1</v>
      </c>
      <c r="K250" s="18">
        <f t="shared" si="96"/>
        <v>0</v>
      </c>
      <c r="L250" s="18">
        <f t="shared" si="96"/>
        <v>0</v>
      </c>
      <c r="M250" s="18">
        <f t="shared" si="96"/>
        <v>2</v>
      </c>
      <c r="N250" s="18">
        <f t="shared" si="96"/>
        <v>2</v>
      </c>
      <c r="O250" s="18">
        <f t="shared" si="96"/>
        <v>2</v>
      </c>
      <c r="P250" s="18">
        <f t="shared" si="96"/>
        <v>0</v>
      </c>
      <c r="Q250" s="18">
        <f t="shared" si="96"/>
        <v>1</v>
      </c>
      <c r="R250" s="18">
        <f t="shared" si="96"/>
        <v>1</v>
      </c>
      <c r="S250" s="266" t="s">
        <v>172</v>
      </c>
      <c r="T250" s="270" t="s">
        <v>172</v>
      </c>
      <c r="U250" s="307" t="s">
        <v>172</v>
      </c>
      <c r="V250" s="308" t="s">
        <v>172</v>
      </c>
      <c r="W250" s="340" t="s">
        <v>172</v>
      </c>
    </row>
    <row r="251" spans="1:221" ht="15.95" hidden="1" customHeight="1" outlineLevel="1" thickBot="1" x14ac:dyDescent="0.3">
      <c r="A251" s="391"/>
      <c r="B251" s="394"/>
      <c r="C251" s="346">
        <v>72</v>
      </c>
      <c r="D251" s="421" t="s">
        <v>83</v>
      </c>
      <c r="E251" s="64" t="s">
        <v>15</v>
      </c>
      <c r="F251" s="283"/>
      <c r="G251" s="197"/>
      <c r="H251" s="198"/>
      <c r="I251" s="24"/>
      <c r="J251" s="141"/>
      <c r="K251" s="94"/>
      <c r="L251" s="15"/>
      <c r="M251" s="101"/>
      <c r="N251" s="15"/>
      <c r="O251" s="94"/>
      <c r="P251" s="15"/>
      <c r="Q251" s="94"/>
      <c r="R251" s="15"/>
      <c r="S251" s="279"/>
      <c r="T251" s="316"/>
      <c r="U251" s="317"/>
      <c r="V251" s="318"/>
      <c r="W251" s="342"/>
    </row>
    <row r="252" spans="1:221" ht="15.95" hidden="1" customHeight="1" outlineLevel="1" thickBot="1" x14ac:dyDescent="0.3">
      <c r="A252" s="391"/>
      <c r="B252" s="394"/>
      <c r="C252" s="347"/>
      <c r="D252" s="422"/>
      <c r="E252" s="33" t="s">
        <v>16</v>
      </c>
      <c r="F252" s="283"/>
      <c r="G252" s="186"/>
      <c r="H252" s="189"/>
      <c r="I252" s="47"/>
      <c r="J252" s="142"/>
      <c r="K252" s="57"/>
      <c r="L252" s="56"/>
      <c r="M252" s="58"/>
      <c r="N252" s="56"/>
      <c r="O252" s="57"/>
      <c r="P252" s="56"/>
      <c r="Q252" s="57"/>
      <c r="R252" s="56"/>
      <c r="S252" s="280"/>
      <c r="T252" s="304"/>
      <c r="U252" s="306"/>
      <c r="V252" s="319"/>
      <c r="W252" s="342"/>
    </row>
    <row r="253" spans="1:221" ht="18" hidden="1" customHeight="1" outlineLevel="1" thickBot="1" x14ac:dyDescent="0.3">
      <c r="A253" s="391"/>
      <c r="B253" s="394"/>
      <c r="C253" s="348"/>
      <c r="D253" s="423"/>
      <c r="E253" s="18" t="s">
        <v>17</v>
      </c>
      <c r="F253" s="18">
        <f>IF(SUM(F251:F252)=SUM(I253:J253),SUM(F251:F252))</f>
        <v>0</v>
      </c>
      <c r="G253" s="18">
        <f t="shared" ref="G253:R253" si="97">SUM(G251:G252)</f>
        <v>0</v>
      </c>
      <c r="H253" s="18">
        <f t="shared" si="97"/>
        <v>0</v>
      </c>
      <c r="I253" s="18">
        <f t="shared" si="97"/>
        <v>0</v>
      </c>
      <c r="J253" s="18">
        <f t="shared" si="97"/>
        <v>0</v>
      </c>
      <c r="K253" s="18">
        <f t="shared" si="97"/>
        <v>0</v>
      </c>
      <c r="L253" s="18">
        <f t="shared" si="97"/>
        <v>0</v>
      </c>
      <c r="M253" s="18">
        <f t="shared" si="97"/>
        <v>0</v>
      </c>
      <c r="N253" s="18">
        <f t="shared" si="97"/>
        <v>0</v>
      </c>
      <c r="O253" s="18">
        <f t="shared" si="97"/>
        <v>0</v>
      </c>
      <c r="P253" s="18">
        <f t="shared" si="97"/>
        <v>0</v>
      </c>
      <c r="Q253" s="18">
        <f t="shared" si="97"/>
        <v>0</v>
      </c>
      <c r="R253" s="18">
        <f t="shared" si="97"/>
        <v>0</v>
      </c>
      <c r="S253" s="266" t="s">
        <v>172</v>
      </c>
      <c r="T253" s="270" t="s">
        <v>172</v>
      </c>
      <c r="U253" s="307" t="s">
        <v>172</v>
      </c>
      <c r="V253" s="308" t="s">
        <v>172</v>
      </c>
      <c r="W253" s="340" t="s">
        <v>172</v>
      </c>
    </row>
    <row r="254" spans="1:221" ht="15.95" customHeight="1" collapsed="1" thickBot="1" x14ac:dyDescent="0.3">
      <c r="A254" s="391"/>
      <c r="B254" s="401"/>
      <c r="C254" s="359" t="s">
        <v>147</v>
      </c>
      <c r="D254" s="360"/>
      <c r="E254" s="44" t="s">
        <v>15</v>
      </c>
      <c r="F254" s="283">
        <f>F251+F248+F245+F242+F239+F236+F233+F230+F227+F224</f>
        <v>47</v>
      </c>
      <c r="G254" s="295">
        <f t="shared" ref="G254:R254" si="98">G251+G248+G245+G242+G239+G236+G233+G230+G227+G224</f>
        <v>37</v>
      </c>
      <c r="H254" s="201">
        <f t="shared" si="98"/>
        <v>1</v>
      </c>
      <c r="I254" s="28">
        <f t="shared" si="98"/>
        <v>39</v>
      </c>
      <c r="J254" s="67">
        <f t="shared" si="98"/>
        <v>8</v>
      </c>
      <c r="K254" s="136">
        <f t="shared" si="98"/>
        <v>0</v>
      </c>
      <c r="L254" s="136">
        <f t="shared" si="98"/>
        <v>0</v>
      </c>
      <c r="M254" s="19">
        <f t="shared" si="98"/>
        <v>21</v>
      </c>
      <c r="N254" s="136">
        <f t="shared" si="98"/>
        <v>21</v>
      </c>
      <c r="O254" s="136">
        <f t="shared" si="98"/>
        <v>24</v>
      </c>
      <c r="P254" s="136">
        <f t="shared" si="98"/>
        <v>4</v>
      </c>
      <c r="Q254" s="136">
        <f t="shared" si="98"/>
        <v>20</v>
      </c>
      <c r="R254" s="137">
        <f t="shared" si="98"/>
        <v>0</v>
      </c>
      <c r="S254" s="266">
        <v>37.5</v>
      </c>
      <c r="T254" s="266">
        <v>14.166666666666666</v>
      </c>
      <c r="U254" s="154">
        <v>7.333333333333333</v>
      </c>
      <c r="V254" s="154">
        <v>18</v>
      </c>
      <c r="W254" s="341">
        <v>9.4666666666666668</v>
      </c>
    </row>
    <row r="255" spans="1:221" ht="15.95" customHeight="1" thickBot="1" x14ac:dyDescent="0.3">
      <c r="A255" s="391"/>
      <c r="B255" s="401"/>
      <c r="C255" s="361"/>
      <c r="D255" s="362"/>
      <c r="E255" s="44" t="s">
        <v>16</v>
      </c>
      <c r="F255" s="283">
        <f>F252+F249+F246+F243+F240+F237+F234+F231+F228+F225</f>
        <v>225</v>
      </c>
      <c r="G255" s="295">
        <f t="shared" ref="G255:R255" si="99">G252+G249+G246+G243+G240+G237+G234+G231+G228+G225</f>
        <v>44</v>
      </c>
      <c r="H255" s="201">
        <f t="shared" si="99"/>
        <v>8</v>
      </c>
      <c r="I255" s="28">
        <f t="shared" si="99"/>
        <v>196</v>
      </c>
      <c r="J255" s="67">
        <f t="shared" si="99"/>
        <v>29</v>
      </c>
      <c r="K255" s="136">
        <f t="shared" si="99"/>
        <v>0</v>
      </c>
      <c r="L255" s="136">
        <f t="shared" si="99"/>
        <v>0</v>
      </c>
      <c r="M255" s="19">
        <f t="shared" si="99"/>
        <v>88</v>
      </c>
      <c r="N255" s="136">
        <f t="shared" si="99"/>
        <v>93</v>
      </c>
      <c r="O255" s="136">
        <f t="shared" si="99"/>
        <v>128</v>
      </c>
      <c r="P255" s="136">
        <f t="shared" si="99"/>
        <v>25</v>
      </c>
      <c r="Q255" s="136">
        <f t="shared" si="99"/>
        <v>66</v>
      </c>
      <c r="R255" s="137">
        <f t="shared" si="99"/>
        <v>9</v>
      </c>
      <c r="S255" s="266">
        <v>36.897777777777776</v>
      </c>
      <c r="T255" s="266">
        <v>15.988888888888889</v>
      </c>
      <c r="U255" s="154">
        <v>38.333333333333336</v>
      </c>
      <c r="V255" s="154">
        <v>133.33333333333334</v>
      </c>
      <c r="W255" s="341">
        <v>85.291666666666671</v>
      </c>
      <c r="HM255" s="66">
        <f>HM252+HM246+HM243+HM240+HM234+HM231+HM228+HM225</f>
        <v>0</v>
      </c>
    </row>
    <row r="256" spans="1:221" ht="17.25" customHeight="1" thickBot="1" x14ac:dyDescent="0.3">
      <c r="A256" s="392"/>
      <c r="B256" s="402"/>
      <c r="C256" s="363"/>
      <c r="D256" s="364"/>
      <c r="E256" s="108" t="s">
        <v>17</v>
      </c>
      <c r="F256" s="108">
        <f>IF(SUM(F254:F255)=SUM(I256:J256),SUM(F254:F255))</f>
        <v>272</v>
      </c>
      <c r="G256" s="123">
        <f t="shared" ref="G256:R256" si="100">SUM(G254:G255)</f>
        <v>81</v>
      </c>
      <c r="H256" s="123">
        <f t="shared" si="100"/>
        <v>9</v>
      </c>
      <c r="I256" s="123">
        <f t="shared" si="100"/>
        <v>235</v>
      </c>
      <c r="J256" s="123">
        <f t="shared" si="100"/>
        <v>37</v>
      </c>
      <c r="K256" s="123">
        <f t="shared" si="100"/>
        <v>0</v>
      </c>
      <c r="L256" s="123">
        <f t="shared" si="100"/>
        <v>0</v>
      </c>
      <c r="M256" s="123">
        <f t="shared" si="100"/>
        <v>109</v>
      </c>
      <c r="N256" s="123">
        <f t="shared" si="100"/>
        <v>114</v>
      </c>
      <c r="O256" s="123">
        <f t="shared" si="100"/>
        <v>152</v>
      </c>
      <c r="P256" s="123">
        <f t="shared" si="100"/>
        <v>29</v>
      </c>
      <c r="Q256" s="123">
        <f t="shared" si="100"/>
        <v>86</v>
      </c>
      <c r="R256" s="123">
        <f t="shared" si="100"/>
        <v>9</v>
      </c>
      <c r="S256" s="299" t="s">
        <v>173</v>
      </c>
      <c r="T256" s="299" t="s">
        <v>173</v>
      </c>
      <c r="U256" s="299" t="s">
        <v>173</v>
      </c>
      <c r="V256" s="300" t="s">
        <v>173</v>
      </c>
      <c r="W256" s="341" t="s">
        <v>173</v>
      </c>
    </row>
    <row r="257" spans="1:23" ht="15.95" hidden="1" customHeight="1" outlineLevel="1" thickBot="1" x14ac:dyDescent="0.3">
      <c r="A257" s="390">
        <v>9</v>
      </c>
      <c r="B257" s="393" t="s">
        <v>14</v>
      </c>
      <c r="C257" s="347">
        <v>73</v>
      </c>
      <c r="D257" s="353" t="s">
        <v>180</v>
      </c>
      <c r="E257" s="64" t="s">
        <v>15</v>
      </c>
      <c r="F257" s="283">
        <v>81</v>
      </c>
      <c r="G257" s="197"/>
      <c r="H257" s="198"/>
      <c r="I257" s="24">
        <v>64</v>
      </c>
      <c r="J257" s="141">
        <v>17</v>
      </c>
      <c r="K257" s="94"/>
      <c r="L257" s="15"/>
      <c r="M257" s="101">
        <v>55</v>
      </c>
      <c r="N257" s="15">
        <v>9</v>
      </c>
      <c r="O257" s="94">
        <v>69</v>
      </c>
      <c r="P257" s="15">
        <v>17</v>
      </c>
      <c r="Q257" s="94">
        <v>48</v>
      </c>
      <c r="R257" s="15">
        <v>2</v>
      </c>
      <c r="S257" s="279">
        <v>36</v>
      </c>
      <c r="T257" s="316">
        <v>13</v>
      </c>
      <c r="U257" s="317">
        <v>6</v>
      </c>
      <c r="V257" s="318">
        <v>16</v>
      </c>
      <c r="W257" s="342">
        <v>12</v>
      </c>
    </row>
    <row r="258" spans="1:23" ht="15.95" hidden="1" customHeight="1" outlineLevel="1" thickBot="1" x14ac:dyDescent="0.3">
      <c r="A258" s="391"/>
      <c r="B258" s="394"/>
      <c r="C258" s="347"/>
      <c r="D258" s="353"/>
      <c r="E258" s="69" t="s">
        <v>243</v>
      </c>
      <c r="F258" s="283">
        <v>89</v>
      </c>
      <c r="G258" s="202"/>
      <c r="H258" s="203"/>
      <c r="I258" s="117">
        <v>73</v>
      </c>
      <c r="J258" s="178">
        <v>16</v>
      </c>
      <c r="K258" s="95"/>
      <c r="L258" s="110"/>
      <c r="M258" s="111">
        <v>48</v>
      </c>
      <c r="N258" s="110">
        <v>8</v>
      </c>
      <c r="O258" s="95">
        <v>78</v>
      </c>
      <c r="P258" s="110">
        <v>8</v>
      </c>
      <c r="Q258" s="95">
        <v>29</v>
      </c>
      <c r="R258" s="110">
        <v>2</v>
      </c>
      <c r="S258" s="321">
        <v>35</v>
      </c>
      <c r="T258" s="322">
        <v>13</v>
      </c>
      <c r="U258" s="323"/>
      <c r="V258" s="324">
        <v>150</v>
      </c>
      <c r="W258" s="342">
        <v>100</v>
      </c>
    </row>
    <row r="259" spans="1:23" ht="19.5" hidden="1" customHeight="1" outlineLevel="1" thickBot="1" x14ac:dyDescent="0.3">
      <c r="A259" s="391"/>
      <c r="B259" s="394"/>
      <c r="C259" s="347"/>
      <c r="D259" s="353"/>
      <c r="E259" s="33" t="s">
        <v>240</v>
      </c>
      <c r="F259" s="283">
        <v>164</v>
      </c>
      <c r="G259" s="186"/>
      <c r="H259" s="189"/>
      <c r="I259" s="47">
        <v>129</v>
      </c>
      <c r="J259" s="142">
        <v>35</v>
      </c>
      <c r="K259" s="57">
        <v>1</v>
      </c>
      <c r="L259" s="56"/>
      <c r="M259" s="58">
        <v>102</v>
      </c>
      <c r="N259" s="56">
        <v>20</v>
      </c>
      <c r="O259" s="57">
        <v>111</v>
      </c>
      <c r="P259" s="56">
        <v>42</v>
      </c>
      <c r="Q259" s="57">
        <v>66</v>
      </c>
      <c r="R259" s="56">
        <v>2</v>
      </c>
      <c r="S259" s="280">
        <v>33</v>
      </c>
      <c r="T259" s="304">
        <v>14</v>
      </c>
      <c r="U259" s="306"/>
      <c r="V259" s="319">
        <v>250</v>
      </c>
      <c r="W259" s="342">
        <v>110</v>
      </c>
    </row>
    <row r="260" spans="1:23" ht="15.95" hidden="1" customHeight="1" outlineLevel="1" thickBot="1" x14ac:dyDescent="0.3">
      <c r="A260" s="391"/>
      <c r="B260" s="394"/>
      <c r="C260" s="348"/>
      <c r="D260" s="354"/>
      <c r="E260" s="18" t="s">
        <v>17</v>
      </c>
      <c r="F260" s="18">
        <f>IF(SUM(F257:F259)=SUM(I260:J260),SUM(F257:F259))</f>
        <v>334</v>
      </c>
      <c r="G260" s="18">
        <f t="shared" ref="G260:R260" si="101">SUM(G257:G259)</f>
        <v>0</v>
      </c>
      <c r="H260" s="18">
        <f t="shared" si="101"/>
        <v>0</v>
      </c>
      <c r="I260" s="18">
        <f t="shared" si="101"/>
        <v>266</v>
      </c>
      <c r="J260" s="18">
        <f t="shared" si="101"/>
        <v>68</v>
      </c>
      <c r="K260" s="18">
        <f t="shared" si="101"/>
        <v>1</v>
      </c>
      <c r="L260" s="18">
        <f t="shared" si="101"/>
        <v>0</v>
      </c>
      <c r="M260" s="18">
        <f t="shared" si="101"/>
        <v>205</v>
      </c>
      <c r="N260" s="18">
        <f t="shared" si="101"/>
        <v>37</v>
      </c>
      <c r="O260" s="18">
        <f t="shared" si="101"/>
        <v>258</v>
      </c>
      <c r="P260" s="18">
        <f t="shared" si="101"/>
        <v>67</v>
      </c>
      <c r="Q260" s="18">
        <f t="shared" si="101"/>
        <v>143</v>
      </c>
      <c r="R260" s="18">
        <f t="shared" si="101"/>
        <v>6</v>
      </c>
      <c r="S260" s="299" t="s">
        <v>173</v>
      </c>
      <c r="T260" s="299" t="s">
        <v>173</v>
      </c>
      <c r="U260" s="307" t="s">
        <v>173</v>
      </c>
      <c r="V260" s="337" t="s">
        <v>173</v>
      </c>
      <c r="W260" s="340" t="s">
        <v>173</v>
      </c>
    </row>
    <row r="261" spans="1:23" ht="15.95" hidden="1" customHeight="1" outlineLevel="1" thickBot="1" x14ac:dyDescent="0.3">
      <c r="A261" s="391"/>
      <c r="B261" s="394"/>
      <c r="C261" s="381">
        <v>74</v>
      </c>
      <c r="D261" s="353" t="s">
        <v>249</v>
      </c>
      <c r="E261" s="64" t="s">
        <v>15</v>
      </c>
      <c r="F261" s="283">
        <v>139</v>
      </c>
      <c r="G261" s="197">
        <v>18</v>
      </c>
      <c r="H261" s="198">
        <v>1</v>
      </c>
      <c r="I261" s="24">
        <v>106</v>
      </c>
      <c r="J261" s="115">
        <v>33</v>
      </c>
      <c r="K261" s="23">
        <v>1</v>
      </c>
      <c r="L261" s="24">
        <v>1</v>
      </c>
      <c r="M261" s="103">
        <v>47</v>
      </c>
      <c r="N261" s="24">
        <v>17</v>
      </c>
      <c r="O261" s="23">
        <v>49</v>
      </c>
      <c r="P261" s="24">
        <v>6</v>
      </c>
      <c r="Q261" s="23">
        <v>32</v>
      </c>
      <c r="R261" s="24"/>
      <c r="S261" s="279">
        <v>37</v>
      </c>
      <c r="T261" s="316">
        <v>17</v>
      </c>
      <c r="U261" s="325">
        <v>2</v>
      </c>
      <c r="V261" s="326">
        <v>20</v>
      </c>
      <c r="W261" s="342">
        <v>12</v>
      </c>
    </row>
    <row r="262" spans="1:23" ht="15.95" hidden="1" customHeight="1" outlineLevel="1" thickBot="1" x14ac:dyDescent="0.3">
      <c r="A262" s="391"/>
      <c r="B262" s="394"/>
      <c r="C262" s="347"/>
      <c r="D262" s="353"/>
      <c r="E262" s="69" t="s">
        <v>241</v>
      </c>
      <c r="F262" s="283">
        <v>79</v>
      </c>
      <c r="G262" s="202"/>
      <c r="H262" s="203"/>
      <c r="I262" s="117">
        <v>58</v>
      </c>
      <c r="J262" s="164">
        <v>21</v>
      </c>
      <c r="K262" s="27"/>
      <c r="L262" s="117"/>
      <c r="M262" s="130">
        <v>21</v>
      </c>
      <c r="N262" s="117">
        <v>22</v>
      </c>
      <c r="O262" s="27">
        <v>48</v>
      </c>
      <c r="P262" s="117">
        <v>7</v>
      </c>
      <c r="Q262" s="27">
        <v>7</v>
      </c>
      <c r="R262" s="117"/>
      <c r="S262" s="321">
        <v>35.799999999999997</v>
      </c>
      <c r="T262" s="322">
        <v>15.6</v>
      </c>
      <c r="U262" s="327">
        <v>15</v>
      </c>
      <c r="V262" s="328">
        <v>140</v>
      </c>
      <c r="W262" s="342">
        <v>87.5</v>
      </c>
    </row>
    <row r="263" spans="1:23" ht="15.95" hidden="1" customHeight="1" outlineLevel="1" thickBot="1" x14ac:dyDescent="0.3">
      <c r="A263" s="391"/>
      <c r="B263" s="394"/>
      <c r="C263" s="347"/>
      <c r="D263" s="353"/>
      <c r="E263" s="33" t="s">
        <v>242</v>
      </c>
      <c r="F263" s="283">
        <v>282</v>
      </c>
      <c r="G263" s="186">
        <v>47</v>
      </c>
      <c r="H263" s="189">
        <v>25</v>
      </c>
      <c r="I263" s="47">
        <v>219</v>
      </c>
      <c r="J263" s="142">
        <v>63</v>
      </c>
      <c r="K263" s="57"/>
      <c r="L263" s="56"/>
      <c r="M263" s="58">
        <v>58</v>
      </c>
      <c r="N263" s="56">
        <v>47</v>
      </c>
      <c r="O263" s="57">
        <v>175</v>
      </c>
      <c r="P263" s="56">
        <v>21</v>
      </c>
      <c r="Q263" s="57">
        <v>24</v>
      </c>
      <c r="R263" s="56">
        <v>7</v>
      </c>
      <c r="S263" s="280">
        <v>35.200000000000003</v>
      </c>
      <c r="T263" s="304">
        <v>15.3</v>
      </c>
      <c r="U263" s="306">
        <v>5</v>
      </c>
      <c r="V263" s="319">
        <v>225</v>
      </c>
      <c r="W263" s="342">
        <v>84.7</v>
      </c>
    </row>
    <row r="264" spans="1:23" ht="15.95" hidden="1" customHeight="1" outlineLevel="1" thickBot="1" x14ac:dyDescent="0.3">
      <c r="A264" s="391"/>
      <c r="B264" s="394"/>
      <c r="C264" s="348"/>
      <c r="D264" s="354"/>
      <c r="E264" s="18" t="s">
        <v>17</v>
      </c>
      <c r="F264" s="18">
        <f>IF(SUM(F261:F263)=SUM(I264:J264),SUM(F261:F263))</f>
        <v>500</v>
      </c>
      <c r="G264" s="18">
        <f t="shared" ref="G264:R264" si="102">SUM(G261:G263)</f>
        <v>65</v>
      </c>
      <c r="H264" s="18">
        <f t="shared" si="102"/>
        <v>26</v>
      </c>
      <c r="I264" s="18">
        <f t="shared" si="102"/>
        <v>383</v>
      </c>
      <c r="J264" s="18">
        <f t="shared" si="102"/>
        <v>117</v>
      </c>
      <c r="K264" s="18">
        <f t="shared" si="102"/>
        <v>1</v>
      </c>
      <c r="L264" s="18">
        <f t="shared" si="102"/>
        <v>1</v>
      </c>
      <c r="M264" s="18">
        <f t="shared" si="102"/>
        <v>126</v>
      </c>
      <c r="N264" s="18">
        <f t="shared" si="102"/>
        <v>86</v>
      </c>
      <c r="O264" s="18">
        <f t="shared" si="102"/>
        <v>272</v>
      </c>
      <c r="P264" s="18">
        <f t="shared" si="102"/>
        <v>34</v>
      </c>
      <c r="Q264" s="18">
        <f t="shared" si="102"/>
        <v>63</v>
      </c>
      <c r="R264" s="18">
        <f t="shared" si="102"/>
        <v>7</v>
      </c>
      <c r="S264" s="299" t="s">
        <v>173</v>
      </c>
      <c r="T264" s="299" t="s">
        <v>173</v>
      </c>
      <c r="U264" s="307" t="s">
        <v>173</v>
      </c>
      <c r="V264" s="337" t="s">
        <v>173</v>
      </c>
      <c r="W264" s="340" t="s">
        <v>173</v>
      </c>
    </row>
    <row r="265" spans="1:23" ht="15.95" hidden="1" customHeight="1" outlineLevel="1" thickBot="1" x14ac:dyDescent="0.3">
      <c r="A265" s="391"/>
      <c r="B265" s="394"/>
      <c r="C265" s="381">
        <v>75</v>
      </c>
      <c r="D265" s="388" t="s">
        <v>202</v>
      </c>
      <c r="E265" s="64" t="s">
        <v>15</v>
      </c>
      <c r="F265" s="283"/>
      <c r="G265" s="197"/>
      <c r="H265" s="198"/>
      <c r="I265" s="24"/>
      <c r="J265" s="141"/>
      <c r="K265" s="94"/>
      <c r="L265" s="15"/>
      <c r="M265" s="101"/>
      <c r="N265" s="15"/>
      <c r="O265" s="94"/>
      <c r="P265" s="15"/>
      <c r="Q265" s="94"/>
      <c r="R265" s="15"/>
      <c r="S265" s="279"/>
      <c r="T265" s="316"/>
      <c r="U265" s="317"/>
      <c r="V265" s="318"/>
      <c r="W265" s="342"/>
    </row>
    <row r="266" spans="1:23" ht="15.95" hidden="1" customHeight="1" outlineLevel="1" thickBot="1" x14ac:dyDescent="0.3">
      <c r="A266" s="391"/>
      <c r="B266" s="394"/>
      <c r="C266" s="347"/>
      <c r="D266" s="388"/>
      <c r="E266" s="33" t="s">
        <v>16</v>
      </c>
      <c r="F266" s="283">
        <v>8</v>
      </c>
      <c r="G266" s="186"/>
      <c r="H266" s="189"/>
      <c r="I266" s="47">
        <v>7</v>
      </c>
      <c r="J266" s="142">
        <v>1</v>
      </c>
      <c r="K266" s="57"/>
      <c r="L266" s="56"/>
      <c r="M266" s="58">
        <v>8</v>
      </c>
      <c r="N266" s="56">
        <v>7</v>
      </c>
      <c r="O266" s="57">
        <v>8</v>
      </c>
      <c r="P266" s="56">
        <v>8</v>
      </c>
      <c r="Q266" s="57">
        <v>7</v>
      </c>
      <c r="R266" s="56">
        <v>1</v>
      </c>
      <c r="S266" s="280">
        <v>32</v>
      </c>
      <c r="T266" s="304">
        <v>17</v>
      </c>
      <c r="U266" s="306">
        <v>50</v>
      </c>
      <c r="V266" s="319">
        <v>190</v>
      </c>
      <c r="W266" s="342">
        <v>120</v>
      </c>
    </row>
    <row r="267" spans="1:23" ht="15.95" hidden="1" customHeight="1" outlineLevel="1" thickBot="1" x14ac:dyDescent="0.3">
      <c r="A267" s="391"/>
      <c r="B267" s="394"/>
      <c r="C267" s="348"/>
      <c r="D267" s="388"/>
      <c r="E267" s="18" t="s">
        <v>17</v>
      </c>
      <c r="F267" s="18">
        <f>IF(SUM(F265:F266)=SUM(I267:J267),SUM(F265:F266))</f>
        <v>8</v>
      </c>
      <c r="G267" s="18">
        <f t="shared" ref="G267:R267" si="103">SUM(G265:G266)</f>
        <v>0</v>
      </c>
      <c r="H267" s="18">
        <f t="shared" si="103"/>
        <v>0</v>
      </c>
      <c r="I267" s="18">
        <f t="shared" si="103"/>
        <v>7</v>
      </c>
      <c r="J267" s="18">
        <f t="shared" si="103"/>
        <v>1</v>
      </c>
      <c r="K267" s="18">
        <f t="shared" si="103"/>
        <v>0</v>
      </c>
      <c r="L267" s="18">
        <f t="shared" si="103"/>
        <v>0</v>
      </c>
      <c r="M267" s="18">
        <f t="shared" si="103"/>
        <v>8</v>
      </c>
      <c r="N267" s="18">
        <f t="shared" si="103"/>
        <v>7</v>
      </c>
      <c r="O267" s="18">
        <f t="shared" si="103"/>
        <v>8</v>
      </c>
      <c r="P267" s="18">
        <f t="shared" si="103"/>
        <v>8</v>
      </c>
      <c r="Q267" s="18">
        <f t="shared" si="103"/>
        <v>7</v>
      </c>
      <c r="R267" s="18">
        <f t="shared" si="103"/>
        <v>1</v>
      </c>
      <c r="S267" s="299" t="s">
        <v>172</v>
      </c>
      <c r="T267" s="299" t="s">
        <v>172</v>
      </c>
      <c r="U267" s="307" t="s">
        <v>172</v>
      </c>
      <c r="V267" s="308" t="s">
        <v>172</v>
      </c>
      <c r="W267" s="340" t="s">
        <v>172</v>
      </c>
    </row>
    <row r="268" spans="1:23" ht="17.25" customHeight="1" collapsed="1" thickBot="1" x14ac:dyDescent="0.3">
      <c r="A268" s="391"/>
      <c r="B268" s="401"/>
      <c r="C268" s="359" t="s">
        <v>148</v>
      </c>
      <c r="D268" s="360"/>
      <c r="E268" s="68" t="s">
        <v>15</v>
      </c>
      <c r="F268" s="283">
        <f t="shared" ref="F268" si="104">F265+F261+F257</f>
        <v>220</v>
      </c>
      <c r="G268" s="238">
        <f>G265+G261+G257</f>
        <v>18</v>
      </c>
      <c r="H268" s="237">
        <f t="shared" ref="H268:R268" si="105">H265+H261+H257</f>
        <v>1</v>
      </c>
      <c r="I268" s="222">
        <f t="shared" si="105"/>
        <v>170</v>
      </c>
      <c r="J268" s="222">
        <f t="shared" si="105"/>
        <v>50</v>
      </c>
      <c r="K268" s="222">
        <f t="shared" si="105"/>
        <v>1</v>
      </c>
      <c r="L268" s="222">
        <f t="shared" si="105"/>
        <v>1</v>
      </c>
      <c r="M268" s="19">
        <f t="shared" si="105"/>
        <v>102</v>
      </c>
      <c r="N268" s="222">
        <f t="shared" si="105"/>
        <v>26</v>
      </c>
      <c r="O268" s="222">
        <f t="shared" si="105"/>
        <v>118</v>
      </c>
      <c r="P268" s="222">
        <f t="shared" si="105"/>
        <v>23</v>
      </c>
      <c r="Q268" s="222">
        <f t="shared" si="105"/>
        <v>80</v>
      </c>
      <c r="R268" s="222">
        <f t="shared" si="105"/>
        <v>2</v>
      </c>
      <c r="S268" s="266">
        <v>36.5</v>
      </c>
      <c r="T268" s="266">
        <v>15</v>
      </c>
      <c r="U268" s="154">
        <v>4</v>
      </c>
      <c r="V268" s="154">
        <v>18</v>
      </c>
      <c r="W268" s="341">
        <v>12</v>
      </c>
    </row>
    <row r="269" spans="1:23" ht="17.25" customHeight="1" thickBot="1" x14ac:dyDescent="0.3">
      <c r="A269" s="391"/>
      <c r="B269" s="401"/>
      <c r="C269" s="389"/>
      <c r="D269" s="380"/>
      <c r="E269" s="68" t="s">
        <v>241</v>
      </c>
      <c r="F269" s="283">
        <f t="shared" ref="F269" si="106">F262+F258</f>
        <v>168</v>
      </c>
      <c r="G269" s="238">
        <f>G262+G258</f>
        <v>0</v>
      </c>
      <c r="H269" s="238">
        <f t="shared" ref="H269:R269" si="107">H262+H258</f>
        <v>0</v>
      </c>
      <c r="I269" s="224">
        <f t="shared" si="107"/>
        <v>131</v>
      </c>
      <c r="J269" s="224">
        <f t="shared" si="107"/>
        <v>37</v>
      </c>
      <c r="K269" s="224">
        <f t="shared" si="107"/>
        <v>0</v>
      </c>
      <c r="L269" s="224">
        <f t="shared" si="107"/>
        <v>0</v>
      </c>
      <c r="M269" s="131">
        <f t="shared" si="107"/>
        <v>69</v>
      </c>
      <c r="N269" s="224">
        <f t="shared" si="107"/>
        <v>30</v>
      </c>
      <c r="O269" s="224">
        <f t="shared" si="107"/>
        <v>126</v>
      </c>
      <c r="P269" s="224">
        <f t="shared" si="107"/>
        <v>15</v>
      </c>
      <c r="Q269" s="224">
        <f t="shared" si="107"/>
        <v>36</v>
      </c>
      <c r="R269" s="224">
        <f t="shared" si="107"/>
        <v>2</v>
      </c>
      <c r="S269" s="266">
        <v>35.4</v>
      </c>
      <c r="T269" s="266">
        <v>14.3</v>
      </c>
      <c r="U269" s="154">
        <v>15</v>
      </c>
      <c r="V269" s="154">
        <v>145</v>
      </c>
      <c r="W269" s="341">
        <v>93.75</v>
      </c>
    </row>
    <row r="270" spans="1:23" ht="16.5" customHeight="1" thickBot="1" x14ac:dyDescent="0.3">
      <c r="A270" s="391"/>
      <c r="B270" s="401"/>
      <c r="C270" s="361"/>
      <c r="D270" s="362"/>
      <c r="E270" s="44" t="s">
        <v>16</v>
      </c>
      <c r="F270" s="283">
        <f t="shared" ref="F270" si="108">F266+F263+F259</f>
        <v>454</v>
      </c>
      <c r="G270" s="238">
        <f>G266+G263+G259</f>
        <v>47</v>
      </c>
      <c r="H270" s="237">
        <f t="shared" ref="H270:R270" si="109">H266+H263+H259</f>
        <v>25</v>
      </c>
      <c r="I270" s="222">
        <f t="shared" si="109"/>
        <v>355</v>
      </c>
      <c r="J270" s="222">
        <f t="shared" si="109"/>
        <v>99</v>
      </c>
      <c r="K270" s="222">
        <f t="shared" si="109"/>
        <v>1</v>
      </c>
      <c r="L270" s="222">
        <f t="shared" si="109"/>
        <v>0</v>
      </c>
      <c r="M270" s="19">
        <f t="shared" si="109"/>
        <v>168</v>
      </c>
      <c r="N270" s="222">
        <f t="shared" si="109"/>
        <v>74</v>
      </c>
      <c r="O270" s="222">
        <f t="shared" si="109"/>
        <v>294</v>
      </c>
      <c r="P270" s="222">
        <f t="shared" si="109"/>
        <v>71</v>
      </c>
      <c r="Q270" s="222">
        <f t="shared" si="109"/>
        <v>97</v>
      </c>
      <c r="R270" s="222">
        <f t="shared" si="109"/>
        <v>10</v>
      </c>
      <c r="S270" s="266">
        <v>33.4</v>
      </c>
      <c r="T270" s="266">
        <v>15.433333333333332</v>
      </c>
      <c r="U270" s="154">
        <v>27.5</v>
      </c>
      <c r="V270" s="154">
        <v>221.66666666666666</v>
      </c>
      <c r="W270" s="341">
        <v>104.89999999999999</v>
      </c>
    </row>
    <row r="271" spans="1:23" ht="18" customHeight="1" thickBot="1" x14ac:dyDescent="0.3">
      <c r="A271" s="392"/>
      <c r="B271" s="402"/>
      <c r="C271" s="363"/>
      <c r="D271" s="364"/>
      <c r="E271" s="108" t="s">
        <v>17</v>
      </c>
      <c r="F271" s="129">
        <f>IF(SUM(F268:F270)=SUM(I271:J271),SUM(F268:F270))</f>
        <v>842</v>
      </c>
      <c r="G271" s="123">
        <f>SUM(G268:G270)</f>
        <v>65</v>
      </c>
      <c r="H271" s="123">
        <f t="shared" ref="H271:R271" si="110">SUM(H268:H270)</f>
        <v>26</v>
      </c>
      <c r="I271" s="123">
        <f t="shared" si="110"/>
        <v>656</v>
      </c>
      <c r="J271" s="123">
        <f t="shared" si="110"/>
        <v>186</v>
      </c>
      <c r="K271" s="123">
        <f t="shared" si="110"/>
        <v>2</v>
      </c>
      <c r="L271" s="123">
        <f t="shared" si="110"/>
        <v>1</v>
      </c>
      <c r="M271" s="123">
        <f t="shared" si="110"/>
        <v>339</v>
      </c>
      <c r="N271" s="123">
        <f t="shared" si="110"/>
        <v>130</v>
      </c>
      <c r="O271" s="123">
        <f t="shared" si="110"/>
        <v>538</v>
      </c>
      <c r="P271" s="123">
        <f t="shared" si="110"/>
        <v>109</v>
      </c>
      <c r="Q271" s="123">
        <f t="shared" si="110"/>
        <v>213</v>
      </c>
      <c r="R271" s="123">
        <f t="shared" si="110"/>
        <v>14</v>
      </c>
      <c r="S271" s="299" t="s">
        <v>173</v>
      </c>
      <c r="T271" s="299" t="s">
        <v>173</v>
      </c>
      <c r="U271" s="299" t="s">
        <v>173</v>
      </c>
      <c r="V271" s="300" t="s">
        <v>173</v>
      </c>
      <c r="W271" s="341" t="s">
        <v>173</v>
      </c>
    </row>
    <row r="272" spans="1:23" ht="15.95" hidden="1" customHeight="1" outlineLevel="1" thickBot="1" x14ac:dyDescent="0.3">
      <c r="A272" s="390">
        <v>10</v>
      </c>
      <c r="B272" s="393" t="s">
        <v>18</v>
      </c>
      <c r="C272" s="347">
        <v>76</v>
      </c>
      <c r="D272" s="353" t="s">
        <v>19</v>
      </c>
      <c r="E272" s="64" t="s">
        <v>15</v>
      </c>
      <c r="F272" s="283">
        <v>14</v>
      </c>
      <c r="G272" s="197"/>
      <c r="H272" s="198"/>
      <c r="I272" s="24">
        <v>13</v>
      </c>
      <c r="J272" s="141">
        <v>1</v>
      </c>
      <c r="K272" s="94">
        <v>1</v>
      </c>
      <c r="L272" s="15"/>
      <c r="M272" s="101">
        <v>8</v>
      </c>
      <c r="N272" s="15">
        <v>1</v>
      </c>
      <c r="O272" s="94">
        <v>4</v>
      </c>
      <c r="P272" s="15">
        <v>2</v>
      </c>
      <c r="Q272" s="94">
        <v>6</v>
      </c>
      <c r="R272" s="15"/>
      <c r="S272" s="279">
        <v>35</v>
      </c>
      <c r="T272" s="316">
        <v>14</v>
      </c>
      <c r="U272" s="317">
        <v>8</v>
      </c>
      <c r="V272" s="318">
        <v>16</v>
      </c>
      <c r="W272" s="342">
        <v>12</v>
      </c>
    </row>
    <row r="273" spans="1:23" ht="15.95" hidden="1" customHeight="1" outlineLevel="1" thickBot="1" x14ac:dyDescent="0.3">
      <c r="A273" s="391"/>
      <c r="B273" s="394"/>
      <c r="C273" s="347"/>
      <c r="D273" s="353"/>
      <c r="E273" s="33" t="s">
        <v>16</v>
      </c>
      <c r="F273" s="283">
        <v>81</v>
      </c>
      <c r="G273" s="186"/>
      <c r="H273" s="189"/>
      <c r="I273" s="47">
        <v>65</v>
      </c>
      <c r="J273" s="142">
        <v>16</v>
      </c>
      <c r="K273" s="57"/>
      <c r="L273" s="56"/>
      <c r="M273" s="58">
        <v>38</v>
      </c>
      <c r="N273" s="56">
        <v>7</v>
      </c>
      <c r="O273" s="57">
        <v>46</v>
      </c>
      <c r="P273" s="56">
        <v>18</v>
      </c>
      <c r="Q273" s="57">
        <v>28</v>
      </c>
      <c r="R273" s="56">
        <v>4</v>
      </c>
      <c r="S273" s="280">
        <v>34</v>
      </c>
      <c r="T273" s="304">
        <v>15</v>
      </c>
      <c r="U273" s="306">
        <v>15</v>
      </c>
      <c r="V273" s="319">
        <v>175</v>
      </c>
      <c r="W273" s="342">
        <v>99</v>
      </c>
    </row>
    <row r="274" spans="1:23" ht="15.95" hidden="1" customHeight="1" outlineLevel="1" thickBot="1" x14ac:dyDescent="0.3">
      <c r="A274" s="391"/>
      <c r="B274" s="394"/>
      <c r="C274" s="348"/>
      <c r="D274" s="354"/>
      <c r="E274" s="18" t="s">
        <v>17</v>
      </c>
      <c r="F274" s="18">
        <f>IF(SUM(F272:F273)=SUM(I274:J274),SUM(F272:F273))</f>
        <v>95</v>
      </c>
      <c r="G274" s="18">
        <f t="shared" ref="G274:R274" si="111">SUM(G272:G273)</f>
        <v>0</v>
      </c>
      <c r="H274" s="18">
        <f t="shared" si="111"/>
        <v>0</v>
      </c>
      <c r="I274" s="18">
        <f t="shared" si="111"/>
        <v>78</v>
      </c>
      <c r="J274" s="18">
        <f t="shared" si="111"/>
        <v>17</v>
      </c>
      <c r="K274" s="18">
        <f t="shared" si="111"/>
        <v>1</v>
      </c>
      <c r="L274" s="18">
        <f t="shared" si="111"/>
        <v>0</v>
      </c>
      <c r="M274" s="18">
        <f t="shared" si="111"/>
        <v>46</v>
      </c>
      <c r="N274" s="18">
        <f t="shared" si="111"/>
        <v>8</v>
      </c>
      <c r="O274" s="18">
        <f t="shared" si="111"/>
        <v>50</v>
      </c>
      <c r="P274" s="18">
        <f t="shared" si="111"/>
        <v>20</v>
      </c>
      <c r="Q274" s="18">
        <f t="shared" si="111"/>
        <v>34</v>
      </c>
      <c r="R274" s="18">
        <f t="shared" si="111"/>
        <v>4</v>
      </c>
      <c r="S274" s="266" t="s">
        <v>172</v>
      </c>
      <c r="T274" s="270" t="s">
        <v>172</v>
      </c>
      <c r="U274" s="307" t="s">
        <v>172</v>
      </c>
      <c r="V274" s="308" t="s">
        <v>172</v>
      </c>
      <c r="W274" s="340" t="s">
        <v>172</v>
      </c>
    </row>
    <row r="275" spans="1:23" ht="15.95" hidden="1" customHeight="1" outlineLevel="1" thickBot="1" x14ac:dyDescent="0.3">
      <c r="A275" s="391"/>
      <c r="B275" s="394"/>
      <c r="C275" s="347">
        <v>77</v>
      </c>
      <c r="D275" s="352" t="s">
        <v>20</v>
      </c>
      <c r="E275" s="64" t="s">
        <v>15</v>
      </c>
      <c r="F275" s="283"/>
      <c r="G275" s="197"/>
      <c r="H275" s="198"/>
      <c r="I275" s="24"/>
      <c r="J275" s="141"/>
      <c r="K275" s="94"/>
      <c r="L275" s="15"/>
      <c r="M275" s="101"/>
      <c r="N275" s="15"/>
      <c r="O275" s="94"/>
      <c r="P275" s="15"/>
      <c r="Q275" s="94"/>
      <c r="R275" s="15"/>
      <c r="S275" s="279"/>
      <c r="T275" s="316"/>
      <c r="U275" s="317"/>
      <c r="V275" s="318"/>
      <c r="W275" s="342"/>
    </row>
    <row r="276" spans="1:23" ht="15.95" hidden="1" customHeight="1" outlineLevel="1" thickBot="1" x14ac:dyDescent="0.3">
      <c r="A276" s="391"/>
      <c r="B276" s="394"/>
      <c r="C276" s="347"/>
      <c r="D276" s="353"/>
      <c r="E276" s="33" t="s">
        <v>16</v>
      </c>
      <c r="F276" s="283">
        <v>75</v>
      </c>
      <c r="G276" s="186"/>
      <c r="H276" s="189"/>
      <c r="I276" s="47">
        <v>62</v>
      </c>
      <c r="J276" s="142">
        <v>13</v>
      </c>
      <c r="K276" s="57"/>
      <c r="L276" s="56"/>
      <c r="M276" s="58">
        <v>36</v>
      </c>
      <c r="N276" s="56">
        <v>31</v>
      </c>
      <c r="O276" s="57">
        <v>30</v>
      </c>
      <c r="P276" s="56">
        <v>2</v>
      </c>
      <c r="Q276" s="57">
        <v>17</v>
      </c>
      <c r="R276" s="56">
        <v>12</v>
      </c>
      <c r="S276" s="280">
        <v>35</v>
      </c>
      <c r="T276" s="304">
        <v>14</v>
      </c>
      <c r="U276" s="306">
        <v>25</v>
      </c>
      <c r="V276" s="319">
        <v>185</v>
      </c>
      <c r="W276" s="342">
        <v>116.4</v>
      </c>
    </row>
    <row r="277" spans="1:23" ht="15.95" hidden="1" customHeight="1" outlineLevel="1" thickBot="1" x14ac:dyDescent="0.3">
      <c r="A277" s="391"/>
      <c r="B277" s="394"/>
      <c r="C277" s="348"/>
      <c r="D277" s="353"/>
      <c r="E277" s="18" t="s">
        <v>17</v>
      </c>
      <c r="F277" s="18">
        <f>IF(SUM(F275:F276)=SUM(I277:J277),SUM(F275:F276))</f>
        <v>75</v>
      </c>
      <c r="G277" s="18">
        <f t="shared" ref="G277:R277" si="112">SUM(G275:G276)</f>
        <v>0</v>
      </c>
      <c r="H277" s="18">
        <f t="shared" si="112"/>
        <v>0</v>
      </c>
      <c r="I277" s="18">
        <f t="shared" si="112"/>
        <v>62</v>
      </c>
      <c r="J277" s="18">
        <f t="shared" si="112"/>
        <v>13</v>
      </c>
      <c r="K277" s="18">
        <f t="shared" si="112"/>
        <v>0</v>
      </c>
      <c r="L277" s="18">
        <f t="shared" si="112"/>
        <v>0</v>
      </c>
      <c r="M277" s="18">
        <f t="shared" si="112"/>
        <v>36</v>
      </c>
      <c r="N277" s="18">
        <f t="shared" si="112"/>
        <v>31</v>
      </c>
      <c r="O277" s="18">
        <f t="shared" si="112"/>
        <v>30</v>
      </c>
      <c r="P277" s="18">
        <f t="shared" si="112"/>
        <v>2</v>
      </c>
      <c r="Q277" s="18">
        <f t="shared" si="112"/>
        <v>17</v>
      </c>
      <c r="R277" s="18">
        <f t="shared" si="112"/>
        <v>12</v>
      </c>
      <c r="S277" s="266" t="s">
        <v>172</v>
      </c>
      <c r="T277" s="270" t="s">
        <v>172</v>
      </c>
      <c r="U277" s="307" t="s">
        <v>172</v>
      </c>
      <c r="V277" s="308" t="s">
        <v>172</v>
      </c>
      <c r="W277" s="340" t="s">
        <v>172</v>
      </c>
    </row>
    <row r="278" spans="1:23" ht="17.25" customHeight="1" collapsed="1" thickBot="1" x14ac:dyDescent="0.3">
      <c r="A278" s="391"/>
      <c r="B278" s="401"/>
      <c r="C278" s="359" t="s">
        <v>149</v>
      </c>
      <c r="D278" s="360"/>
      <c r="E278" s="68" t="s">
        <v>15</v>
      </c>
      <c r="F278" s="283">
        <f>F275+F272</f>
        <v>14</v>
      </c>
      <c r="G278" s="196">
        <f t="shared" ref="G278:R278" si="113">G275+G272</f>
        <v>0</v>
      </c>
      <c r="H278" s="196">
        <f t="shared" si="113"/>
        <v>0</v>
      </c>
      <c r="I278" s="44">
        <f t="shared" si="113"/>
        <v>13</v>
      </c>
      <c r="J278" s="70">
        <f t="shared" si="113"/>
        <v>1</v>
      </c>
      <c r="K278" s="133">
        <f t="shared" si="113"/>
        <v>1</v>
      </c>
      <c r="L278" s="133">
        <f t="shared" si="113"/>
        <v>0</v>
      </c>
      <c r="M278" s="34">
        <f t="shared" si="113"/>
        <v>8</v>
      </c>
      <c r="N278" s="133">
        <f t="shared" si="113"/>
        <v>1</v>
      </c>
      <c r="O278" s="133">
        <f t="shared" si="113"/>
        <v>4</v>
      </c>
      <c r="P278" s="133">
        <f t="shared" si="113"/>
        <v>2</v>
      </c>
      <c r="Q278" s="133">
        <f t="shared" si="113"/>
        <v>6</v>
      </c>
      <c r="R278" s="133">
        <f t="shared" si="113"/>
        <v>0</v>
      </c>
      <c r="S278" s="266">
        <v>35</v>
      </c>
      <c r="T278" s="266">
        <v>14</v>
      </c>
      <c r="U278" s="140">
        <v>8</v>
      </c>
      <c r="V278" s="140">
        <v>16</v>
      </c>
      <c r="W278" s="340">
        <v>12</v>
      </c>
    </row>
    <row r="279" spans="1:23" ht="15.75" customHeight="1" thickBot="1" x14ac:dyDescent="0.3">
      <c r="A279" s="391"/>
      <c r="B279" s="401"/>
      <c r="C279" s="361"/>
      <c r="D279" s="362"/>
      <c r="E279" s="44" t="s">
        <v>16</v>
      </c>
      <c r="F279" s="283">
        <f>F276+F273</f>
        <v>156</v>
      </c>
      <c r="G279" s="234">
        <f t="shared" ref="G279:R279" si="114">G276+G273</f>
        <v>0</v>
      </c>
      <c r="H279" s="234">
        <f t="shared" si="114"/>
        <v>0</v>
      </c>
      <c r="I279" s="112">
        <f t="shared" si="114"/>
        <v>127</v>
      </c>
      <c r="J279" s="112">
        <f t="shared" si="114"/>
        <v>29</v>
      </c>
      <c r="K279" s="112">
        <f t="shared" si="114"/>
        <v>0</v>
      </c>
      <c r="L279" s="112">
        <f t="shared" si="114"/>
        <v>0</v>
      </c>
      <c r="M279" s="34">
        <f t="shared" si="114"/>
        <v>74</v>
      </c>
      <c r="N279" s="112">
        <f t="shared" si="114"/>
        <v>38</v>
      </c>
      <c r="O279" s="112">
        <f t="shared" si="114"/>
        <v>76</v>
      </c>
      <c r="P279" s="112">
        <f t="shared" si="114"/>
        <v>20</v>
      </c>
      <c r="Q279" s="112">
        <f t="shared" si="114"/>
        <v>45</v>
      </c>
      <c r="R279" s="112">
        <f t="shared" si="114"/>
        <v>16</v>
      </c>
      <c r="S279" s="266">
        <v>34.5</v>
      </c>
      <c r="T279" s="266">
        <v>14.5</v>
      </c>
      <c r="U279" s="140">
        <v>20</v>
      </c>
      <c r="V279" s="140">
        <v>180</v>
      </c>
      <c r="W279" s="340">
        <v>107.7</v>
      </c>
    </row>
    <row r="280" spans="1:23" ht="15.95" customHeight="1" thickBot="1" x14ac:dyDescent="0.3">
      <c r="A280" s="392"/>
      <c r="B280" s="402"/>
      <c r="C280" s="363"/>
      <c r="D280" s="364"/>
      <c r="E280" s="108" t="s">
        <v>17</v>
      </c>
      <c r="F280" s="108">
        <f>IF(SUM(F278:F279)=SUM(I280:J280),SUM(F278:F279))</f>
        <v>170</v>
      </c>
      <c r="G280" s="123">
        <f t="shared" ref="G280:R280" si="115">SUM(G278:G279)</f>
        <v>0</v>
      </c>
      <c r="H280" s="123">
        <f t="shared" si="115"/>
        <v>0</v>
      </c>
      <c r="I280" s="123">
        <f t="shared" si="115"/>
        <v>140</v>
      </c>
      <c r="J280" s="123">
        <f t="shared" si="115"/>
        <v>30</v>
      </c>
      <c r="K280" s="123">
        <f t="shared" si="115"/>
        <v>1</v>
      </c>
      <c r="L280" s="123">
        <f t="shared" si="115"/>
        <v>0</v>
      </c>
      <c r="M280" s="123">
        <f t="shared" si="115"/>
        <v>82</v>
      </c>
      <c r="N280" s="123">
        <f t="shared" si="115"/>
        <v>39</v>
      </c>
      <c r="O280" s="123">
        <f t="shared" si="115"/>
        <v>80</v>
      </c>
      <c r="P280" s="123">
        <f t="shared" si="115"/>
        <v>22</v>
      </c>
      <c r="Q280" s="123">
        <f t="shared" si="115"/>
        <v>51</v>
      </c>
      <c r="R280" s="123">
        <f t="shared" si="115"/>
        <v>16</v>
      </c>
      <c r="S280" s="299" t="s">
        <v>173</v>
      </c>
      <c r="T280" s="299" t="s">
        <v>173</v>
      </c>
      <c r="U280" s="299" t="s">
        <v>173</v>
      </c>
      <c r="V280" s="300" t="s">
        <v>173</v>
      </c>
      <c r="W280" s="341" t="s">
        <v>173</v>
      </c>
    </row>
    <row r="281" spans="1:23" ht="15.95" hidden="1" customHeight="1" outlineLevel="1" thickBot="1" x14ac:dyDescent="0.3">
      <c r="A281" s="390">
        <v>11</v>
      </c>
      <c r="B281" s="393" t="s">
        <v>92</v>
      </c>
      <c r="C281" s="346">
        <v>78</v>
      </c>
      <c r="D281" s="388" t="s">
        <v>93</v>
      </c>
      <c r="E281" s="69" t="s">
        <v>15</v>
      </c>
      <c r="F281" s="283">
        <v>24</v>
      </c>
      <c r="G281" s="197">
        <v>16</v>
      </c>
      <c r="H281" s="198"/>
      <c r="I281" s="24">
        <v>23</v>
      </c>
      <c r="J281" s="141">
        <v>1</v>
      </c>
      <c r="K281" s="94"/>
      <c r="L281" s="15"/>
      <c r="M281" s="101">
        <v>7</v>
      </c>
      <c r="N281" s="15">
        <v>2</v>
      </c>
      <c r="O281" s="94">
        <v>18</v>
      </c>
      <c r="P281" s="15"/>
      <c r="Q281" s="94">
        <v>5</v>
      </c>
      <c r="R281" s="15"/>
      <c r="S281" s="254">
        <v>37.299999999999997</v>
      </c>
      <c r="T281" s="301">
        <v>10.4</v>
      </c>
      <c r="U281" s="302">
        <v>4</v>
      </c>
      <c r="V281" s="303">
        <v>16</v>
      </c>
      <c r="W281" s="342">
        <v>12.21</v>
      </c>
    </row>
    <row r="282" spans="1:23" ht="15.95" hidden="1" customHeight="1" outlineLevel="1" thickBot="1" x14ac:dyDescent="0.3">
      <c r="A282" s="391"/>
      <c r="B282" s="394"/>
      <c r="C282" s="347"/>
      <c r="D282" s="355"/>
      <c r="E282" s="33" t="s">
        <v>16</v>
      </c>
      <c r="F282" s="283">
        <v>142</v>
      </c>
      <c r="G282" s="186">
        <v>2</v>
      </c>
      <c r="H282" s="189"/>
      <c r="I282" s="47">
        <v>112</v>
      </c>
      <c r="J282" s="142">
        <v>30</v>
      </c>
      <c r="K282" s="57"/>
      <c r="L282" s="56"/>
      <c r="M282" s="58">
        <v>47</v>
      </c>
      <c r="N282" s="56">
        <v>7</v>
      </c>
      <c r="O282" s="57">
        <v>69</v>
      </c>
      <c r="P282" s="56">
        <v>17</v>
      </c>
      <c r="Q282" s="57">
        <v>24</v>
      </c>
      <c r="R282" s="56"/>
      <c r="S282" s="304">
        <v>34.299999999999997</v>
      </c>
      <c r="T282" s="280">
        <v>10.7</v>
      </c>
      <c r="U282" s="305">
        <v>5</v>
      </c>
      <c r="V282" s="306">
        <v>220</v>
      </c>
      <c r="W282" s="342">
        <v>84.58</v>
      </c>
    </row>
    <row r="283" spans="1:23" ht="15.95" hidden="1" customHeight="1" outlineLevel="1" thickBot="1" x14ac:dyDescent="0.3">
      <c r="A283" s="391"/>
      <c r="B283" s="394"/>
      <c r="C283" s="348"/>
      <c r="D283" s="356"/>
      <c r="E283" s="18" t="s">
        <v>17</v>
      </c>
      <c r="F283" s="18">
        <f>IF(SUM(F281:F282)=SUM(I283:J283),SUM(F281:F282))</f>
        <v>166</v>
      </c>
      <c r="G283" s="18">
        <f t="shared" ref="G283:R283" si="116">SUM(G281:G282)</f>
        <v>18</v>
      </c>
      <c r="H283" s="18">
        <f t="shared" si="116"/>
        <v>0</v>
      </c>
      <c r="I283" s="18">
        <f t="shared" si="116"/>
        <v>135</v>
      </c>
      <c r="J283" s="18">
        <f t="shared" si="116"/>
        <v>31</v>
      </c>
      <c r="K283" s="18">
        <f t="shared" si="116"/>
        <v>0</v>
      </c>
      <c r="L283" s="18">
        <f t="shared" si="116"/>
        <v>0</v>
      </c>
      <c r="M283" s="18">
        <f t="shared" si="116"/>
        <v>54</v>
      </c>
      <c r="N283" s="18">
        <f t="shared" si="116"/>
        <v>9</v>
      </c>
      <c r="O283" s="18">
        <f t="shared" si="116"/>
        <v>87</v>
      </c>
      <c r="P283" s="18">
        <f t="shared" si="116"/>
        <v>17</v>
      </c>
      <c r="Q283" s="18">
        <f t="shared" si="116"/>
        <v>29</v>
      </c>
      <c r="R283" s="18">
        <f t="shared" si="116"/>
        <v>0</v>
      </c>
      <c r="S283" s="266" t="s">
        <v>172</v>
      </c>
      <c r="T283" s="270" t="s">
        <v>172</v>
      </c>
      <c r="U283" s="307" t="s">
        <v>172</v>
      </c>
      <c r="V283" s="308" t="s">
        <v>172</v>
      </c>
      <c r="W283" s="340" t="s">
        <v>172</v>
      </c>
    </row>
    <row r="284" spans="1:23" ht="15.75" hidden="1" customHeight="1" outlineLevel="1" thickBot="1" x14ac:dyDescent="0.3">
      <c r="A284" s="391"/>
      <c r="B284" s="394"/>
      <c r="C284" s="346">
        <v>79</v>
      </c>
      <c r="D284" s="388" t="s">
        <v>94</v>
      </c>
      <c r="E284" s="64" t="s">
        <v>15</v>
      </c>
      <c r="F284" s="283"/>
      <c r="G284" s="197"/>
      <c r="H284" s="198"/>
      <c r="I284" s="24"/>
      <c r="J284" s="141"/>
      <c r="K284" s="94"/>
      <c r="L284" s="15"/>
      <c r="M284" s="101"/>
      <c r="N284" s="15"/>
      <c r="O284" s="94"/>
      <c r="P284" s="15"/>
      <c r="Q284" s="94"/>
      <c r="R284" s="15"/>
      <c r="S284" s="254"/>
      <c r="T284" s="301"/>
      <c r="U284" s="302"/>
      <c r="V284" s="303"/>
      <c r="W284" s="342"/>
    </row>
    <row r="285" spans="1:23" ht="15.95" hidden="1" customHeight="1" outlineLevel="1" thickBot="1" x14ac:dyDescent="0.3">
      <c r="A285" s="391"/>
      <c r="B285" s="394"/>
      <c r="C285" s="347"/>
      <c r="D285" s="355"/>
      <c r="E285" s="33" t="s">
        <v>16</v>
      </c>
      <c r="F285" s="283">
        <v>72</v>
      </c>
      <c r="G285" s="186"/>
      <c r="H285" s="189"/>
      <c r="I285" s="47">
        <v>59</v>
      </c>
      <c r="J285" s="142">
        <v>13</v>
      </c>
      <c r="K285" s="57"/>
      <c r="L285" s="56"/>
      <c r="M285" s="58">
        <v>27</v>
      </c>
      <c r="N285" s="56">
        <v>22</v>
      </c>
      <c r="O285" s="57">
        <v>27</v>
      </c>
      <c r="P285" s="56">
        <v>12</v>
      </c>
      <c r="Q285" s="57">
        <v>8</v>
      </c>
      <c r="R285" s="56"/>
      <c r="S285" s="304">
        <v>33.9</v>
      </c>
      <c r="T285" s="280">
        <v>13</v>
      </c>
      <c r="U285" s="305">
        <v>5</v>
      </c>
      <c r="V285" s="306">
        <v>170</v>
      </c>
      <c r="W285" s="342">
        <v>68.3</v>
      </c>
    </row>
    <row r="286" spans="1:23" ht="15.95" hidden="1" customHeight="1" outlineLevel="1" thickBot="1" x14ac:dyDescent="0.3">
      <c r="A286" s="391"/>
      <c r="B286" s="394"/>
      <c r="C286" s="348"/>
      <c r="D286" s="356"/>
      <c r="E286" s="18" t="s">
        <v>17</v>
      </c>
      <c r="F286" s="18">
        <f>IF(SUM(F284:F285)=SUM(I286:J286),SUM(F284:F285))</f>
        <v>72</v>
      </c>
      <c r="G286" s="18">
        <f t="shared" ref="G286:R286" si="117">SUM(G284:G285)</f>
        <v>0</v>
      </c>
      <c r="H286" s="18">
        <f t="shared" si="117"/>
        <v>0</v>
      </c>
      <c r="I286" s="18">
        <f t="shared" si="117"/>
        <v>59</v>
      </c>
      <c r="J286" s="18">
        <f t="shared" si="117"/>
        <v>13</v>
      </c>
      <c r="K286" s="18">
        <f t="shared" si="117"/>
        <v>0</v>
      </c>
      <c r="L286" s="18">
        <f t="shared" si="117"/>
        <v>0</v>
      </c>
      <c r="M286" s="18">
        <f t="shared" si="117"/>
        <v>27</v>
      </c>
      <c r="N286" s="18">
        <f t="shared" si="117"/>
        <v>22</v>
      </c>
      <c r="O286" s="18">
        <f t="shared" si="117"/>
        <v>27</v>
      </c>
      <c r="P286" s="18">
        <f t="shared" si="117"/>
        <v>12</v>
      </c>
      <c r="Q286" s="18">
        <f t="shared" si="117"/>
        <v>8</v>
      </c>
      <c r="R286" s="18">
        <f t="shared" si="117"/>
        <v>0</v>
      </c>
      <c r="S286" s="266" t="s">
        <v>172</v>
      </c>
      <c r="T286" s="270" t="s">
        <v>172</v>
      </c>
      <c r="U286" s="307" t="s">
        <v>172</v>
      </c>
      <c r="V286" s="308" t="s">
        <v>172</v>
      </c>
      <c r="W286" s="340" t="s">
        <v>172</v>
      </c>
    </row>
    <row r="287" spans="1:23" ht="15.95" hidden="1" customHeight="1" outlineLevel="1" thickBot="1" x14ac:dyDescent="0.3">
      <c r="A287" s="391"/>
      <c r="B287" s="394"/>
      <c r="C287" s="346">
        <v>80</v>
      </c>
      <c r="D287" s="349" t="s">
        <v>95</v>
      </c>
      <c r="E287" s="64" t="s">
        <v>15</v>
      </c>
      <c r="F287" s="283"/>
      <c r="G287" s="197"/>
      <c r="H287" s="198"/>
      <c r="I287" s="24"/>
      <c r="J287" s="141"/>
      <c r="K287" s="94"/>
      <c r="L287" s="15"/>
      <c r="M287" s="101"/>
      <c r="N287" s="15"/>
      <c r="O287" s="94"/>
      <c r="P287" s="15"/>
      <c r="Q287" s="94"/>
      <c r="R287" s="15"/>
      <c r="S287" s="279"/>
      <c r="T287" s="316"/>
      <c r="U287" s="317"/>
      <c r="V287" s="318"/>
      <c r="W287" s="342"/>
    </row>
    <row r="288" spans="1:23" ht="15.95" hidden="1" customHeight="1" outlineLevel="1" thickBot="1" x14ac:dyDescent="0.3">
      <c r="A288" s="391"/>
      <c r="B288" s="394"/>
      <c r="C288" s="347"/>
      <c r="D288" s="355"/>
      <c r="E288" s="33" t="s">
        <v>16</v>
      </c>
      <c r="F288" s="283">
        <v>37</v>
      </c>
      <c r="G288" s="186"/>
      <c r="H288" s="189"/>
      <c r="I288" s="47">
        <v>34</v>
      </c>
      <c r="J288" s="142">
        <v>3</v>
      </c>
      <c r="K288" s="57"/>
      <c r="L288" s="56"/>
      <c r="M288" s="58">
        <v>4</v>
      </c>
      <c r="N288" s="56"/>
      <c r="O288" s="57">
        <v>11</v>
      </c>
      <c r="P288" s="56"/>
      <c r="Q288" s="57">
        <v>1</v>
      </c>
      <c r="R288" s="56"/>
      <c r="S288" s="280">
        <v>35</v>
      </c>
      <c r="T288" s="304">
        <v>13</v>
      </c>
      <c r="U288" s="306">
        <v>10</v>
      </c>
      <c r="V288" s="319">
        <v>250</v>
      </c>
      <c r="W288" s="342">
        <v>93.9</v>
      </c>
    </row>
    <row r="289" spans="1:23" ht="15.95" hidden="1" customHeight="1" outlineLevel="1" thickBot="1" x14ac:dyDescent="0.3">
      <c r="A289" s="391"/>
      <c r="B289" s="394"/>
      <c r="C289" s="348"/>
      <c r="D289" s="356"/>
      <c r="E289" s="18" t="s">
        <v>17</v>
      </c>
      <c r="F289" s="18">
        <f>IF(SUM(F287:F288)=SUM(I289:J289),SUM(F287:F288))</f>
        <v>37</v>
      </c>
      <c r="G289" s="18">
        <f t="shared" ref="G289:R289" si="118">SUM(G287:G288)</f>
        <v>0</v>
      </c>
      <c r="H289" s="18">
        <f t="shared" si="118"/>
        <v>0</v>
      </c>
      <c r="I289" s="18">
        <f t="shared" si="118"/>
        <v>34</v>
      </c>
      <c r="J289" s="18">
        <f t="shared" si="118"/>
        <v>3</v>
      </c>
      <c r="K289" s="18">
        <f t="shared" si="118"/>
        <v>0</v>
      </c>
      <c r="L289" s="18">
        <f t="shared" si="118"/>
        <v>0</v>
      </c>
      <c r="M289" s="18">
        <f t="shared" si="118"/>
        <v>4</v>
      </c>
      <c r="N289" s="18">
        <f t="shared" si="118"/>
        <v>0</v>
      </c>
      <c r="O289" s="18">
        <f t="shared" si="118"/>
        <v>11</v>
      </c>
      <c r="P289" s="18">
        <f t="shared" si="118"/>
        <v>0</v>
      </c>
      <c r="Q289" s="18">
        <f t="shared" si="118"/>
        <v>1</v>
      </c>
      <c r="R289" s="18">
        <f t="shared" si="118"/>
        <v>0</v>
      </c>
      <c r="S289" s="266" t="s">
        <v>172</v>
      </c>
      <c r="T289" s="270" t="s">
        <v>172</v>
      </c>
      <c r="U289" s="307" t="s">
        <v>172</v>
      </c>
      <c r="V289" s="308" t="s">
        <v>172</v>
      </c>
      <c r="W289" s="340" t="s">
        <v>172</v>
      </c>
    </row>
    <row r="290" spans="1:23" ht="15.95" hidden="1" customHeight="1" outlineLevel="1" thickBot="1" x14ac:dyDescent="0.3">
      <c r="A290" s="391"/>
      <c r="B290" s="394"/>
      <c r="C290" s="346">
        <v>81</v>
      </c>
      <c r="D290" s="349" t="s">
        <v>96</v>
      </c>
      <c r="E290" s="64" t="s">
        <v>15</v>
      </c>
      <c r="F290" s="283"/>
      <c r="G290" s="197"/>
      <c r="H290" s="198"/>
      <c r="I290" s="24"/>
      <c r="J290" s="141"/>
      <c r="K290" s="94"/>
      <c r="L290" s="15"/>
      <c r="M290" s="101"/>
      <c r="N290" s="15"/>
      <c r="O290" s="94"/>
      <c r="P290" s="15"/>
      <c r="Q290" s="94"/>
      <c r="R290" s="15"/>
      <c r="S290" s="279"/>
      <c r="T290" s="316"/>
      <c r="U290" s="317"/>
      <c r="V290" s="318"/>
      <c r="W290" s="342"/>
    </row>
    <row r="291" spans="1:23" ht="18" hidden="1" customHeight="1" outlineLevel="1" thickBot="1" x14ac:dyDescent="0.3">
      <c r="A291" s="391"/>
      <c r="B291" s="394"/>
      <c r="C291" s="347"/>
      <c r="D291" s="355"/>
      <c r="E291" s="33" t="s">
        <v>16</v>
      </c>
      <c r="F291" s="283">
        <v>15</v>
      </c>
      <c r="G291" s="186"/>
      <c r="H291" s="189"/>
      <c r="I291" s="47">
        <v>12</v>
      </c>
      <c r="J291" s="142">
        <v>3</v>
      </c>
      <c r="K291" s="57"/>
      <c r="L291" s="56"/>
      <c r="M291" s="58">
        <v>7</v>
      </c>
      <c r="N291" s="56">
        <v>4</v>
      </c>
      <c r="O291" s="57">
        <v>7</v>
      </c>
      <c r="P291" s="56">
        <v>4</v>
      </c>
      <c r="Q291" s="57">
        <v>4</v>
      </c>
      <c r="R291" s="56"/>
      <c r="S291" s="280">
        <v>35</v>
      </c>
      <c r="T291" s="304">
        <v>15</v>
      </c>
      <c r="U291" s="306">
        <v>35</v>
      </c>
      <c r="V291" s="319">
        <v>125</v>
      </c>
      <c r="W291" s="342">
        <v>100</v>
      </c>
    </row>
    <row r="292" spans="1:23" ht="15.95" hidden="1" customHeight="1" outlineLevel="1" thickBot="1" x14ac:dyDescent="0.3">
      <c r="A292" s="391"/>
      <c r="B292" s="394"/>
      <c r="C292" s="348"/>
      <c r="D292" s="356"/>
      <c r="E292" s="18" t="s">
        <v>17</v>
      </c>
      <c r="F292" s="18">
        <f>IF(SUM(F290:F291)=SUM(I292:J292),SUM(F290:F291))</f>
        <v>15</v>
      </c>
      <c r="G292" s="18">
        <f t="shared" ref="G292:R292" si="119">SUM(G290:G291)</f>
        <v>0</v>
      </c>
      <c r="H292" s="18">
        <f t="shared" si="119"/>
        <v>0</v>
      </c>
      <c r="I292" s="18">
        <f t="shared" si="119"/>
        <v>12</v>
      </c>
      <c r="J292" s="18">
        <f t="shared" si="119"/>
        <v>3</v>
      </c>
      <c r="K292" s="18">
        <f t="shared" si="119"/>
        <v>0</v>
      </c>
      <c r="L292" s="18">
        <f t="shared" si="119"/>
        <v>0</v>
      </c>
      <c r="M292" s="18">
        <f t="shared" si="119"/>
        <v>7</v>
      </c>
      <c r="N292" s="18">
        <f t="shared" si="119"/>
        <v>4</v>
      </c>
      <c r="O292" s="18">
        <f t="shared" si="119"/>
        <v>7</v>
      </c>
      <c r="P292" s="18">
        <f t="shared" si="119"/>
        <v>4</v>
      </c>
      <c r="Q292" s="18">
        <f t="shared" si="119"/>
        <v>4</v>
      </c>
      <c r="R292" s="18">
        <f t="shared" si="119"/>
        <v>0</v>
      </c>
      <c r="S292" s="266" t="s">
        <v>172</v>
      </c>
      <c r="T292" s="270" t="s">
        <v>172</v>
      </c>
      <c r="U292" s="307" t="s">
        <v>172</v>
      </c>
      <c r="V292" s="308" t="s">
        <v>172</v>
      </c>
      <c r="W292" s="340" t="s">
        <v>172</v>
      </c>
    </row>
    <row r="293" spans="1:23" ht="15.95" customHeight="1" collapsed="1" thickBot="1" x14ac:dyDescent="0.3">
      <c r="A293" s="391"/>
      <c r="B293" s="401"/>
      <c r="C293" s="382" t="s">
        <v>150</v>
      </c>
      <c r="D293" s="383"/>
      <c r="E293" s="68" t="s">
        <v>15</v>
      </c>
      <c r="F293" s="283">
        <f>F290+F287+F284+F281</f>
        <v>24</v>
      </c>
      <c r="G293" s="196">
        <f t="shared" ref="G293:R293" si="120">G290+G287+G284+G281</f>
        <v>16</v>
      </c>
      <c r="H293" s="196">
        <f t="shared" si="120"/>
        <v>0</v>
      </c>
      <c r="I293" s="44">
        <f t="shared" si="120"/>
        <v>23</v>
      </c>
      <c r="J293" s="70">
        <f t="shared" si="120"/>
        <v>1</v>
      </c>
      <c r="K293" s="133">
        <f t="shared" si="120"/>
        <v>0</v>
      </c>
      <c r="L293" s="133">
        <f t="shared" si="120"/>
        <v>0</v>
      </c>
      <c r="M293" s="34">
        <f t="shared" si="120"/>
        <v>7</v>
      </c>
      <c r="N293" s="133">
        <f t="shared" si="120"/>
        <v>2</v>
      </c>
      <c r="O293" s="133">
        <f t="shared" si="120"/>
        <v>18</v>
      </c>
      <c r="P293" s="133">
        <f t="shared" si="120"/>
        <v>0</v>
      </c>
      <c r="Q293" s="133">
        <f t="shared" si="120"/>
        <v>5</v>
      </c>
      <c r="R293" s="133">
        <f t="shared" si="120"/>
        <v>0</v>
      </c>
      <c r="S293" s="266">
        <v>37.299999999999997</v>
      </c>
      <c r="T293" s="266">
        <v>10.4</v>
      </c>
      <c r="U293" s="140">
        <v>4</v>
      </c>
      <c r="V293" s="140">
        <v>16</v>
      </c>
      <c r="W293" s="340">
        <v>12.21</v>
      </c>
    </row>
    <row r="294" spans="1:23" ht="18" customHeight="1" thickBot="1" x14ac:dyDescent="0.3">
      <c r="A294" s="391"/>
      <c r="B294" s="401"/>
      <c r="C294" s="384"/>
      <c r="D294" s="385"/>
      <c r="E294" s="44" t="s">
        <v>16</v>
      </c>
      <c r="F294" s="283">
        <f>F291+F288+F285+F282</f>
        <v>266</v>
      </c>
      <c r="G294" s="239">
        <f t="shared" ref="G294:R294" si="121">G291+G288+G285+G282</f>
        <v>2</v>
      </c>
      <c r="H294" s="239">
        <f t="shared" si="121"/>
        <v>0</v>
      </c>
      <c r="I294" s="112">
        <f t="shared" si="121"/>
        <v>217</v>
      </c>
      <c r="J294" s="112">
        <f t="shared" si="121"/>
        <v>49</v>
      </c>
      <c r="K294" s="112">
        <f t="shared" si="121"/>
        <v>0</v>
      </c>
      <c r="L294" s="112">
        <f t="shared" si="121"/>
        <v>0</v>
      </c>
      <c r="M294" s="34">
        <f t="shared" si="121"/>
        <v>85</v>
      </c>
      <c r="N294" s="112">
        <f t="shared" si="121"/>
        <v>33</v>
      </c>
      <c r="O294" s="112">
        <f t="shared" si="121"/>
        <v>114</v>
      </c>
      <c r="P294" s="112">
        <f t="shared" si="121"/>
        <v>33</v>
      </c>
      <c r="Q294" s="112">
        <f t="shared" si="121"/>
        <v>37</v>
      </c>
      <c r="R294" s="112">
        <f t="shared" si="121"/>
        <v>0</v>
      </c>
      <c r="S294" s="266">
        <v>34.549999999999997</v>
      </c>
      <c r="T294" s="266">
        <v>12.925000000000001</v>
      </c>
      <c r="U294" s="140">
        <v>13.75</v>
      </c>
      <c r="V294" s="140">
        <v>191.25</v>
      </c>
      <c r="W294" s="340">
        <v>86.694999999999993</v>
      </c>
    </row>
    <row r="295" spans="1:23" ht="15.95" customHeight="1" thickBot="1" x14ac:dyDescent="0.3">
      <c r="A295" s="392"/>
      <c r="B295" s="402"/>
      <c r="C295" s="386"/>
      <c r="D295" s="387"/>
      <c r="E295" s="108" t="s">
        <v>17</v>
      </c>
      <c r="F295" s="108">
        <f>IF(SUM(F293:F294)=SUM(I295:J295),SUM(F293:F294))</f>
        <v>290</v>
      </c>
      <c r="G295" s="123">
        <f t="shared" ref="G295:R295" si="122">SUM(G293:G294)</f>
        <v>18</v>
      </c>
      <c r="H295" s="123">
        <f t="shared" si="122"/>
        <v>0</v>
      </c>
      <c r="I295" s="123">
        <f t="shared" si="122"/>
        <v>240</v>
      </c>
      <c r="J295" s="123">
        <f t="shared" si="122"/>
        <v>50</v>
      </c>
      <c r="K295" s="123">
        <f t="shared" si="122"/>
        <v>0</v>
      </c>
      <c r="L295" s="123">
        <f t="shared" si="122"/>
        <v>0</v>
      </c>
      <c r="M295" s="123">
        <f t="shared" si="122"/>
        <v>92</v>
      </c>
      <c r="N295" s="123">
        <f t="shared" si="122"/>
        <v>35</v>
      </c>
      <c r="O295" s="123">
        <f t="shared" si="122"/>
        <v>132</v>
      </c>
      <c r="P295" s="123">
        <f t="shared" si="122"/>
        <v>33</v>
      </c>
      <c r="Q295" s="123">
        <f t="shared" si="122"/>
        <v>42</v>
      </c>
      <c r="R295" s="123">
        <f t="shared" si="122"/>
        <v>0</v>
      </c>
      <c r="S295" s="299" t="s">
        <v>173</v>
      </c>
      <c r="T295" s="299" t="s">
        <v>173</v>
      </c>
      <c r="U295" s="299" t="s">
        <v>173</v>
      </c>
      <c r="V295" s="300" t="s">
        <v>173</v>
      </c>
      <c r="W295" s="341" t="s">
        <v>173</v>
      </c>
    </row>
    <row r="296" spans="1:23" ht="18" hidden="1" customHeight="1" outlineLevel="1" thickBot="1" x14ac:dyDescent="0.3">
      <c r="A296" s="391"/>
      <c r="B296" s="394"/>
      <c r="C296" s="346">
        <v>82</v>
      </c>
      <c r="D296" s="357" t="s">
        <v>244</v>
      </c>
      <c r="E296" s="39" t="s">
        <v>15</v>
      </c>
      <c r="F296" s="283">
        <v>5</v>
      </c>
      <c r="G296" s="197"/>
      <c r="H296" s="198"/>
      <c r="I296" s="24">
        <v>4</v>
      </c>
      <c r="J296" s="141">
        <v>1</v>
      </c>
      <c r="K296" s="94"/>
      <c r="L296" s="15"/>
      <c r="M296" s="101">
        <v>2</v>
      </c>
      <c r="N296" s="15"/>
      <c r="O296" s="94">
        <v>4</v>
      </c>
      <c r="P296" s="15"/>
      <c r="Q296" s="94">
        <v>1</v>
      </c>
      <c r="R296" s="243"/>
      <c r="S296" s="329">
        <v>39.4</v>
      </c>
      <c r="T296" s="279">
        <v>19</v>
      </c>
      <c r="U296" s="330">
        <v>8</v>
      </c>
      <c r="V296" s="317">
        <v>20</v>
      </c>
      <c r="W296" s="342">
        <v>10.43</v>
      </c>
    </row>
    <row r="297" spans="1:23" ht="18" hidden="1" customHeight="1" outlineLevel="1" thickBot="1" x14ac:dyDescent="0.3">
      <c r="A297" s="391"/>
      <c r="B297" s="394"/>
      <c r="C297" s="347"/>
      <c r="D297" s="358"/>
      <c r="E297" s="38" t="s">
        <v>16</v>
      </c>
      <c r="F297" s="283">
        <f>21+88</f>
        <v>109</v>
      </c>
      <c r="G297" s="186"/>
      <c r="H297" s="189">
        <v>3</v>
      </c>
      <c r="I297" s="47">
        <f>18+75</f>
        <v>93</v>
      </c>
      <c r="J297" s="142">
        <f>3+13</f>
        <v>16</v>
      </c>
      <c r="K297" s="57"/>
      <c r="L297" s="56"/>
      <c r="M297" s="58">
        <f>9+18</f>
        <v>27</v>
      </c>
      <c r="N297" s="56">
        <v>1</v>
      </c>
      <c r="O297" s="57">
        <f>13+56</f>
        <v>69</v>
      </c>
      <c r="P297" s="56">
        <f>8+3</f>
        <v>11</v>
      </c>
      <c r="Q297" s="57">
        <f>8+8</f>
        <v>16</v>
      </c>
      <c r="R297" s="243"/>
      <c r="S297" s="331">
        <v>35.049999999999997</v>
      </c>
      <c r="T297" s="331">
        <v>16</v>
      </c>
      <c r="U297" s="305">
        <v>5</v>
      </c>
      <c r="V297" s="306">
        <v>160</v>
      </c>
      <c r="W297" s="342">
        <v>82.5</v>
      </c>
    </row>
    <row r="298" spans="1:23" ht="18" hidden="1" customHeight="1" outlineLevel="1" thickBot="1" x14ac:dyDescent="0.3">
      <c r="A298" s="391"/>
      <c r="B298" s="394"/>
      <c r="C298" s="348"/>
      <c r="D298" s="372"/>
      <c r="E298" s="20" t="s">
        <v>17</v>
      </c>
      <c r="F298" s="18">
        <f>IF(SUM(F296:F297)=SUM(I298:J298),SUM(F296:F297))</f>
        <v>114</v>
      </c>
      <c r="G298" s="18">
        <f t="shared" ref="G298:R298" si="123">SUM(G296:G297)</f>
        <v>0</v>
      </c>
      <c r="H298" s="18">
        <f t="shared" si="123"/>
        <v>3</v>
      </c>
      <c r="I298" s="18">
        <f t="shared" si="123"/>
        <v>97</v>
      </c>
      <c r="J298" s="18">
        <f t="shared" si="123"/>
        <v>17</v>
      </c>
      <c r="K298" s="18">
        <f t="shared" si="123"/>
        <v>0</v>
      </c>
      <c r="L298" s="18">
        <f t="shared" si="123"/>
        <v>0</v>
      </c>
      <c r="M298" s="18">
        <f t="shared" si="123"/>
        <v>29</v>
      </c>
      <c r="N298" s="18">
        <f t="shared" si="123"/>
        <v>1</v>
      </c>
      <c r="O298" s="18">
        <f t="shared" si="123"/>
        <v>73</v>
      </c>
      <c r="P298" s="18">
        <f t="shared" si="123"/>
        <v>11</v>
      </c>
      <c r="Q298" s="18">
        <f t="shared" si="123"/>
        <v>17</v>
      </c>
      <c r="R298" s="25">
        <f t="shared" si="123"/>
        <v>0</v>
      </c>
      <c r="S298" s="266" t="s">
        <v>172</v>
      </c>
      <c r="T298" s="270" t="s">
        <v>172</v>
      </c>
      <c r="U298" s="307" t="s">
        <v>172</v>
      </c>
      <c r="V298" s="308" t="s">
        <v>172</v>
      </c>
      <c r="W298" s="340" t="s">
        <v>172</v>
      </c>
    </row>
    <row r="299" spans="1:23" ht="15.95" hidden="1" customHeight="1" outlineLevel="1" thickBot="1" x14ac:dyDescent="0.3">
      <c r="A299" s="391"/>
      <c r="B299" s="394"/>
      <c r="C299" s="346">
        <v>83</v>
      </c>
      <c r="D299" s="349" t="s">
        <v>135</v>
      </c>
      <c r="E299" s="64" t="s">
        <v>15</v>
      </c>
      <c r="F299" s="283"/>
      <c r="G299" s="197"/>
      <c r="H299" s="198"/>
      <c r="I299" s="24"/>
      <c r="J299" s="141"/>
      <c r="K299" s="94"/>
      <c r="L299" s="15"/>
      <c r="M299" s="101"/>
      <c r="N299" s="15"/>
      <c r="O299" s="94"/>
      <c r="P299" s="15"/>
      <c r="Q299" s="94"/>
      <c r="R299" s="15"/>
      <c r="S299" s="279"/>
      <c r="T299" s="316"/>
      <c r="U299" s="317"/>
      <c r="V299" s="318"/>
      <c r="W299" s="342"/>
    </row>
    <row r="300" spans="1:23" ht="15.95" hidden="1" customHeight="1" outlineLevel="1" thickBot="1" x14ac:dyDescent="0.3">
      <c r="A300" s="391"/>
      <c r="B300" s="394"/>
      <c r="C300" s="347"/>
      <c r="D300" s="355"/>
      <c r="E300" s="33" t="s">
        <v>16</v>
      </c>
      <c r="F300" s="283">
        <v>101</v>
      </c>
      <c r="G300" s="186"/>
      <c r="H300" s="189"/>
      <c r="I300" s="47">
        <v>72</v>
      </c>
      <c r="J300" s="142">
        <v>29</v>
      </c>
      <c r="K300" s="57"/>
      <c r="L300" s="56"/>
      <c r="M300" s="58">
        <v>46</v>
      </c>
      <c r="N300" s="56">
        <v>6</v>
      </c>
      <c r="O300" s="57">
        <v>68</v>
      </c>
      <c r="P300" s="56">
        <v>11</v>
      </c>
      <c r="Q300" s="57">
        <v>33</v>
      </c>
      <c r="R300" s="56"/>
      <c r="S300" s="280">
        <v>33.619999999999997</v>
      </c>
      <c r="T300" s="304">
        <v>15.42</v>
      </c>
      <c r="U300" s="306">
        <v>5</v>
      </c>
      <c r="V300" s="319">
        <v>275</v>
      </c>
      <c r="W300" s="342">
        <v>82.57</v>
      </c>
    </row>
    <row r="301" spans="1:23" ht="15.95" hidden="1" customHeight="1" outlineLevel="1" thickBot="1" x14ac:dyDescent="0.3">
      <c r="A301" s="391"/>
      <c r="B301" s="394"/>
      <c r="C301" s="348"/>
      <c r="D301" s="356"/>
      <c r="E301" s="18" t="s">
        <v>17</v>
      </c>
      <c r="F301" s="18">
        <f>IF(SUM(F299:F300)=SUM(I301:J301),SUM(F299:F300))</f>
        <v>101</v>
      </c>
      <c r="G301" s="18">
        <f t="shared" ref="G301:R301" si="124">SUM(G299:G300)</f>
        <v>0</v>
      </c>
      <c r="H301" s="18">
        <f t="shared" si="124"/>
        <v>0</v>
      </c>
      <c r="I301" s="18">
        <f t="shared" si="124"/>
        <v>72</v>
      </c>
      <c r="J301" s="18">
        <f t="shared" si="124"/>
        <v>29</v>
      </c>
      <c r="K301" s="18">
        <f t="shared" si="124"/>
        <v>0</v>
      </c>
      <c r="L301" s="18">
        <f t="shared" si="124"/>
        <v>0</v>
      </c>
      <c r="M301" s="18">
        <f t="shared" si="124"/>
        <v>46</v>
      </c>
      <c r="N301" s="18">
        <f t="shared" si="124"/>
        <v>6</v>
      </c>
      <c r="O301" s="18">
        <f t="shared" si="124"/>
        <v>68</v>
      </c>
      <c r="P301" s="18">
        <f t="shared" si="124"/>
        <v>11</v>
      </c>
      <c r="Q301" s="18">
        <f t="shared" si="124"/>
        <v>33</v>
      </c>
      <c r="R301" s="18">
        <f t="shared" si="124"/>
        <v>0</v>
      </c>
      <c r="S301" s="266" t="s">
        <v>172</v>
      </c>
      <c r="T301" s="270" t="s">
        <v>172</v>
      </c>
      <c r="U301" s="307" t="s">
        <v>172</v>
      </c>
      <c r="V301" s="308" t="s">
        <v>172</v>
      </c>
      <c r="W301" s="340" t="s">
        <v>172</v>
      </c>
    </row>
    <row r="302" spans="1:23" ht="15.95" customHeight="1" collapsed="1" thickBot="1" x14ac:dyDescent="0.3">
      <c r="A302" s="391"/>
      <c r="B302" s="401"/>
      <c r="C302" s="373" t="s">
        <v>151</v>
      </c>
      <c r="D302" s="374"/>
      <c r="E302" s="44" t="s">
        <v>176</v>
      </c>
      <c r="F302" s="283">
        <f>F299+F296</f>
        <v>5</v>
      </c>
      <c r="G302" s="196">
        <f t="shared" ref="G302:R302" si="125">G299+G296</f>
        <v>0</v>
      </c>
      <c r="H302" s="196">
        <f t="shared" si="125"/>
        <v>0</v>
      </c>
      <c r="I302" s="44">
        <f t="shared" si="125"/>
        <v>4</v>
      </c>
      <c r="J302" s="70">
        <f t="shared" si="125"/>
        <v>1</v>
      </c>
      <c r="K302" s="133">
        <f t="shared" si="125"/>
        <v>0</v>
      </c>
      <c r="L302" s="133">
        <f t="shared" si="125"/>
        <v>0</v>
      </c>
      <c r="M302" s="34">
        <f t="shared" si="125"/>
        <v>2</v>
      </c>
      <c r="N302" s="133">
        <f t="shared" si="125"/>
        <v>0</v>
      </c>
      <c r="O302" s="133">
        <f t="shared" si="125"/>
        <v>4</v>
      </c>
      <c r="P302" s="133">
        <f t="shared" si="125"/>
        <v>0</v>
      </c>
      <c r="Q302" s="133">
        <f t="shared" si="125"/>
        <v>1</v>
      </c>
      <c r="R302" s="133">
        <f t="shared" si="125"/>
        <v>0</v>
      </c>
      <c r="S302" s="266">
        <v>39.4</v>
      </c>
      <c r="T302" s="266">
        <v>19</v>
      </c>
      <c r="U302" s="140">
        <v>8</v>
      </c>
      <c r="V302" s="140">
        <v>20</v>
      </c>
      <c r="W302" s="340">
        <v>10.43</v>
      </c>
    </row>
    <row r="303" spans="1:23" ht="15.95" customHeight="1" thickBot="1" x14ac:dyDescent="0.3">
      <c r="A303" s="391"/>
      <c r="B303" s="401"/>
      <c r="C303" s="375"/>
      <c r="D303" s="376"/>
      <c r="E303" s="44" t="s">
        <v>16</v>
      </c>
      <c r="F303" s="283">
        <f>F300+F297</f>
        <v>210</v>
      </c>
      <c r="G303" s="234">
        <f t="shared" ref="G303:R303" si="126">G300+G297</f>
        <v>0</v>
      </c>
      <c r="H303" s="234">
        <f t="shared" si="126"/>
        <v>3</v>
      </c>
      <c r="I303" s="112">
        <f t="shared" si="126"/>
        <v>165</v>
      </c>
      <c r="J303" s="112">
        <f t="shared" si="126"/>
        <v>45</v>
      </c>
      <c r="K303" s="112">
        <f t="shared" si="126"/>
        <v>0</v>
      </c>
      <c r="L303" s="112">
        <f t="shared" si="126"/>
        <v>0</v>
      </c>
      <c r="M303" s="34">
        <f t="shared" si="126"/>
        <v>73</v>
      </c>
      <c r="N303" s="112">
        <f t="shared" si="126"/>
        <v>7</v>
      </c>
      <c r="O303" s="112">
        <f t="shared" si="126"/>
        <v>137</v>
      </c>
      <c r="P303" s="112">
        <f t="shared" si="126"/>
        <v>22</v>
      </c>
      <c r="Q303" s="112">
        <f t="shared" si="126"/>
        <v>49</v>
      </c>
      <c r="R303" s="112">
        <f t="shared" si="126"/>
        <v>0</v>
      </c>
      <c r="S303" s="266">
        <v>34.334999999999994</v>
      </c>
      <c r="T303" s="266">
        <v>15.71</v>
      </c>
      <c r="U303" s="140">
        <v>5</v>
      </c>
      <c r="V303" s="140">
        <v>217.5</v>
      </c>
      <c r="W303" s="340">
        <v>82.534999999999997</v>
      </c>
    </row>
    <row r="304" spans="1:23" ht="15.95" customHeight="1" thickBot="1" x14ac:dyDescent="0.3">
      <c r="A304" s="392"/>
      <c r="B304" s="402"/>
      <c r="C304" s="377"/>
      <c r="D304" s="378"/>
      <c r="E304" s="108" t="s">
        <v>17</v>
      </c>
      <c r="F304" s="108">
        <f>IF(SUM(F302:F303)=SUM(I304:J304),SUM(F302:F303))</f>
        <v>215</v>
      </c>
      <c r="G304" s="123">
        <f t="shared" ref="G304:R304" si="127">SUM(G302:G303)</f>
        <v>0</v>
      </c>
      <c r="H304" s="123">
        <f t="shared" si="127"/>
        <v>3</v>
      </c>
      <c r="I304" s="123">
        <f t="shared" si="127"/>
        <v>169</v>
      </c>
      <c r="J304" s="123">
        <f t="shared" si="127"/>
        <v>46</v>
      </c>
      <c r="K304" s="123">
        <f t="shared" si="127"/>
        <v>0</v>
      </c>
      <c r="L304" s="123">
        <f t="shared" si="127"/>
        <v>0</v>
      </c>
      <c r="M304" s="123">
        <f t="shared" si="127"/>
        <v>75</v>
      </c>
      <c r="N304" s="123">
        <f t="shared" si="127"/>
        <v>7</v>
      </c>
      <c r="O304" s="123">
        <f t="shared" si="127"/>
        <v>141</v>
      </c>
      <c r="P304" s="123">
        <f t="shared" si="127"/>
        <v>22</v>
      </c>
      <c r="Q304" s="123">
        <f t="shared" si="127"/>
        <v>50</v>
      </c>
      <c r="R304" s="123">
        <f t="shared" si="127"/>
        <v>0</v>
      </c>
      <c r="S304" s="299" t="s">
        <v>173</v>
      </c>
      <c r="T304" s="299" t="s">
        <v>173</v>
      </c>
      <c r="U304" s="299" t="s">
        <v>173</v>
      </c>
      <c r="V304" s="300" t="s">
        <v>173</v>
      </c>
      <c r="W304" s="341" t="s">
        <v>173</v>
      </c>
    </row>
    <row r="305" spans="1:23" ht="15.95" hidden="1" customHeight="1" outlineLevel="1" thickBot="1" x14ac:dyDescent="0.3">
      <c r="A305" s="390">
        <v>13</v>
      </c>
      <c r="B305" s="393" t="s">
        <v>97</v>
      </c>
      <c r="C305" s="346">
        <v>84</v>
      </c>
      <c r="D305" s="371" t="s">
        <v>98</v>
      </c>
      <c r="E305" s="69" t="s">
        <v>15</v>
      </c>
      <c r="F305" s="283">
        <v>23</v>
      </c>
      <c r="G305" s="197">
        <v>6</v>
      </c>
      <c r="H305" s="198"/>
      <c r="I305" s="24">
        <v>20</v>
      </c>
      <c r="J305" s="141">
        <v>3</v>
      </c>
      <c r="K305" s="94"/>
      <c r="L305" s="15"/>
      <c r="M305" s="101">
        <v>7</v>
      </c>
      <c r="N305" s="15"/>
      <c r="O305" s="94">
        <v>10</v>
      </c>
      <c r="P305" s="15">
        <v>1</v>
      </c>
      <c r="Q305" s="94">
        <v>2</v>
      </c>
      <c r="R305" s="15"/>
      <c r="S305" s="279">
        <v>14.35</v>
      </c>
      <c r="T305" s="279">
        <v>38.099999999999994</v>
      </c>
      <c r="U305" s="317">
        <v>4</v>
      </c>
      <c r="V305" s="318">
        <v>16</v>
      </c>
      <c r="W305" s="342">
        <v>10</v>
      </c>
    </row>
    <row r="306" spans="1:23" ht="15.95" hidden="1" customHeight="1" outlineLevel="1" thickBot="1" x14ac:dyDescent="0.3">
      <c r="A306" s="391"/>
      <c r="B306" s="394"/>
      <c r="C306" s="347"/>
      <c r="D306" s="358"/>
      <c r="E306" s="33" t="s">
        <v>16</v>
      </c>
      <c r="F306" s="283">
        <v>57</v>
      </c>
      <c r="G306" s="186"/>
      <c r="H306" s="189"/>
      <c r="I306" s="47">
        <v>53</v>
      </c>
      <c r="J306" s="142">
        <v>4</v>
      </c>
      <c r="K306" s="57"/>
      <c r="L306" s="56"/>
      <c r="M306" s="58">
        <v>5</v>
      </c>
      <c r="N306" s="56"/>
      <c r="O306" s="57">
        <v>16</v>
      </c>
      <c r="P306" s="56">
        <v>3</v>
      </c>
      <c r="Q306" s="57">
        <v>2</v>
      </c>
      <c r="R306" s="56">
        <v>1</v>
      </c>
      <c r="S306" s="280">
        <v>34.799999999999997</v>
      </c>
      <c r="T306" s="304">
        <v>14.3</v>
      </c>
      <c r="U306" s="306">
        <v>40</v>
      </c>
      <c r="V306" s="319">
        <v>220</v>
      </c>
      <c r="W306" s="342">
        <v>98.2</v>
      </c>
    </row>
    <row r="307" spans="1:23" ht="15.95" hidden="1" customHeight="1" outlineLevel="1" thickBot="1" x14ac:dyDescent="0.3">
      <c r="A307" s="391"/>
      <c r="B307" s="394"/>
      <c r="C307" s="348"/>
      <c r="D307" s="372"/>
      <c r="E307" s="18" t="s">
        <v>17</v>
      </c>
      <c r="F307" s="18">
        <f>IF(SUM(F305:F306)=SUM(I307:J307),SUM(F305:F306))</f>
        <v>80</v>
      </c>
      <c r="G307" s="18">
        <f t="shared" ref="G307:R307" si="128">SUM(G305:G306)</f>
        <v>6</v>
      </c>
      <c r="H307" s="18">
        <f t="shared" si="128"/>
        <v>0</v>
      </c>
      <c r="I307" s="18">
        <f t="shared" si="128"/>
        <v>73</v>
      </c>
      <c r="J307" s="18">
        <f t="shared" si="128"/>
        <v>7</v>
      </c>
      <c r="K307" s="18">
        <f t="shared" si="128"/>
        <v>0</v>
      </c>
      <c r="L307" s="18">
        <f t="shared" si="128"/>
        <v>0</v>
      </c>
      <c r="M307" s="18">
        <f t="shared" si="128"/>
        <v>12</v>
      </c>
      <c r="N307" s="18">
        <f t="shared" si="128"/>
        <v>0</v>
      </c>
      <c r="O307" s="18">
        <f t="shared" si="128"/>
        <v>26</v>
      </c>
      <c r="P307" s="18">
        <f t="shared" si="128"/>
        <v>4</v>
      </c>
      <c r="Q307" s="18">
        <f t="shared" si="128"/>
        <v>4</v>
      </c>
      <c r="R307" s="18">
        <f t="shared" si="128"/>
        <v>1</v>
      </c>
      <c r="S307" s="266" t="s">
        <v>172</v>
      </c>
      <c r="T307" s="270" t="s">
        <v>172</v>
      </c>
      <c r="U307" s="307" t="s">
        <v>172</v>
      </c>
      <c r="V307" s="308" t="s">
        <v>172</v>
      </c>
      <c r="W307" s="340" t="s">
        <v>172</v>
      </c>
    </row>
    <row r="308" spans="1:23" ht="15.95" hidden="1" customHeight="1" outlineLevel="1" thickBot="1" x14ac:dyDescent="0.3">
      <c r="A308" s="391"/>
      <c r="B308" s="394"/>
      <c r="C308" s="346">
        <v>85</v>
      </c>
      <c r="D308" s="357" t="s">
        <v>99</v>
      </c>
      <c r="E308" s="64" t="s">
        <v>15</v>
      </c>
      <c r="F308" s="283"/>
      <c r="G308" s="197"/>
      <c r="H308" s="198"/>
      <c r="I308" s="24"/>
      <c r="J308" s="141"/>
      <c r="K308" s="94"/>
      <c r="L308" s="15"/>
      <c r="M308" s="101"/>
      <c r="N308" s="15"/>
      <c r="O308" s="94"/>
      <c r="P308" s="15"/>
      <c r="Q308" s="94"/>
      <c r="R308" s="15"/>
      <c r="S308" s="279"/>
      <c r="T308" s="316"/>
      <c r="U308" s="317"/>
      <c r="V308" s="318"/>
      <c r="W308" s="342"/>
    </row>
    <row r="309" spans="1:23" ht="15.95" hidden="1" customHeight="1" outlineLevel="1" thickBot="1" x14ac:dyDescent="0.3">
      <c r="A309" s="391"/>
      <c r="B309" s="394"/>
      <c r="C309" s="347"/>
      <c r="D309" s="358"/>
      <c r="E309" s="33" t="s">
        <v>16</v>
      </c>
      <c r="F309" s="283">
        <v>65</v>
      </c>
      <c r="G309" s="186"/>
      <c r="H309" s="189"/>
      <c r="I309" s="47">
        <v>52</v>
      </c>
      <c r="J309" s="142">
        <v>13</v>
      </c>
      <c r="K309" s="57"/>
      <c r="L309" s="56"/>
      <c r="M309" s="58">
        <v>53</v>
      </c>
      <c r="N309" s="56">
        <v>21</v>
      </c>
      <c r="O309" s="57">
        <v>40</v>
      </c>
      <c r="P309" s="56">
        <v>32</v>
      </c>
      <c r="Q309" s="57">
        <v>32</v>
      </c>
      <c r="R309" s="56">
        <v>1</v>
      </c>
      <c r="S309" s="280">
        <v>37</v>
      </c>
      <c r="T309" s="304">
        <v>16</v>
      </c>
      <c r="U309" s="306">
        <v>195</v>
      </c>
      <c r="V309" s="332">
        <v>20</v>
      </c>
      <c r="W309" s="342">
        <v>95</v>
      </c>
    </row>
    <row r="310" spans="1:23" ht="15.95" hidden="1" customHeight="1" outlineLevel="1" thickBot="1" x14ac:dyDescent="0.3">
      <c r="A310" s="391"/>
      <c r="B310" s="394"/>
      <c r="C310" s="348"/>
      <c r="D310" s="372"/>
      <c r="E310" s="18" t="s">
        <v>17</v>
      </c>
      <c r="F310" s="18">
        <f>IF(SUM(F308:F309)=SUM(I310:J310),SUM(F308:F309))</f>
        <v>65</v>
      </c>
      <c r="G310" s="18">
        <f t="shared" ref="G310:R310" si="129">SUM(G308:G309)</f>
        <v>0</v>
      </c>
      <c r="H310" s="18">
        <f t="shared" si="129"/>
        <v>0</v>
      </c>
      <c r="I310" s="18">
        <f t="shared" si="129"/>
        <v>52</v>
      </c>
      <c r="J310" s="18">
        <f t="shared" si="129"/>
        <v>13</v>
      </c>
      <c r="K310" s="18">
        <f t="shared" si="129"/>
        <v>0</v>
      </c>
      <c r="L310" s="18">
        <f t="shared" si="129"/>
        <v>0</v>
      </c>
      <c r="M310" s="18">
        <f t="shared" si="129"/>
        <v>53</v>
      </c>
      <c r="N310" s="18">
        <f t="shared" si="129"/>
        <v>21</v>
      </c>
      <c r="O310" s="18">
        <f t="shared" si="129"/>
        <v>40</v>
      </c>
      <c r="P310" s="18">
        <f t="shared" si="129"/>
        <v>32</v>
      </c>
      <c r="Q310" s="18">
        <f t="shared" si="129"/>
        <v>32</v>
      </c>
      <c r="R310" s="18">
        <f t="shared" si="129"/>
        <v>1</v>
      </c>
      <c r="S310" s="266" t="s">
        <v>172</v>
      </c>
      <c r="T310" s="270" t="s">
        <v>172</v>
      </c>
      <c r="U310" s="307" t="s">
        <v>172</v>
      </c>
      <c r="V310" s="308" t="s">
        <v>172</v>
      </c>
      <c r="W310" s="340" t="s">
        <v>172</v>
      </c>
    </row>
    <row r="311" spans="1:23" ht="15.95" hidden="1" customHeight="1" outlineLevel="1" thickBot="1" x14ac:dyDescent="0.3">
      <c r="A311" s="391"/>
      <c r="B311" s="394"/>
      <c r="C311" s="346">
        <v>86</v>
      </c>
      <c r="D311" s="352" t="s">
        <v>100</v>
      </c>
      <c r="E311" s="64" t="s">
        <v>15</v>
      </c>
      <c r="F311" s="283"/>
      <c r="G311" s="197"/>
      <c r="H311" s="198"/>
      <c r="I311" s="24"/>
      <c r="J311" s="141"/>
      <c r="K311" s="94"/>
      <c r="L311" s="15"/>
      <c r="M311" s="101"/>
      <c r="N311" s="15"/>
      <c r="O311" s="94"/>
      <c r="P311" s="15"/>
      <c r="Q311" s="94"/>
      <c r="R311" s="15"/>
      <c r="S311" s="279"/>
      <c r="T311" s="316"/>
      <c r="U311" s="317"/>
      <c r="V311" s="318"/>
      <c r="W311" s="342"/>
    </row>
    <row r="312" spans="1:23" ht="15.95" hidden="1" customHeight="1" outlineLevel="1" thickBot="1" x14ac:dyDescent="0.3">
      <c r="A312" s="391"/>
      <c r="B312" s="394"/>
      <c r="C312" s="347"/>
      <c r="D312" s="353"/>
      <c r="E312" s="33" t="s">
        <v>16</v>
      </c>
      <c r="F312" s="283">
        <v>54</v>
      </c>
      <c r="G312" s="197"/>
      <c r="H312" s="198"/>
      <c r="I312" s="24">
        <v>44</v>
      </c>
      <c r="J312" s="141">
        <v>10</v>
      </c>
      <c r="K312" s="94"/>
      <c r="L312" s="15"/>
      <c r="M312" s="101">
        <v>28</v>
      </c>
      <c r="N312" s="15">
        <v>12</v>
      </c>
      <c r="O312" s="94">
        <v>14</v>
      </c>
      <c r="P312" s="15">
        <v>10</v>
      </c>
      <c r="Q312" s="57">
        <v>5</v>
      </c>
      <c r="R312" s="56"/>
      <c r="S312" s="280">
        <v>35.700000000000003</v>
      </c>
      <c r="T312" s="304">
        <v>12.6</v>
      </c>
      <c r="U312" s="306">
        <v>5</v>
      </c>
      <c r="V312" s="319">
        <v>150</v>
      </c>
      <c r="W312" s="342">
        <v>63.2</v>
      </c>
    </row>
    <row r="313" spans="1:23" ht="15.95" hidden="1" customHeight="1" outlineLevel="1" thickBot="1" x14ac:dyDescent="0.3">
      <c r="A313" s="391"/>
      <c r="B313" s="394"/>
      <c r="C313" s="348"/>
      <c r="D313" s="354"/>
      <c r="E313" s="18" t="s">
        <v>17</v>
      </c>
      <c r="F313" s="18">
        <f>IF(SUM(F311:F312)=SUM(I313:J313),SUM(F311:F312))</f>
        <v>54</v>
      </c>
      <c r="G313" s="18">
        <f t="shared" ref="G313:R313" si="130">SUM(G311:G312)</f>
        <v>0</v>
      </c>
      <c r="H313" s="18">
        <f t="shared" si="130"/>
        <v>0</v>
      </c>
      <c r="I313" s="18">
        <f t="shared" si="130"/>
        <v>44</v>
      </c>
      <c r="J313" s="18">
        <f t="shared" si="130"/>
        <v>10</v>
      </c>
      <c r="K313" s="18">
        <f t="shared" si="130"/>
        <v>0</v>
      </c>
      <c r="L313" s="18">
        <f t="shared" si="130"/>
        <v>0</v>
      </c>
      <c r="M313" s="18">
        <f t="shared" si="130"/>
        <v>28</v>
      </c>
      <c r="N313" s="18">
        <f t="shared" si="130"/>
        <v>12</v>
      </c>
      <c r="O313" s="18">
        <f t="shared" si="130"/>
        <v>14</v>
      </c>
      <c r="P313" s="18">
        <f t="shared" si="130"/>
        <v>10</v>
      </c>
      <c r="Q313" s="18">
        <f t="shared" si="130"/>
        <v>5</v>
      </c>
      <c r="R313" s="18">
        <f t="shared" si="130"/>
        <v>0</v>
      </c>
      <c r="S313" s="266" t="s">
        <v>172</v>
      </c>
      <c r="T313" s="270" t="s">
        <v>172</v>
      </c>
      <c r="U313" s="307" t="s">
        <v>172</v>
      </c>
      <c r="V313" s="308" t="s">
        <v>172</v>
      </c>
      <c r="W313" s="340" t="s">
        <v>172</v>
      </c>
    </row>
    <row r="314" spans="1:23" ht="15.95" hidden="1" customHeight="1" outlineLevel="1" thickBot="1" x14ac:dyDescent="0.3">
      <c r="A314" s="391"/>
      <c r="B314" s="394"/>
      <c r="C314" s="346">
        <v>87</v>
      </c>
      <c r="D314" s="352" t="s">
        <v>101</v>
      </c>
      <c r="E314" s="64" t="s">
        <v>15</v>
      </c>
      <c r="F314" s="283"/>
      <c r="G314" s="197"/>
      <c r="H314" s="198"/>
      <c r="I314" s="24"/>
      <c r="J314" s="141"/>
      <c r="K314" s="94"/>
      <c r="L314" s="15"/>
      <c r="M314" s="101"/>
      <c r="N314" s="15"/>
      <c r="O314" s="94"/>
      <c r="P314" s="15"/>
      <c r="Q314" s="94"/>
      <c r="R314" s="15"/>
      <c r="S314" s="279"/>
      <c r="T314" s="316"/>
      <c r="U314" s="317"/>
      <c r="V314" s="318"/>
      <c r="W314" s="342"/>
    </row>
    <row r="315" spans="1:23" ht="15.95" hidden="1" customHeight="1" outlineLevel="1" thickBot="1" x14ac:dyDescent="0.3">
      <c r="A315" s="391"/>
      <c r="B315" s="394"/>
      <c r="C315" s="347"/>
      <c r="D315" s="353"/>
      <c r="E315" s="33" t="s">
        <v>16</v>
      </c>
      <c r="F315" s="283">
        <v>2</v>
      </c>
      <c r="G315" s="186"/>
      <c r="H315" s="189"/>
      <c r="I315" s="47">
        <v>1</v>
      </c>
      <c r="J315" s="142">
        <v>1</v>
      </c>
      <c r="K315" s="57"/>
      <c r="L315" s="56"/>
      <c r="M315" s="58">
        <v>2</v>
      </c>
      <c r="N315" s="56">
        <v>2</v>
      </c>
      <c r="O315" s="57">
        <v>2</v>
      </c>
      <c r="P315" s="56">
        <v>2</v>
      </c>
      <c r="Q315" s="57">
        <v>2</v>
      </c>
      <c r="R315" s="56"/>
      <c r="S315" s="280">
        <v>35</v>
      </c>
      <c r="T315" s="304">
        <v>18</v>
      </c>
      <c r="U315" s="306">
        <v>60</v>
      </c>
      <c r="V315" s="319">
        <v>125</v>
      </c>
      <c r="W315" s="342">
        <v>90</v>
      </c>
    </row>
    <row r="316" spans="1:23" ht="17.25" hidden="1" customHeight="1" outlineLevel="1" thickBot="1" x14ac:dyDescent="0.3">
      <c r="A316" s="391"/>
      <c r="B316" s="394"/>
      <c r="C316" s="348"/>
      <c r="D316" s="354"/>
      <c r="E316" s="18" t="s">
        <v>17</v>
      </c>
      <c r="F316" s="18">
        <f>IF(SUM(F314:F315)=SUM(I316:J316),SUM(F314:F315))</f>
        <v>2</v>
      </c>
      <c r="G316" s="18">
        <f t="shared" ref="G316:R316" si="131">SUM(G314:G315)</f>
        <v>0</v>
      </c>
      <c r="H316" s="18">
        <f t="shared" si="131"/>
        <v>0</v>
      </c>
      <c r="I316" s="18">
        <f t="shared" si="131"/>
        <v>1</v>
      </c>
      <c r="J316" s="18">
        <f t="shared" si="131"/>
        <v>1</v>
      </c>
      <c r="K316" s="18">
        <f t="shared" si="131"/>
        <v>0</v>
      </c>
      <c r="L316" s="18">
        <f t="shared" si="131"/>
        <v>0</v>
      </c>
      <c r="M316" s="18">
        <f t="shared" si="131"/>
        <v>2</v>
      </c>
      <c r="N316" s="18">
        <f t="shared" si="131"/>
        <v>2</v>
      </c>
      <c r="O316" s="18">
        <f t="shared" si="131"/>
        <v>2</v>
      </c>
      <c r="P316" s="18">
        <f t="shared" si="131"/>
        <v>2</v>
      </c>
      <c r="Q316" s="18">
        <f t="shared" si="131"/>
        <v>2</v>
      </c>
      <c r="R316" s="18">
        <f t="shared" si="131"/>
        <v>0</v>
      </c>
      <c r="S316" s="266" t="s">
        <v>172</v>
      </c>
      <c r="T316" s="270" t="s">
        <v>172</v>
      </c>
      <c r="U316" s="307" t="s">
        <v>172</v>
      </c>
      <c r="V316" s="308" t="s">
        <v>172</v>
      </c>
      <c r="W316" s="340" t="s">
        <v>172</v>
      </c>
    </row>
    <row r="317" spans="1:23" ht="15.95" hidden="1" customHeight="1" outlineLevel="1" thickBot="1" x14ac:dyDescent="0.3">
      <c r="A317" s="391"/>
      <c r="B317" s="394"/>
      <c r="C317" s="346">
        <v>88</v>
      </c>
      <c r="D317" s="352" t="s">
        <v>165</v>
      </c>
      <c r="E317" s="64" t="s">
        <v>15</v>
      </c>
      <c r="F317" s="283"/>
      <c r="G317" s="197"/>
      <c r="H317" s="198"/>
      <c r="I317" s="24"/>
      <c r="J317" s="141"/>
      <c r="K317" s="94"/>
      <c r="L317" s="15"/>
      <c r="M317" s="101"/>
      <c r="N317" s="15"/>
      <c r="O317" s="94"/>
      <c r="P317" s="15"/>
      <c r="Q317" s="94"/>
      <c r="R317" s="15"/>
      <c r="S317" s="279"/>
      <c r="T317" s="316"/>
      <c r="U317" s="317"/>
      <c r="V317" s="318"/>
      <c r="W317" s="342"/>
    </row>
    <row r="318" spans="1:23" ht="15.95" hidden="1" customHeight="1" outlineLevel="1" thickBot="1" x14ac:dyDescent="0.3">
      <c r="A318" s="391"/>
      <c r="B318" s="394"/>
      <c r="C318" s="347"/>
      <c r="D318" s="353"/>
      <c r="E318" s="33" t="s">
        <v>16</v>
      </c>
      <c r="F318" s="283">
        <v>37</v>
      </c>
      <c r="G318" s="186"/>
      <c r="H318" s="189"/>
      <c r="I318" s="47">
        <v>36</v>
      </c>
      <c r="J318" s="142">
        <v>1</v>
      </c>
      <c r="K318" s="57"/>
      <c r="L318" s="56"/>
      <c r="M318" s="58">
        <v>13</v>
      </c>
      <c r="N318" s="56">
        <v>9</v>
      </c>
      <c r="O318" s="57">
        <v>4</v>
      </c>
      <c r="P318" s="56">
        <v>5</v>
      </c>
      <c r="Q318" s="57">
        <v>4</v>
      </c>
      <c r="R318" s="56"/>
      <c r="S318" s="280">
        <v>35</v>
      </c>
      <c r="T318" s="304">
        <v>19</v>
      </c>
      <c r="U318" s="306">
        <v>30</v>
      </c>
      <c r="V318" s="319">
        <v>125</v>
      </c>
      <c r="W318" s="342">
        <v>92.4</v>
      </c>
    </row>
    <row r="319" spans="1:23" ht="15" hidden="1" customHeight="1" outlineLevel="1" thickBot="1" x14ac:dyDescent="0.3">
      <c r="A319" s="391"/>
      <c r="B319" s="394"/>
      <c r="C319" s="348"/>
      <c r="D319" s="354"/>
      <c r="E319" s="18" t="s">
        <v>17</v>
      </c>
      <c r="F319" s="18">
        <f>IF(SUM(F317:F318)=SUM(I319:J319),SUM(F317:F318))</f>
        <v>37</v>
      </c>
      <c r="G319" s="18">
        <f t="shared" ref="G319:R319" si="132">SUM(G317:G318)</f>
        <v>0</v>
      </c>
      <c r="H319" s="18">
        <f t="shared" si="132"/>
        <v>0</v>
      </c>
      <c r="I319" s="18">
        <f t="shared" si="132"/>
        <v>36</v>
      </c>
      <c r="J319" s="18">
        <f t="shared" si="132"/>
        <v>1</v>
      </c>
      <c r="K319" s="18">
        <f t="shared" si="132"/>
        <v>0</v>
      </c>
      <c r="L319" s="18">
        <f t="shared" si="132"/>
        <v>0</v>
      </c>
      <c r="M319" s="18">
        <f t="shared" si="132"/>
        <v>13</v>
      </c>
      <c r="N319" s="18">
        <f t="shared" si="132"/>
        <v>9</v>
      </c>
      <c r="O319" s="18">
        <f t="shared" si="132"/>
        <v>4</v>
      </c>
      <c r="P319" s="18">
        <f t="shared" si="132"/>
        <v>5</v>
      </c>
      <c r="Q319" s="18">
        <f t="shared" si="132"/>
        <v>4</v>
      </c>
      <c r="R319" s="18">
        <f t="shared" si="132"/>
        <v>0</v>
      </c>
      <c r="S319" s="266" t="s">
        <v>172</v>
      </c>
      <c r="T319" s="270" t="s">
        <v>172</v>
      </c>
      <c r="U319" s="307" t="s">
        <v>172</v>
      </c>
      <c r="V319" s="308" t="s">
        <v>172</v>
      </c>
      <c r="W319" s="340" t="s">
        <v>172</v>
      </c>
    </row>
    <row r="320" spans="1:23" ht="15.95" hidden="1" customHeight="1" outlineLevel="1" thickBot="1" x14ac:dyDescent="0.3">
      <c r="A320" s="391"/>
      <c r="B320" s="394"/>
      <c r="C320" s="346">
        <v>89</v>
      </c>
      <c r="D320" s="352" t="s">
        <v>102</v>
      </c>
      <c r="E320" s="64" t="s">
        <v>15</v>
      </c>
      <c r="F320" s="283"/>
      <c r="G320" s="197"/>
      <c r="H320" s="198"/>
      <c r="I320" s="24"/>
      <c r="J320" s="141"/>
      <c r="K320" s="94"/>
      <c r="L320" s="15"/>
      <c r="M320" s="101"/>
      <c r="N320" s="15"/>
      <c r="O320" s="94"/>
      <c r="P320" s="15"/>
      <c r="Q320" s="94"/>
      <c r="R320" s="15"/>
      <c r="S320" s="279"/>
      <c r="T320" s="316"/>
      <c r="U320" s="317"/>
      <c r="V320" s="318"/>
      <c r="W320" s="342"/>
    </row>
    <row r="321" spans="1:23" ht="15.95" hidden="1" customHeight="1" outlineLevel="1" thickBot="1" x14ac:dyDescent="0.3">
      <c r="A321" s="391"/>
      <c r="B321" s="394"/>
      <c r="C321" s="347"/>
      <c r="D321" s="353"/>
      <c r="E321" s="33" t="s">
        <v>16</v>
      </c>
      <c r="F321" s="283">
        <v>30</v>
      </c>
      <c r="G321" s="186"/>
      <c r="H321" s="189"/>
      <c r="I321" s="47">
        <v>27</v>
      </c>
      <c r="J321" s="142">
        <v>3</v>
      </c>
      <c r="K321" s="57"/>
      <c r="L321" s="56"/>
      <c r="M321" s="58">
        <v>16</v>
      </c>
      <c r="N321" s="56">
        <v>2</v>
      </c>
      <c r="O321" s="57">
        <v>23</v>
      </c>
      <c r="P321" s="56">
        <v>7</v>
      </c>
      <c r="Q321" s="57">
        <v>12</v>
      </c>
      <c r="R321" s="56">
        <v>1</v>
      </c>
      <c r="S321" s="280">
        <v>43</v>
      </c>
      <c r="T321" s="304">
        <v>8</v>
      </c>
      <c r="U321" s="306">
        <v>5</v>
      </c>
      <c r="V321" s="319">
        <v>200</v>
      </c>
      <c r="W321" s="342">
        <v>100</v>
      </c>
    </row>
    <row r="322" spans="1:23" ht="18.75" hidden="1" customHeight="1" outlineLevel="1" thickBot="1" x14ac:dyDescent="0.3">
      <c r="A322" s="391"/>
      <c r="B322" s="394"/>
      <c r="C322" s="348"/>
      <c r="D322" s="353"/>
      <c r="E322" s="18" t="s">
        <v>17</v>
      </c>
      <c r="F322" s="18">
        <f>IF(SUM(F320:F321)=SUM(I322:J322),SUM(F320:F321))</f>
        <v>30</v>
      </c>
      <c r="G322" s="18">
        <f t="shared" ref="G322:R322" si="133">SUM(G320:G321)</f>
        <v>0</v>
      </c>
      <c r="H322" s="18">
        <f t="shared" si="133"/>
        <v>0</v>
      </c>
      <c r="I322" s="18">
        <f t="shared" si="133"/>
        <v>27</v>
      </c>
      <c r="J322" s="18">
        <f t="shared" si="133"/>
        <v>3</v>
      </c>
      <c r="K322" s="18">
        <f t="shared" si="133"/>
        <v>0</v>
      </c>
      <c r="L322" s="18">
        <f t="shared" si="133"/>
        <v>0</v>
      </c>
      <c r="M322" s="18">
        <f t="shared" si="133"/>
        <v>16</v>
      </c>
      <c r="N322" s="18">
        <f t="shared" si="133"/>
        <v>2</v>
      </c>
      <c r="O322" s="18">
        <f t="shared" si="133"/>
        <v>23</v>
      </c>
      <c r="P322" s="18">
        <f t="shared" si="133"/>
        <v>7</v>
      </c>
      <c r="Q322" s="18">
        <f t="shared" si="133"/>
        <v>12</v>
      </c>
      <c r="R322" s="18">
        <f t="shared" si="133"/>
        <v>1</v>
      </c>
      <c r="S322" s="266" t="s">
        <v>172</v>
      </c>
      <c r="T322" s="270" t="s">
        <v>172</v>
      </c>
      <c r="U322" s="307" t="s">
        <v>172</v>
      </c>
      <c r="V322" s="308" t="s">
        <v>172</v>
      </c>
      <c r="W322" s="340" t="s">
        <v>172</v>
      </c>
    </row>
    <row r="323" spans="1:23" ht="15.95" customHeight="1" collapsed="1" thickBot="1" x14ac:dyDescent="0.3">
      <c r="A323" s="391"/>
      <c r="B323" s="401"/>
      <c r="C323" s="373" t="s">
        <v>152</v>
      </c>
      <c r="D323" s="374"/>
      <c r="E323" s="44" t="s">
        <v>15</v>
      </c>
      <c r="F323" s="283">
        <f>F320+F317+F314+F311+F308+F305</f>
        <v>23</v>
      </c>
      <c r="G323" s="201">
        <f t="shared" ref="G323:R324" si="134">G320+G317+G314+G311+G308+G305</f>
        <v>6</v>
      </c>
      <c r="H323" s="201">
        <f t="shared" si="134"/>
        <v>0</v>
      </c>
      <c r="I323" s="30">
        <f t="shared" si="134"/>
        <v>20</v>
      </c>
      <c r="J323" s="65">
        <f t="shared" si="134"/>
        <v>3</v>
      </c>
      <c r="K323" s="222">
        <f t="shared" si="134"/>
        <v>0</v>
      </c>
      <c r="L323" s="222">
        <f t="shared" si="134"/>
        <v>0</v>
      </c>
      <c r="M323" s="19">
        <f t="shared" si="134"/>
        <v>7</v>
      </c>
      <c r="N323" s="136">
        <f t="shared" si="134"/>
        <v>0</v>
      </c>
      <c r="O323" s="136">
        <f t="shared" si="134"/>
        <v>10</v>
      </c>
      <c r="P323" s="136">
        <f t="shared" si="134"/>
        <v>1</v>
      </c>
      <c r="Q323" s="136">
        <f t="shared" si="134"/>
        <v>2</v>
      </c>
      <c r="R323" s="136">
        <f t="shared" si="134"/>
        <v>0</v>
      </c>
      <c r="S323" s="266">
        <v>14.35</v>
      </c>
      <c r="T323" s="266">
        <v>38.099999999999994</v>
      </c>
      <c r="U323" s="154">
        <v>4</v>
      </c>
      <c r="V323" s="154">
        <v>16</v>
      </c>
      <c r="W323" s="341">
        <v>10</v>
      </c>
    </row>
    <row r="324" spans="1:23" ht="15.95" customHeight="1" thickBot="1" x14ac:dyDescent="0.3">
      <c r="A324" s="391"/>
      <c r="B324" s="401"/>
      <c r="C324" s="375"/>
      <c r="D324" s="376"/>
      <c r="E324" s="44" t="s">
        <v>16</v>
      </c>
      <c r="F324" s="283">
        <f>F321+F318+F315+F312+F309+F306</f>
        <v>245</v>
      </c>
      <c r="G324" s="237">
        <f t="shared" si="134"/>
        <v>0</v>
      </c>
      <c r="H324" s="237">
        <f t="shared" si="134"/>
        <v>0</v>
      </c>
      <c r="I324" s="222">
        <f t="shared" si="134"/>
        <v>213</v>
      </c>
      <c r="J324" s="222">
        <f t="shared" si="134"/>
        <v>32</v>
      </c>
      <c r="K324" s="222">
        <f t="shared" si="134"/>
        <v>0</v>
      </c>
      <c r="L324" s="222">
        <f t="shared" si="134"/>
        <v>0</v>
      </c>
      <c r="M324" s="19">
        <f t="shared" si="134"/>
        <v>117</v>
      </c>
      <c r="N324" s="222">
        <f t="shared" si="134"/>
        <v>46</v>
      </c>
      <c r="O324" s="222">
        <f t="shared" si="134"/>
        <v>99</v>
      </c>
      <c r="P324" s="222">
        <f t="shared" si="134"/>
        <v>59</v>
      </c>
      <c r="Q324" s="222">
        <f t="shared" si="134"/>
        <v>57</v>
      </c>
      <c r="R324" s="222">
        <f t="shared" si="134"/>
        <v>3</v>
      </c>
      <c r="S324" s="266">
        <v>36.75</v>
      </c>
      <c r="T324" s="266">
        <v>14.649999999999999</v>
      </c>
      <c r="U324" s="154">
        <v>55.833333333333336</v>
      </c>
      <c r="V324" s="154">
        <v>140</v>
      </c>
      <c r="W324" s="341">
        <v>89.8</v>
      </c>
    </row>
    <row r="325" spans="1:23" ht="18.75" customHeight="1" thickBot="1" x14ac:dyDescent="0.3">
      <c r="A325" s="392"/>
      <c r="B325" s="402"/>
      <c r="C325" s="377"/>
      <c r="D325" s="378"/>
      <c r="E325" s="108" t="s">
        <v>17</v>
      </c>
      <c r="F325" s="108">
        <f>IF(SUM(F323:F324)=SUM(I325:J325),SUM(F323:F324))</f>
        <v>268</v>
      </c>
      <c r="G325" s="123">
        <f t="shared" ref="G325:R325" si="135">SUM(G323:G324)</f>
        <v>6</v>
      </c>
      <c r="H325" s="123">
        <f t="shared" si="135"/>
        <v>0</v>
      </c>
      <c r="I325" s="123">
        <f t="shared" si="135"/>
        <v>233</v>
      </c>
      <c r="J325" s="123">
        <f t="shared" si="135"/>
        <v>35</v>
      </c>
      <c r="K325" s="123">
        <f t="shared" si="135"/>
        <v>0</v>
      </c>
      <c r="L325" s="123">
        <f t="shared" si="135"/>
        <v>0</v>
      </c>
      <c r="M325" s="123">
        <f t="shared" si="135"/>
        <v>124</v>
      </c>
      <c r="N325" s="123">
        <f t="shared" si="135"/>
        <v>46</v>
      </c>
      <c r="O325" s="123">
        <f t="shared" si="135"/>
        <v>109</v>
      </c>
      <c r="P325" s="123">
        <f t="shared" si="135"/>
        <v>60</v>
      </c>
      <c r="Q325" s="123">
        <f t="shared" si="135"/>
        <v>59</v>
      </c>
      <c r="R325" s="123">
        <f t="shared" si="135"/>
        <v>3</v>
      </c>
      <c r="S325" s="299" t="s">
        <v>173</v>
      </c>
      <c r="T325" s="299" t="s">
        <v>173</v>
      </c>
      <c r="U325" s="299" t="s">
        <v>173</v>
      </c>
      <c r="V325" s="300" t="s">
        <v>173</v>
      </c>
      <c r="W325" s="341" t="s">
        <v>173</v>
      </c>
    </row>
    <row r="326" spans="1:23" ht="15.95" hidden="1" customHeight="1" outlineLevel="1" thickBot="1" x14ac:dyDescent="0.3">
      <c r="A326" s="390">
        <v>14</v>
      </c>
      <c r="B326" s="424" t="s">
        <v>51</v>
      </c>
      <c r="C326" s="346">
        <v>90</v>
      </c>
      <c r="D326" s="352" t="s">
        <v>52</v>
      </c>
      <c r="E326" s="73" t="s">
        <v>15</v>
      </c>
      <c r="F326" s="283">
        <v>61</v>
      </c>
      <c r="G326" s="220">
        <v>24</v>
      </c>
      <c r="H326" s="204"/>
      <c r="I326" s="39">
        <v>47</v>
      </c>
      <c r="J326" s="92">
        <v>14</v>
      </c>
      <c r="K326" s="158">
        <v>1</v>
      </c>
      <c r="L326" s="141"/>
      <c r="M326" s="19">
        <v>40</v>
      </c>
      <c r="N326" s="136">
        <v>31</v>
      </c>
      <c r="O326" s="136">
        <v>31</v>
      </c>
      <c r="P326" s="136">
        <v>19</v>
      </c>
      <c r="Q326" s="136">
        <v>32</v>
      </c>
      <c r="R326" s="136"/>
      <c r="S326" s="333">
        <v>45</v>
      </c>
      <c r="T326" s="316">
        <v>17</v>
      </c>
      <c r="U326" s="317">
        <v>2</v>
      </c>
      <c r="V326" s="318">
        <v>16</v>
      </c>
      <c r="W326" s="342">
        <v>9</v>
      </c>
    </row>
    <row r="327" spans="1:23" ht="15.95" hidden="1" customHeight="1" outlineLevel="1" thickBot="1" x14ac:dyDescent="0.3">
      <c r="A327" s="391"/>
      <c r="B327" s="425"/>
      <c r="C327" s="347"/>
      <c r="D327" s="353"/>
      <c r="E327" s="33" t="s">
        <v>16</v>
      </c>
      <c r="F327" s="283">
        <v>202</v>
      </c>
      <c r="G327" s="221"/>
      <c r="H327" s="205">
        <v>3</v>
      </c>
      <c r="I327" s="38">
        <v>173</v>
      </c>
      <c r="J327" s="91">
        <v>29</v>
      </c>
      <c r="K327" s="56"/>
      <c r="L327" s="142"/>
      <c r="M327" s="19">
        <v>98</v>
      </c>
      <c r="N327" s="136">
        <v>51</v>
      </c>
      <c r="O327" s="136">
        <v>75</v>
      </c>
      <c r="P327" s="136">
        <v>62</v>
      </c>
      <c r="Q327" s="136">
        <v>69</v>
      </c>
      <c r="R327" s="136"/>
      <c r="S327" s="304">
        <v>40</v>
      </c>
      <c r="T327" s="304">
        <v>18</v>
      </c>
      <c r="U327" s="306">
        <v>5</v>
      </c>
      <c r="V327" s="319">
        <v>250</v>
      </c>
      <c r="W327" s="342">
        <v>77</v>
      </c>
    </row>
    <row r="328" spans="1:23" ht="18.75" hidden="1" customHeight="1" outlineLevel="1" thickBot="1" x14ac:dyDescent="0.3">
      <c r="A328" s="391"/>
      <c r="B328" s="425"/>
      <c r="C328" s="348"/>
      <c r="D328" s="354"/>
      <c r="E328" s="18" t="s">
        <v>17</v>
      </c>
      <c r="F328" s="18">
        <f>IF(SUM(F326:F327)=SUM(I328:J328),SUM(F326:F327))</f>
        <v>263</v>
      </c>
      <c r="G328" s="18">
        <f t="shared" ref="G328:R328" si="136">SUM(G326:G327)</f>
        <v>24</v>
      </c>
      <c r="H328" s="18">
        <f t="shared" si="136"/>
        <v>3</v>
      </c>
      <c r="I328" s="18">
        <f t="shared" si="136"/>
        <v>220</v>
      </c>
      <c r="J328" s="18">
        <f t="shared" si="136"/>
        <v>43</v>
      </c>
      <c r="K328" s="18">
        <f t="shared" si="136"/>
        <v>1</v>
      </c>
      <c r="L328" s="18">
        <f t="shared" si="136"/>
        <v>0</v>
      </c>
      <c r="M328" s="18">
        <f t="shared" si="136"/>
        <v>138</v>
      </c>
      <c r="N328" s="18">
        <f t="shared" si="136"/>
        <v>82</v>
      </c>
      <c r="O328" s="18">
        <f t="shared" si="136"/>
        <v>106</v>
      </c>
      <c r="P328" s="18">
        <f t="shared" si="136"/>
        <v>81</v>
      </c>
      <c r="Q328" s="18">
        <f t="shared" si="136"/>
        <v>101</v>
      </c>
      <c r="R328" s="18">
        <f t="shared" si="136"/>
        <v>0</v>
      </c>
      <c r="S328" s="266" t="s">
        <v>172</v>
      </c>
      <c r="T328" s="270" t="s">
        <v>172</v>
      </c>
      <c r="U328" s="307" t="s">
        <v>172</v>
      </c>
      <c r="V328" s="308" t="s">
        <v>172</v>
      </c>
      <c r="W328" s="340" t="s">
        <v>172</v>
      </c>
    </row>
    <row r="329" spans="1:23" ht="15.95" hidden="1" customHeight="1" outlineLevel="1" thickBot="1" x14ac:dyDescent="0.3">
      <c r="A329" s="391"/>
      <c r="B329" s="425"/>
      <c r="C329" s="346">
        <v>91</v>
      </c>
      <c r="D329" s="352" t="s">
        <v>53</v>
      </c>
      <c r="E329" s="64" t="s">
        <v>15</v>
      </c>
      <c r="F329" s="283"/>
      <c r="G329" s="206"/>
      <c r="H329" s="207"/>
      <c r="I329" s="24"/>
      <c r="J329" s="141"/>
      <c r="K329" s="94"/>
      <c r="L329" s="15"/>
      <c r="M329" s="101"/>
      <c r="N329" s="15"/>
      <c r="O329" s="94"/>
      <c r="P329" s="15"/>
      <c r="Q329" s="94"/>
      <c r="R329" s="15"/>
      <c r="S329" s="279"/>
      <c r="T329" s="316"/>
      <c r="U329" s="317"/>
      <c r="V329" s="318"/>
      <c r="W329" s="342"/>
    </row>
    <row r="330" spans="1:23" ht="15.95" hidden="1" customHeight="1" outlineLevel="1" thickBot="1" x14ac:dyDescent="0.3">
      <c r="A330" s="391"/>
      <c r="B330" s="425"/>
      <c r="C330" s="347"/>
      <c r="D330" s="353"/>
      <c r="E330" s="33" t="s">
        <v>16</v>
      </c>
      <c r="F330" s="283">
        <v>20</v>
      </c>
      <c r="G330" s="208"/>
      <c r="H330" s="187"/>
      <c r="I330" s="47">
        <v>16</v>
      </c>
      <c r="J330" s="142">
        <v>4</v>
      </c>
      <c r="K330" s="57"/>
      <c r="L330" s="56"/>
      <c r="M330" s="58">
        <v>15</v>
      </c>
      <c r="N330" s="56">
        <v>4</v>
      </c>
      <c r="O330" s="57">
        <v>7</v>
      </c>
      <c r="P330" s="56">
        <v>20</v>
      </c>
      <c r="Q330" s="57">
        <v>11</v>
      </c>
      <c r="R330" s="56">
        <v>2</v>
      </c>
      <c r="S330" s="280">
        <v>41</v>
      </c>
      <c r="T330" s="304">
        <v>17</v>
      </c>
      <c r="U330" s="306">
        <v>25</v>
      </c>
      <c r="V330" s="332">
        <v>175</v>
      </c>
      <c r="W330" s="342">
        <v>85</v>
      </c>
    </row>
    <row r="331" spans="1:23" ht="15.95" hidden="1" customHeight="1" outlineLevel="1" thickBot="1" x14ac:dyDescent="0.3">
      <c r="A331" s="391"/>
      <c r="B331" s="425"/>
      <c r="C331" s="348"/>
      <c r="D331" s="354"/>
      <c r="E331" s="18" t="s">
        <v>17</v>
      </c>
      <c r="F331" s="18">
        <f>IF(SUM(F329:F330)=SUM(I331:J331),SUM(F329:F330))</f>
        <v>20</v>
      </c>
      <c r="G331" s="18">
        <f t="shared" ref="G331:R331" si="137">SUM(G329:G330)</f>
        <v>0</v>
      </c>
      <c r="H331" s="18">
        <f t="shared" si="137"/>
        <v>0</v>
      </c>
      <c r="I331" s="18">
        <f t="shared" si="137"/>
        <v>16</v>
      </c>
      <c r="J331" s="18">
        <f t="shared" si="137"/>
        <v>4</v>
      </c>
      <c r="K331" s="18">
        <f t="shared" si="137"/>
        <v>0</v>
      </c>
      <c r="L331" s="18">
        <f t="shared" si="137"/>
        <v>0</v>
      </c>
      <c r="M331" s="18">
        <f t="shared" si="137"/>
        <v>15</v>
      </c>
      <c r="N331" s="18">
        <f t="shared" si="137"/>
        <v>4</v>
      </c>
      <c r="O331" s="18">
        <f t="shared" si="137"/>
        <v>7</v>
      </c>
      <c r="P331" s="18">
        <f t="shared" si="137"/>
        <v>20</v>
      </c>
      <c r="Q331" s="18">
        <f t="shared" si="137"/>
        <v>11</v>
      </c>
      <c r="R331" s="18">
        <f t="shared" si="137"/>
        <v>2</v>
      </c>
      <c r="S331" s="266" t="s">
        <v>172</v>
      </c>
      <c r="T331" s="270" t="s">
        <v>172</v>
      </c>
      <c r="U331" s="307" t="s">
        <v>172</v>
      </c>
      <c r="V331" s="308" t="s">
        <v>172</v>
      </c>
      <c r="W331" s="340" t="s">
        <v>172</v>
      </c>
    </row>
    <row r="332" spans="1:23" ht="15.95" hidden="1" customHeight="1" outlineLevel="1" thickBot="1" x14ac:dyDescent="0.3">
      <c r="A332" s="391"/>
      <c r="B332" s="425"/>
      <c r="C332" s="346">
        <v>92</v>
      </c>
      <c r="D332" s="352" t="s">
        <v>54</v>
      </c>
      <c r="E332" s="64" t="s">
        <v>15</v>
      </c>
      <c r="F332" s="283"/>
      <c r="G332" s="197"/>
      <c r="H332" s="198"/>
      <c r="I332" s="24"/>
      <c r="J332" s="141"/>
      <c r="K332" s="94"/>
      <c r="L332" s="15"/>
      <c r="M332" s="101"/>
      <c r="N332" s="15"/>
      <c r="O332" s="94"/>
      <c r="P332" s="15"/>
      <c r="Q332" s="94"/>
      <c r="R332" s="15"/>
      <c r="S332" s="279"/>
      <c r="T332" s="316"/>
      <c r="U332" s="317"/>
      <c r="V332" s="318"/>
      <c r="W332" s="342"/>
    </row>
    <row r="333" spans="1:23" ht="15.95" hidden="1" customHeight="1" outlineLevel="1" thickBot="1" x14ac:dyDescent="0.3">
      <c r="A333" s="391"/>
      <c r="B333" s="425"/>
      <c r="C333" s="347"/>
      <c r="D333" s="353"/>
      <c r="E333" s="33" t="s">
        <v>16</v>
      </c>
      <c r="F333" s="283">
        <v>129</v>
      </c>
      <c r="G333" s="186"/>
      <c r="H333" s="189">
        <v>2</v>
      </c>
      <c r="I333" s="47">
        <v>106</v>
      </c>
      <c r="J333" s="142">
        <v>23</v>
      </c>
      <c r="K333" s="57"/>
      <c r="L333" s="56"/>
      <c r="M333" s="58">
        <v>26</v>
      </c>
      <c r="N333" s="56">
        <v>16</v>
      </c>
      <c r="O333" s="57">
        <v>20</v>
      </c>
      <c r="P333" s="56">
        <v>10</v>
      </c>
      <c r="Q333" s="57">
        <v>20</v>
      </c>
      <c r="R333" s="56">
        <v>4</v>
      </c>
      <c r="S333" s="280">
        <v>29</v>
      </c>
      <c r="T333" s="304">
        <v>13</v>
      </c>
      <c r="U333" s="306">
        <v>5</v>
      </c>
      <c r="V333" s="319">
        <v>300</v>
      </c>
      <c r="W333" s="342">
        <v>79</v>
      </c>
    </row>
    <row r="334" spans="1:23" ht="18.75" hidden="1" customHeight="1" outlineLevel="1" thickBot="1" x14ac:dyDescent="0.3">
      <c r="A334" s="391"/>
      <c r="B334" s="425"/>
      <c r="C334" s="348"/>
      <c r="D334" s="354"/>
      <c r="E334" s="18" t="s">
        <v>17</v>
      </c>
      <c r="F334" s="18">
        <f>IF(SUM(F332:F333)=SUM(I334:J334),SUM(F332:F333))</f>
        <v>129</v>
      </c>
      <c r="G334" s="18">
        <f t="shared" ref="G334:R334" si="138">SUM(G332:G333)</f>
        <v>0</v>
      </c>
      <c r="H334" s="18">
        <f t="shared" si="138"/>
        <v>2</v>
      </c>
      <c r="I334" s="18">
        <f t="shared" si="138"/>
        <v>106</v>
      </c>
      <c r="J334" s="18">
        <f t="shared" si="138"/>
        <v>23</v>
      </c>
      <c r="K334" s="18">
        <f t="shared" si="138"/>
        <v>0</v>
      </c>
      <c r="L334" s="18">
        <f t="shared" si="138"/>
        <v>0</v>
      </c>
      <c r="M334" s="18">
        <f t="shared" si="138"/>
        <v>26</v>
      </c>
      <c r="N334" s="18">
        <f t="shared" si="138"/>
        <v>16</v>
      </c>
      <c r="O334" s="18">
        <f t="shared" si="138"/>
        <v>20</v>
      </c>
      <c r="P334" s="18">
        <f t="shared" si="138"/>
        <v>10</v>
      </c>
      <c r="Q334" s="18">
        <f t="shared" si="138"/>
        <v>20</v>
      </c>
      <c r="R334" s="18">
        <f t="shared" si="138"/>
        <v>4</v>
      </c>
      <c r="S334" s="266" t="s">
        <v>172</v>
      </c>
      <c r="T334" s="270" t="s">
        <v>172</v>
      </c>
      <c r="U334" s="307" t="s">
        <v>172</v>
      </c>
      <c r="V334" s="308" t="s">
        <v>172</v>
      </c>
      <c r="W334" s="340" t="s">
        <v>172</v>
      </c>
    </row>
    <row r="335" spans="1:23" ht="15.95" hidden="1" customHeight="1" outlineLevel="1" thickBot="1" x14ac:dyDescent="0.3">
      <c r="A335" s="391"/>
      <c r="B335" s="425"/>
      <c r="C335" s="346">
        <v>93</v>
      </c>
      <c r="D335" s="352" t="s">
        <v>55</v>
      </c>
      <c r="E335" s="64" t="s">
        <v>15</v>
      </c>
      <c r="F335" s="283"/>
      <c r="G335" s="197"/>
      <c r="H335" s="198"/>
      <c r="I335" s="24"/>
      <c r="J335" s="141"/>
      <c r="K335" s="94"/>
      <c r="L335" s="15"/>
      <c r="M335" s="101"/>
      <c r="N335" s="15"/>
      <c r="O335" s="94"/>
      <c r="P335" s="15"/>
      <c r="Q335" s="94"/>
      <c r="R335" s="15"/>
      <c r="S335" s="279"/>
      <c r="T335" s="316"/>
      <c r="U335" s="317"/>
      <c r="V335" s="318"/>
      <c r="W335" s="342"/>
    </row>
    <row r="336" spans="1:23" ht="15.95" hidden="1" customHeight="1" outlineLevel="1" thickBot="1" x14ac:dyDescent="0.3">
      <c r="A336" s="391"/>
      <c r="B336" s="425"/>
      <c r="C336" s="347"/>
      <c r="D336" s="353"/>
      <c r="E336" s="33" t="s">
        <v>16</v>
      </c>
      <c r="F336" s="283">
        <v>45</v>
      </c>
      <c r="G336" s="186"/>
      <c r="H336" s="189"/>
      <c r="I336" s="47">
        <v>37</v>
      </c>
      <c r="J336" s="142">
        <v>8</v>
      </c>
      <c r="K336" s="57"/>
      <c r="L336" s="56"/>
      <c r="M336" s="58">
        <v>25</v>
      </c>
      <c r="N336" s="56">
        <v>3</v>
      </c>
      <c r="O336" s="57">
        <v>36</v>
      </c>
      <c r="P336" s="56">
        <v>4</v>
      </c>
      <c r="Q336" s="57">
        <v>18</v>
      </c>
      <c r="R336" s="56"/>
      <c r="S336" s="280">
        <v>40</v>
      </c>
      <c r="T336" s="304">
        <v>17</v>
      </c>
      <c r="U336" s="306">
        <v>15</v>
      </c>
      <c r="V336" s="319">
        <v>185</v>
      </c>
      <c r="W336" s="342">
        <v>84</v>
      </c>
    </row>
    <row r="337" spans="1:23" ht="17.25" hidden="1" customHeight="1" outlineLevel="1" thickBot="1" x14ac:dyDescent="0.3">
      <c r="A337" s="391"/>
      <c r="B337" s="425"/>
      <c r="C337" s="348"/>
      <c r="D337" s="354"/>
      <c r="E337" s="18" t="s">
        <v>17</v>
      </c>
      <c r="F337" s="18">
        <f>IF(SUM(F335:F336)=SUM(I337:J337),SUM(F335:F336))</f>
        <v>45</v>
      </c>
      <c r="G337" s="18">
        <f t="shared" ref="G337:R337" si="139">SUM(G335:G336)</f>
        <v>0</v>
      </c>
      <c r="H337" s="18">
        <f t="shared" si="139"/>
        <v>0</v>
      </c>
      <c r="I337" s="18">
        <f t="shared" si="139"/>
        <v>37</v>
      </c>
      <c r="J337" s="18">
        <f t="shared" si="139"/>
        <v>8</v>
      </c>
      <c r="K337" s="18">
        <f t="shared" si="139"/>
        <v>0</v>
      </c>
      <c r="L337" s="18">
        <f t="shared" si="139"/>
        <v>0</v>
      </c>
      <c r="M337" s="18">
        <f t="shared" si="139"/>
        <v>25</v>
      </c>
      <c r="N337" s="18">
        <f t="shared" si="139"/>
        <v>3</v>
      </c>
      <c r="O337" s="18">
        <f t="shared" si="139"/>
        <v>36</v>
      </c>
      <c r="P337" s="18">
        <f t="shared" si="139"/>
        <v>4</v>
      </c>
      <c r="Q337" s="18">
        <f t="shared" si="139"/>
        <v>18</v>
      </c>
      <c r="R337" s="18">
        <f t="shared" si="139"/>
        <v>0</v>
      </c>
      <c r="S337" s="266" t="s">
        <v>172</v>
      </c>
      <c r="T337" s="270" t="s">
        <v>172</v>
      </c>
      <c r="U337" s="307" t="s">
        <v>172</v>
      </c>
      <c r="V337" s="308" t="s">
        <v>172</v>
      </c>
      <c r="W337" s="340" t="s">
        <v>172</v>
      </c>
    </row>
    <row r="338" spans="1:23" ht="15.95" hidden="1" customHeight="1" outlineLevel="1" thickBot="1" x14ac:dyDescent="0.3">
      <c r="A338" s="391"/>
      <c r="B338" s="425"/>
      <c r="C338" s="346">
        <v>94</v>
      </c>
      <c r="D338" s="352" t="s">
        <v>56</v>
      </c>
      <c r="E338" s="64" t="s">
        <v>15</v>
      </c>
      <c r="F338" s="283"/>
      <c r="G338" s="197"/>
      <c r="H338" s="198"/>
      <c r="I338" s="24"/>
      <c r="J338" s="141"/>
      <c r="K338" s="94"/>
      <c r="L338" s="15"/>
      <c r="M338" s="101"/>
      <c r="N338" s="15"/>
      <c r="O338" s="94"/>
      <c r="P338" s="15"/>
      <c r="Q338" s="94"/>
      <c r="R338" s="15"/>
      <c r="S338" s="279"/>
      <c r="T338" s="316"/>
      <c r="U338" s="317"/>
      <c r="V338" s="318"/>
      <c r="W338" s="342"/>
    </row>
    <row r="339" spans="1:23" ht="15.95" hidden="1" customHeight="1" outlineLevel="1" thickBot="1" x14ac:dyDescent="0.3">
      <c r="A339" s="391"/>
      <c r="B339" s="425"/>
      <c r="C339" s="347"/>
      <c r="D339" s="353"/>
      <c r="E339" s="33" t="s">
        <v>16</v>
      </c>
      <c r="F339" s="283">
        <v>71</v>
      </c>
      <c r="G339" s="186"/>
      <c r="H339" s="189">
        <v>4</v>
      </c>
      <c r="I339" s="124">
        <v>56</v>
      </c>
      <c r="J339" s="142">
        <v>15</v>
      </c>
      <c r="K339" s="57"/>
      <c r="L339" s="56"/>
      <c r="M339" s="58">
        <v>31</v>
      </c>
      <c r="N339" s="56">
        <v>35</v>
      </c>
      <c r="O339" s="57">
        <v>37</v>
      </c>
      <c r="P339" s="56"/>
      <c r="Q339" s="57">
        <v>19</v>
      </c>
      <c r="R339" s="56">
        <v>3</v>
      </c>
      <c r="S339" s="280">
        <v>35</v>
      </c>
      <c r="T339" s="304">
        <v>10</v>
      </c>
      <c r="U339" s="306">
        <v>10</v>
      </c>
      <c r="V339" s="319">
        <v>250</v>
      </c>
      <c r="W339" s="342">
        <v>85</v>
      </c>
    </row>
    <row r="340" spans="1:23" ht="15.95" hidden="1" customHeight="1" outlineLevel="1" thickBot="1" x14ac:dyDescent="0.3">
      <c r="A340" s="391"/>
      <c r="B340" s="425"/>
      <c r="C340" s="348"/>
      <c r="D340" s="354"/>
      <c r="E340" s="18" t="s">
        <v>17</v>
      </c>
      <c r="F340" s="18">
        <f>IF(SUM(F338:F339)=SUM(I340:J340),SUM(F338:F339))</f>
        <v>71</v>
      </c>
      <c r="G340" s="18">
        <f t="shared" ref="G340:R340" si="140">SUM(G338:G339)</f>
        <v>0</v>
      </c>
      <c r="H340" s="18">
        <f t="shared" si="140"/>
        <v>4</v>
      </c>
      <c r="I340" s="18">
        <f t="shared" si="140"/>
        <v>56</v>
      </c>
      <c r="J340" s="18">
        <f t="shared" si="140"/>
        <v>15</v>
      </c>
      <c r="K340" s="18">
        <f t="shared" si="140"/>
        <v>0</v>
      </c>
      <c r="L340" s="18">
        <f t="shared" si="140"/>
        <v>0</v>
      </c>
      <c r="M340" s="18">
        <f t="shared" si="140"/>
        <v>31</v>
      </c>
      <c r="N340" s="18">
        <f t="shared" si="140"/>
        <v>35</v>
      </c>
      <c r="O340" s="18">
        <f t="shared" si="140"/>
        <v>37</v>
      </c>
      <c r="P340" s="18">
        <f t="shared" si="140"/>
        <v>0</v>
      </c>
      <c r="Q340" s="18">
        <f t="shared" si="140"/>
        <v>19</v>
      </c>
      <c r="R340" s="18">
        <f t="shared" si="140"/>
        <v>3</v>
      </c>
      <c r="S340" s="266" t="s">
        <v>172</v>
      </c>
      <c r="T340" s="270" t="s">
        <v>172</v>
      </c>
      <c r="U340" s="307" t="s">
        <v>172</v>
      </c>
      <c r="V340" s="308" t="s">
        <v>172</v>
      </c>
      <c r="W340" s="340" t="s">
        <v>172</v>
      </c>
    </row>
    <row r="341" spans="1:23" ht="15.95" hidden="1" customHeight="1" outlineLevel="1" thickBot="1" x14ac:dyDescent="0.3">
      <c r="A341" s="391"/>
      <c r="B341" s="425"/>
      <c r="C341" s="346">
        <v>95</v>
      </c>
      <c r="D341" s="379" t="s">
        <v>221</v>
      </c>
      <c r="E341" s="64" t="s">
        <v>15</v>
      </c>
      <c r="F341" s="283"/>
      <c r="G341" s="197"/>
      <c r="H341" s="198"/>
      <c r="I341" s="24"/>
      <c r="J341" s="141"/>
      <c r="K341" s="94"/>
      <c r="L341" s="15"/>
      <c r="M341" s="101"/>
      <c r="N341" s="15"/>
      <c r="O341" s="94"/>
      <c r="P341" s="15"/>
      <c r="Q341" s="94"/>
      <c r="R341" s="15"/>
      <c r="S341" s="279"/>
      <c r="T341" s="316"/>
      <c r="U341" s="317"/>
      <c r="V341" s="318"/>
      <c r="W341" s="342"/>
    </row>
    <row r="342" spans="1:23" ht="15.95" hidden="1" customHeight="1" outlineLevel="1" thickBot="1" x14ac:dyDescent="0.3">
      <c r="A342" s="391"/>
      <c r="B342" s="425"/>
      <c r="C342" s="347"/>
      <c r="D342" s="353"/>
      <c r="E342" s="33" t="s">
        <v>16</v>
      </c>
      <c r="F342" s="283">
        <v>52</v>
      </c>
      <c r="G342" s="186"/>
      <c r="H342" s="189">
        <v>1</v>
      </c>
      <c r="I342" s="47">
        <v>39</v>
      </c>
      <c r="J342" s="142">
        <v>13</v>
      </c>
      <c r="K342" s="57"/>
      <c r="L342" s="56"/>
      <c r="M342" s="58">
        <v>29</v>
      </c>
      <c r="N342" s="56">
        <v>28</v>
      </c>
      <c r="O342" s="57">
        <v>35</v>
      </c>
      <c r="P342" s="56">
        <v>4</v>
      </c>
      <c r="Q342" s="57">
        <v>20</v>
      </c>
      <c r="R342" s="56"/>
      <c r="S342" s="280">
        <v>30</v>
      </c>
      <c r="T342" s="304">
        <v>18</v>
      </c>
      <c r="U342" s="306">
        <v>5</v>
      </c>
      <c r="V342" s="332">
        <v>175</v>
      </c>
      <c r="W342" s="342">
        <v>90</v>
      </c>
    </row>
    <row r="343" spans="1:23" ht="15.95" hidden="1" customHeight="1" outlineLevel="1" thickBot="1" x14ac:dyDescent="0.3">
      <c r="A343" s="391"/>
      <c r="B343" s="425"/>
      <c r="C343" s="348"/>
      <c r="D343" s="354"/>
      <c r="E343" s="18" t="s">
        <v>17</v>
      </c>
      <c r="F343" s="18">
        <f>IF(SUM(F341:F342)=SUM(I343:J343),SUM(F341:F342))</f>
        <v>52</v>
      </c>
      <c r="G343" s="18">
        <f t="shared" ref="G343:R343" si="141">SUM(G341:G342)</f>
        <v>0</v>
      </c>
      <c r="H343" s="18">
        <f t="shared" si="141"/>
        <v>1</v>
      </c>
      <c r="I343" s="18">
        <f t="shared" si="141"/>
        <v>39</v>
      </c>
      <c r="J343" s="18">
        <f t="shared" si="141"/>
        <v>13</v>
      </c>
      <c r="K343" s="18">
        <f t="shared" si="141"/>
        <v>0</v>
      </c>
      <c r="L343" s="18">
        <f t="shared" si="141"/>
        <v>0</v>
      </c>
      <c r="M343" s="18">
        <f t="shared" si="141"/>
        <v>29</v>
      </c>
      <c r="N343" s="18">
        <f t="shared" si="141"/>
        <v>28</v>
      </c>
      <c r="O343" s="18">
        <f t="shared" si="141"/>
        <v>35</v>
      </c>
      <c r="P343" s="18">
        <f t="shared" si="141"/>
        <v>4</v>
      </c>
      <c r="Q343" s="18">
        <f t="shared" si="141"/>
        <v>20</v>
      </c>
      <c r="R343" s="18">
        <f t="shared" si="141"/>
        <v>0</v>
      </c>
      <c r="S343" s="266" t="s">
        <v>172</v>
      </c>
      <c r="T343" s="270" t="s">
        <v>172</v>
      </c>
      <c r="U343" s="307" t="s">
        <v>172</v>
      </c>
      <c r="V343" s="308" t="s">
        <v>172</v>
      </c>
      <c r="W343" s="340" t="s">
        <v>172</v>
      </c>
    </row>
    <row r="344" spans="1:23" ht="15.95" hidden="1" customHeight="1" outlineLevel="1" thickBot="1" x14ac:dyDescent="0.3">
      <c r="A344" s="391"/>
      <c r="B344" s="425"/>
      <c r="C344" s="346">
        <v>96</v>
      </c>
      <c r="D344" s="352" t="s">
        <v>57</v>
      </c>
      <c r="E344" s="64" t="s">
        <v>15</v>
      </c>
      <c r="F344" s="283"/>
      <c r="G344" s="197"/>
      <c r="H344" s="198"/>
      <c r="I344" s="24"/>
      <c r="J344" s="141"/>
      <c r="K344" s="94"/>
      <c r="L344" s="15"/>
      <c r="M344" s="101"/>
      <c r="N344" s="15"/>
      <c r="O344" s="94"/>
      <c r="P344" s="15"/>
      <c r="Q344" s="94"/>
      <c r="R344" s="15"/>
      <c r="S344" s="279"/>
      <c r="T344" s="316"/>
      <c r="U344" s="317"/>
      <c r="V344" s="318"/>
      <c r="W344" s="342"/>
    </row>
    <row r="345" spans="1:23" ht="15.95" hidden="1" customHeight="1" outlineLevel="1" thickBot="1" x14ac:dyDescent="0.3">
      <c r="A345" s="391"/>
      <c r="B345" s="425"/>
      <c r="C345" s="347"/>
      <c r="D345" s="353"/>
      <c r="E345" s="33" t="s">
        <v>16</v>
      </c>
      <c r="F345" s="283">
        <v>39</v>
      </c>
      <c r="G345" s="186"/>
      <c r="H345" s="189"/>
      <c r="I345" s="47">
        <v>30</v>
      </c>
      <c r="J345" s="142">
        <v>9</v>
      </c>
      <c r="K345" s="57"/>
      <c r="L345" s="56"/>
      <c r="M345" s="58">
        <v>20</v>
      </c>
      <c r="N345" s="56">
        <v>2</v>
      </c>
      <c r="O345" s="57">
        <v>34</v>
      </c>
      <c r="P345" s="56">
        <v>5</v>
      </c>
      <c r="Q345" s="57">
        <v>15</v>
      </c>
      <c r="R345" s="56"/>
      <c r="S345" s="280">
        <v>38</v>
      </c>
      <c r="T345" s="304">
        <v>17</v>
      </c>
      <c r="U345" s="306">
        <v>5</v>
      </c>
      <c r="V345" s="319">
        <v>120</v>
      </c>
      <c r="W345" s="342">
        <v>47</v>
      </c>
    </row>
    <row r="346" spans="1:23" ht="15.95" hidden="1" customHeight="1" outlineLevel="1" thickBot="1" x14ac:dyDescent="0.3">
      <c r="A346" s="391"/>
      <c r="B346" s="425"/>
      <c r="C346" s="348"/>
      <c r="D346" s="354"/>
      <c r="E346" s="18" t="s">
        <v>17</v>
      </c>
      <c r="F346" s="18">
        <f>IF(SUM(F344:F345)=SUM(I346:J346),SUM(F344:F345))</f>
        <v>39</v>
      </c>
      <c r="G346" s="18">
        <f t="shared" ref="G346:R346" si="142">SUM(G344:G345)</f>
        <v>0</v>
      </c>
      <c r="H346" s="18">
        <f t="shared" si="142"/>
        <v>0</v>
      </c>
      <c r="I346" s="18">
        <f t="shared" si="142"/>
        <v>30</v>
      </c>
      <c r="J346" s="18">
        <f t="shared" si="142"/>
        <v>9</v>
      </c>
      <c r="K346" s="18">
        <f t="shared" si="142"/>
        <v>0</v>
      </c>
      <c r="L346" s="18">
        <f t="shared" si="142"/>
        <v>0</v>
      </c>
      <c r="M346" s="18">
        <f t="shared" si="142"/>
        <v>20</v>
      </c>
      <c r="N346" s="18">
        <f t="shared" si="142"/>
        <v>2</v>
      </c>
      <c r="O346" s="18">
        <f t="shared" si="142"/>
        <v>34</v>
      </c>
      <c r="P346" s="18">
        <f t="shared" si="142"/>
        <v>5</v>
      </c>
      <c r="Q346" s="18">
        <f t="shared" si="142"/>
        <v>15</v>
      </c>
      <c r="R346" s="18">
        <f t="shared" si="142"/>
        <v>0</v>
      </c>
      <c r="S346" s="266" t="s">
        <v>172</v>
      </c>
      <c r="T346" s="270" t="s">
        <v>172</v>
      </c>
      <c r="U346" s="307" t="s">
        <v>172</v>
      </c>
      <c r="V346" s="308" t="s">
        <v>172</v>
      </c>
      <c r="W346" s="340" t="s">
        <v>172</v>
      </c>
    </row>
    <row r="347" spans="1:23" ht="15.95" hidden="1" customHeight="1" outlineLevel="1" thickBot="1" x14ac:dyDescent="0.3">
      <c r="A347" s="391"/>
      <c r="B347" s="425"/>
      <c r="C347" s="346">
        <v>97</v>
      </c>
      <c r="D347" s="352" t="s">
        <v>58</v>
      </c>
      <c r="E347" s="64" t="s">
        <v>15</v>
      </c>
      <c r="F347" s="283"/>
      <c r="G347" s="197"/>
      <c r="H347" s="198"/>
      <c r="I347" s="24"/>
      <c r="J347" s="141"/>
      <c r="K347" s="94"/>
      <c r="L347" s="15"/>
      <c r="M347" s="101"/>
      <c r="N347" s="15"/>
      <c r="O347" s="94"/>
      <c r="P347" s="15"/>
      <c r="Q347" s="94"/>
      <c r="R347" s="15"/>
      <c r="S347" s="279"/>
      <c r="T347" s="316"/>
      <c r="U347" s="317"/>
      <c r="V347" s="318"/>
      <c r="W347" s="342"/>
    </row>
    <row r="348" spans="1:23" ht="15.95" hidden="1" customHeight="1" outlineLevel="1" thickBot="1" x14ac:dyDescent="0.3">
      <c r="A348" s="391"/>
      <c r="B348" s="425"/>
      <c r="C348" s="347"/>
      <c r="D348" s="353"/>
      <c r="E348" s="33" t="s">
        <v>16</v>
      </c>
      <c r="F348" s="283">
        <v>20</v>
      </c>
      <c r="G348" s="186"/>
      <c r="H348" s="189">
        <v>4</v>
      </c>
      <c r="I348" s="47">
        <v>17</v>
      </c>
      <c r="J348" s="142">
        <v>3</v>
      </c>
      <c r="K348" s="57"/>
      <c r="L348" s="56"/>
      <c r="M348" s="58">
        <v>9</v>
      </c>
      <c r="N348" s="56">
        <v>2</v>
      </c>
      <c r="O348" s="57">
        <v>15</v>
      </c>
      <c r="P348" s="56">
        <v>1</v>
      </c>
      <c r="Q348" s="57">
        <v>6</v>
      </c>
      <c r="R348" s="56"/>
      <c r="S348" s="280">
        <v>39</v>
      </c>
      <c r="T348" s="304">
        <v>18</v>
      </c>
      <c r="U348" s="306">
        <v>5</v>
      </c>
      <c r="V348" s="319">
        <v>205</v>
      </c>
      <c r="W348" s="342">
        <v>113</v>
      </c>
    </row>
    <row r="349" spans="1:23" ht="15.95" hidden="1" customHeight="1" outlineLevel="1" thickBot="1" x14ac:dyDescent="0.3">
      <c r="A349" s="391"/>
      <c r="B349" s="425"/>
      <c r="C349" s="348"/>
      <c r="D349" s="354"/>
      <c r="E349" s="18" t="s">
        <v>17</v>
      </c>
      <c r="F349" s="18">
        <f>IF(SUM(F347:F348)=SUM(I349:J349),SUM(F347:F348))</f>
        <v>20</v>
      </c>
      <c r="G349" s="18">
        <f t="shared" ref="G349:R349" si="143">SUM(G347:G348)</f>
        <v>0</v>
      </c>
      <c r="H349" s="18">
        <f t="shared" si="143"/>
        <v>4</v>
      </c>
      <c r="I349" s="18">
        <f t="shared" si="143"/>
        <v>17</v>
      </c>
      <c r="J349" s="18">
        <f t="shared" si="143"/>
        <v>3</v>
      </c>
      <c r="K349" s="18">
        <f t="shared" si="143"/>
        <v>0</v>
      </c>
      <c r="L349" s="18">
        <f t="shared" si="143"/>
        <v>0</v>
      </c>
      <c r="M349" s="18">
        <f t="shared" si="143"/>
        <v>9</v>
      </c>
      <c r="N349" s="18">
        <f t="shared" si="143"/>
        <v>2</v>
      </c>
      <c r="O349" s="18">
        <f t="shared" si="143"/>
        <v>15</v>
      </c>
      <c r="P349" s="18">
        <f t="shared" si="143"/>
        <v>1</v>
      </c>
      <c r="Q349" s="18">
        <f t="shared" si="143"/>
        <v>6</v>
      </c>
      <c r="R349" s="18">
        <f t="shared" si="143"/>
        <v>0</v>
      </c>
      <c r="S349" s="266" t="s">
        <v>172</v>
      </c>
      <c r="T349" s="270" t="s">
        <v>172</v>
      </c>
      <c r="U349" s="307" t="s">
        <v>172</v>
      </c>
      <c r="V349" s="308" t="s">
        <v>172</v>
      </c>
      <c r="W349" s="340" t="s">
        <v>172</v>
      </c>
    </row>
    <row r="350" spans="1:23" ht="15.95" hidden="1" customHeight="1" outlineLevel="1" thickBot="1" x14ac:dyDescent="0.3">
      <c r="A350" s="391"/>
      <c r="B350" s="425"/>
      <c r="C350" s="346">
        <v>98</v>
      </c>
      <c r="D350" s="352" t="s">
        <v>59</v>
      </c>
      <c r="E350" s="64" t="s">
        <v>15</v>
      </c>
      <c r="F350" s="283"/>
      <c r="G350" s="197"/>
      <c r="H350" s="198"/>
      <c r="I350" s="24"/>
      <c r="J350" s="141"/>
      <c r="K350" s="94"/>
      <c r="L350" s="15"/>
      <c r="M350" s="101"/>
      <c r="N350" s="15"/>
      <c r="O350" s="94"/>
      <c r="P350" s="15"/>
      <c r="Q350" s="94"/>
      <c r="R350" s="15"/>
      <c r="S350" s="279"/>
      <c r="T350" s="316"/>
      <c r="U350" s="317"/>
      <c r="V350" s="318"/>
      <c r="W350" s="342"/>
    </row>
    <row r="351" spans="1:23" ht="15.95" hidden="1" customHeight="1" outlineLevel="1" thickBot="1" x14ac:dyDescent="0.3">
      <c r="A351" s="391"/>
      <c r="B351" s="425"/>
      <c r="C351" s="347"/>
      <c r="D351" s="353"/>
      <c r="E351" s="33" t="s">
        <v>16</v>
      </c>
      <c r="F351" s="283">
        <v>7</v>
      </c>
      <c r="G351" s="186"/>
      <c r="H351" s="189"/>
      <c r="I351" s="47">
        <v>6</v>
      </c>
      <c r="J351" s="142">
        <v>1</v>
      </c>
      <c r="K351" s="57"/>
      <c r="L351" s="56"/>
      <c r="M351" s="58">
        <v>2</v>
      </c>
      <c r="N351" s="56"/>
      <c r="O351" s="57">
        <v>2</v>
      </c>
      <c r="P351" s="56">
        <v>3</v>
      </c>
      <c r="Q351" s="57">
        <v>1</v>
      </c>
      <c r="R351" s="56"/>
      <c r="S351" s="280">
        <v>35</v>
      </c>
      <c r="T351" s="304">
        <v>18</v>
      </c>
      <c r="U351" s="306">
        <v>35</v>
      </c>
      <c r="V351" s="319">
        <v>120</v>
      </c>
      <c r="W351" s="342">
        <v>74</v>
      </c>
    </row>
    <row r="352" spans="1:23" ht="15.95" hidden="1" customHeight="1" outlineLevel="1" thickBot="1" x14ac:dyDescent="0.3">
      <c r="A352" s="391"/>
      <c r="B352" s="425"/>
      <c r="C352" s="348"/>
      <c r="D352" s="354"/>
      <c r="E352" s="18" t="s">
        <v>17</v>
      </c>
      <c r="F352" s="18">
        <f>IF(SUM(F350:F351)=SUM(I352:J352),SUM(F350:F351))</f>
        <v>7</v>
      </c>
      <c r="G352" s="18">
        <f t="shared" ref="G352:R352" si="144">SUM(G350:G351)</f>
        <v>0</v>
      </c>
      <c r="H352" s="18">
        <f t="shared" si="144"/>
        <v>0</v>
      </c>
      <c r="I352" s="18">
        <f t="shared" si="144"/>
        <v>6</v>
      </c>
      <c r="J352" s="18">
        <f t="shared" si="144"/>
        <v>1</v>
      </c>
      <c r="K352" s="18">
        <f t="shared" si="144"/>
        <v>0</v>
      </c>
      <c r="L352" s="18">
        <f t="shared" si="144"/>
        <v>0</v>
      </c>
      <c r="M352" s="18">
        <f t="shared" si="144"/>
        <v>2</v>
      </c>
      <c r="N352" s="18">
        <f t="shared" si="144"/>
        <v>0</v>
      </c>
      <c r="O352" s="18">
        <f t="shared" si="144"/>
        <v>2</v>
      </c>
      <c r="P352" s="18">
        <f t="shared" si="144"/>
        <v>3</v>
      </c>
      <c r="Q352" s="18">
        <f t="shared" si="144"/>
        <v>1</v>
      </c>
      <c r="R352" s="18">
        <f t="shared" si="144"/>
        <v>0</v>
      </c>
      <c r="S352" s="266" t="s">
        <v>172</v>
      </c>
      <c r="T352" s="270" t="s">
        <v>172</v>
      </c>
      <c r="U352" s="307" t="s">
        <v>172</v>
      </c>
      <c r="V352" s="308" t="s">
        <v>172</v>
      </c>
      <c r="W352" s="340" t="s">
        <v>172</v>
      </c>
    </row>
    <row r="353" spans="1:23" ht="15.95" hidden="1" customHeight="1" outlineLevel="1" thickBot="1" x14ac:dyDescent="0.3">
      <c r="A353" s="391"/>
      <c r="B353" s="425"/>
      <c r="C353" s="346">
        <v>99</v>
      </c>
      <c r="D353" s="349" t="s">
        <v>138</v>
      </c>
      <c r="E353" s="64" t="s">
        <v>15</v>
      </c>
      <c r="F353" s="283"/>
      <c r="G353" s="197"/>
      <c r="H353" s="198"/>
      <c r="I353" s="24"/>
      <c r="J353" s="141"/>
      <c r="K353" s="94"/>
      <c r="L353" s="15"/>
      <c r="M353" s="101"/>
      <c r="N353" s="15"/>
      <c r="O353" s="94"/>
      <c r="P353" s="15"/>
      <c r="Q353" s="94"/>
      <c r="R353" s="15"/>
      <c r="S353" s="279"/>
      <c r="T353" s="316"/>
      <c r="U353" s="317"/>
      <c r="V353" s="318"/>
      <c r="W353" s="342"/>
    </row>
    <row r="354" spans="1:23" ht="15.95" hidden="1" customHeight="1" outlineLevel="1" thickBot="1" x14ac:dyDescent="0.3">
      <c r="A354" s="391"/>
      <c r="B354" s="425"/>
      <c r="C354" s="347"/>
      <c r="D354" s="355"/>
      <c r="E354" s="33" t="s">
        <v>16</v>
      </c>
      <c r="F354" s="283">
        <v>18</v>
      </c>
      <c r="G354" s="186"/>
      <c r="H354" s="189"/>
      <c r="I354" s="47">
        <v>15</v>
      </c>
      <c r="J354" s="142">
        <v>3</v>
      </c>
      <c r="K354" s="57"/>
      <c r="L354" s="56"/>
      <c r="M354" s="58">
        <v>7</v>
      </c>
      <c r="N354" s="56">
        <v>3</v>
      </c>
      <c r="O354" s="57">
        <v>11</v>
      </c>
      <c r="P354" s="56">
        <v>3</v>
      </c>
      <c r="Q354" s="57">
        <v>5</v>
      </c>
      <c r="R354" s="56">
        <v>2</v>
      </c>
      <c r="S354" s="280">
        <v>40</v>
      </c>
      <c r="T354" s="304">
        <v>20</v>
      </c>
      <c r="U354" s="306">
        <v>5</v>
      </c>
      <c r="V354" s="332">
        <v>200</v>
      </c>
      <c r="W354" s="342">
        <v>50</v>
      </c>
    </row>
    <row r="355" spans="1:23" ht="15.95" hidden="1" customHeight="1" outlineLevel="1" thickBot="1" x14ac:dyDescent="0.3">
      <c r="A355" s="391"/>
      <c r="B355" s="425"/>
      <c r="C355" s="348"/>
      <c r="D355" s="356"/>
      <c r="E355" s="18" t="s">
        <v>17</v>
      </c>
      <c r="F355" s="18">
        <f>IF(SUM(F353:F354)=SUM(I355:J355),SUM(F353:F354))</f>
        <v>18</v>
      </c>
      <c r="G355" s="18">
        <f t="shared" ref="G355:R355" si="145">SUM(G353:G354)</f>
        <v>0</v>
      </c>
      <c r="H355" s="18">
        <f t="shared" si="145"/>
        <v>0</v>
      </c>
      <c r="I355" s="18">
        <f t="shared" si="145"/>
        <v>15</v>
      </c>
      <c r="J355" s="18">
        <f t="shared" si="145"/>
        <v>3</v>
      </c>
      <c r="K355" s="18">
        <f t="shared" si="145"/>
        <v>0</v>
      </c>
      <c r="L355" s="18">
        <f t="shared" si="145"/>
        <v>0</v>
      </c>
      <c r="M355" s="18">
        <f t="shared" si="145"/>
        <v>7</v>
      </c>
      <c r="N355" s="18">
        <f t="shared" si="145"/>
        <v>3</v>
      </c>
      <c r="O355" s="18">
        <f t="shared" si="145"/>
        <v>11</v>
      </c>
      <c r="P355" s="18">
        <f t="shared" si="145"/>
        <v>3</v>
      </c>
      <c r="Q355" s="18">
        <f t="shared" si="145"/>
        <v>5</v>
      </c>
      <c r="R355" s="18">
        <f t="shared" si="145"/>
        <v>2</v>
      </c>
      <c r="S355" s="266" t="s">
        <v>172</v>
      </c>
      <c r="T355" s="270" t="s">
        <v>172</v>
      </c>
      <c r="U355" s="307" t="s">
        <v>172</v>
      </c>
      <c r="V355" s="308" t="s">
        <v>172</v>
      </c>
      <c r="W355" s="340" t="s">
        <v>172</v>
      </c>
    </row>
    <row r="356" spans="1:23" ht="15.95" hidden="1" customHeight="1" outlineLevel="1" thickBot="1" x14ac:dyDescent="0.3">
      <c r="A356" s="391"/>
      <c r="B356" s="425"/>
      <c r="C356" s="346">
        <v>100</v>
      </c>
      <c r="D356" s="352" t="s">
        <v>60</v>
      </c>
      <c r="E356" s="64" t="s">
        <v>15</v>
      </c>
      <c r="F356" s="283"/>
      <c r="G356" s="197"/>
      <c r="H356" s="198"/>
      <c r="I356" s="24"/>
      <c r="J356" s="141"/>
      <c r="K356" s="94"/>
      <c r="L356" s="15"/>
      <c r="M356" s="101"/>
      <c r="N356" s="15"/>
      <c r="O356" s="94"/>
      <c r="P356" s="15"/>
      <c r="Q356" s="94"/>
      <c r="R356" s="15"/>
      <c r="S356" s="279"/>
      <c r="T356" s="316"/>
      <c r="U356" s="317"/>
      <c r="V356" s="318"/>
      <c r="W356" s="342"/>
    </row>
    <row r="357" spans="1:23" ht="15.95" hidden="1" customHeight="1" outlineLevel="1" thickBot="1" x14ac:dyDescent="0.3">
      <c r="A357" s="391"/>
      <c r="B357" s="425"/>
      <c r="C357" s="347"/>
      <c r="D357" s="353"/>
      <c r="E357" s="33" t="s">
        <v>16</v>
      </c>
      <c r="F357" s="283">
        <v>3</v>
      </c>
      <c r="G357" s="186"/>
      <c r="H357" s="189"/>
      <c r="I357" s="47">
        <v>3</v>
      </c>
      <c r="J357" s="142"/>
      <c r="K357" s="57"/>
      <c r="L357" s="56"/>
      <c r="M357" s="58">
        <v>2</v>
      </c>
      <c r="N357" s="56">
        <v>2</v>
      </c>
      <c r="O357" s="57">
        <v>2</v>
      </c>
      <c r="P357" s="56"/>
      <c r="Q357" s="57">
        <v>1</v>
      </c>
      <c r="R357" s="56"/>
      <c r="S357" s="280">
        <v>38</v>
      </c>
      <c r="T357" s="304">
        <v>19</v>
      </c>
      <c r="U357" s="306">
        <v>85</v>
      </c>
      <c r="V357" s="319">
        <v>100</v>
      </c>
      <c r="W357" s="342">
        <v>90</v>
      </c>
    </row>
    <row r="358" spans="1:23" ht="15.95" hidden="1" customHeight="1" outlineLevel="1" thickBot="1" x14ac:dyDescent="0.3">
      <c r="A358" s="391"/>
      <c r="B358" s="425"/>
      <c r="C358" s="348"/>
      <c r="D358" s="354"/>
      <c r="E358" s="18" t="s">
        <v>17</v>
      </c>
      <c r="F358" s="18">
        <f>IF(SUM(F356:F357)=SUM(I358:J358),SUM(F356:F357))</f>
        <v>3</v>
      </c>
      <c r="G358" s="18">
        <f t="shared" ref="G358:R358" si="146">SUM(G356:G357)</f>
        <v>0</v>
      </c>
      <c r="H358" s="18">
        <f t="shared" si="146"/>
        <v>0</v>
      </c>
      <c r="I358" s="18">
        <f t="shared" si="146"/>
        <v>3</v>
      </c>
      <c r="J358" s="18">
        <f t="shared" si="146"/>
        <v>0</v>
      </c>
      <c r="K358" s="18">
        <f t="shared" si="146"/>
        <v>0</v>
      </c>
      <c r="L358" s="18">
        <f t="shared" si="146"/>
        <v>0</v>
      </c>
      <c r="M358" s="18">
        <f t="shared" si="146"/>
        <v>2</v>
      </c>
      <c r="N358" s="18">
        <f t="shared" si="146"/>
        <v>2</v>
      </c>
      <c r="O358" s="18">
        <f t="shared" si="146"/>
        <v>2</v>
      </c>
      <c r="P358" s="18">
        <f t="shared" si="146"/>
        <v>0</v>
      </c>
      <c r="Q358" s="18">
        <f t="shared" si="146"/>
        <v>1</v>
      </c>
      <c r="R358" s="18">
        <f t="shared" si="146"/>
        <v>0</v>
      </c>
      <c r="S358" s="266" t="s">
        <v>172</v>
      </c>
      <c r="T358" s="270" t="s">
        <v>172</v>
      </c>
      <c r="U358" s="307" t="s">
        <v>172</v>
      </c>
      <c r="V358" s="308" t="s">
        <v>172</v>
      </c>
      <c r="W358" s="340" t="s">
        <v>172</v>
      </c>
    </row>
    <row r="359" spans="1:23" ht="15.95" hidden="1" customHeight="1" outlineLevel="1" thickBot="1" x14ac:dyDescent="0.3">
      <c r="A359" s="391"/>
      <c r="B359" s="426"/>
      <c r="C359" s="346">
        <v>101</v>
      </c>
      <c r="D359" s="352" t="s">
        <v>188</v>
      </c>
      <c r="E359" s="64" t="s">
        <v>15</v>
      </c>
      <c r="F359" s="283"/>
      <c r="G359" s="197"/>
      <c r="H359" s="198"/>
      <c r="I359" s="24"/>
      <c r="J359" s="141"/>
      <c r="K359" s="94"/>
      <c r="L359" s="15"/>
      <c r="M359" s="101"/>
      <c r="N359" s="15"/>
      <c r="O359" s="94"/>
      <c r="P359" s="15"/>
      <c r="Q359" s="94"/>
      <c r="R359" s="15"/>
      <c r="S359" s="279"/>
      <c r="T359" s="316"/>
      <c r="U359" s="317"/>
      <c r="V359" s="318"/>
      <c r="W359" s="342"/>
    </row>
    <row r="360" spans="1:23" ht="15.95" hidden="1" customHeight="1" outlineLevel="1" thickBot="1" x14ac:dyDescent="0.3">
      <c r="A360" s="391"/>
      <c r="B360" s="426"/>
      <c r="C360" s="347"/>
      <c r="D360" s="353"/>
      <c r="E360" s="33" t="s">
        <v>16</v>
      </c>
      <c r="F360" s="283">
        <v>16</v>
      </c>
      <c r="G360" s="186"/>
      <c r="H360" s="189"/>
      <c r="I360" s="47">
        <v>14</v>
      </c>
      <c r="J360" s="142">
        <v>2</v>
      </c>
      <c r="K360" s="57"/>
      <c r="L360" s="56"/>
      <c r="M360" s="58">
        <v>7</v>
      </c>
      <c r="N360" s="56">
        <v>4</v>
      </c>
      <c r="O360" s="57">
        <v>6</v>
      </c>
      <c r="P360" s="56">
        <v>3</v>
      </c>
      <c r="Q360" s="57">
        <v>6</v>
      </c>
      <c r="R360" s="56"/>
      <c r="S360" s="280">
        <v>41</v>
      </c>
      <c r="T360" s="304">
        <v>18</v>
      </c>
      <c r="U360" s="306">
        <v>20</v>
      </c>
      <c r="V360" s="319">
        <v>175</v>
      </c>
      <c r="W360" s="342">
        <v>63</v>
      </c>
    </row>
    <row r="361" spans="1:23" ht="15.95" hidden="1" customHeight="1" outlineLevel="1" thickBot="1" x14ac:dyDescent="0.3">
      <c r="A361" s="391"/>
      <c r="B361" s="426"/>
      <c r="C361" s="348"/>
      <c r="D361" s="354"/>
      <c r="E361" s="18" t="s">
        <v>17</v>
      </c>
      <c r="F361" s="18">
        <f>IF(SUM(F359:F360)=SUM(I361:J361),SUM(F359:F360))</f>
        <v>16</v>
      </c>
      <c r="G361" s="18">
        <f t="shared" ref="G361:R361" si="147">SUM(G359:G360)</f>
        <v>0</v>
      </c>
      <c r="H361" s="18">
        <f t="shared" si="147"/>
        <v>0</v>
      </c>
      <c r="I361" s="18">
        <f t="shared" si="147"/>
        <v>14</v>
      </c>
      <c r="J361" s="18">
        <f t="shared" si="147"/>
        <v>2</v>
      </c>
      <c r="K361" s="18">
        <f t="shared" si="147"/>
        <v>0</v>
      </c>
      <c r="L361" s="18">
        <f t="shared" si="147"/>
        <v>0</v>
      </c>
      <c r="M361" s="18">
        <f t="shared" si="147"/>
        <v>7</v>
      </c>
      <c r="N361" s="18">
        <f t="shared" si="147"/>
        <v>4</v>
      </c>
      <c r="O361" s="18">
        <f t="shared" si="147"/>
        <v>6</v>
      </c>
      <c r="P361" s="18">
        <f t="shared" si="147"/>
        <v>3</v>
      </c>
      <c r="Q361" s="18">
        <f t="shared" si="147"/>
        <v>6</v>
      </c>
      <c r="R361" s="18">
        <f t="shared" si="147"/>
        <v>0</v>
      </c>
      <c r="S361" s="266" t="s">
        <v>172</v>
      </c>
      <c r="T361" s="270" t="s">
        <v>172</v>
      </c>
      <c r="U361" s="307" t="s">
        <v>172</v>
      </c>
      <c r="V361" s="308" t="s">
        <v>172</v>
      </c>
      <c r="W361" s="340" t="s">
        <v>172</v>
      </c>
    </row>
    <row r="362" spans="1:23" ht="15.95" hidden="1" customHeight="1" outlineLevel="1" thickBot="1" x14ac:dyDescent="0.3">
      <c r="A362" s="391"/>
      <c r="B362" s="426"/>
      <c r="C362" s="346">
        <v>102</v>
      </c>
      <c r="D362" s="352" t="s">
        <v>213</v>
      </c>
      <c r="E362" s="64" t="s">
        <v>15</v>
      </c>
      <c r="F362" s="283"/>
      <c r="G362" s="197"/>
      <c r="H362" s="198"/>
      <c r="I362" s="24"/>
      <c r="J362" s="141"/>
      <c r="K362" s="94"/>
      <c r="L362" s="15"/>
      <c r="M362" s="101"/>
      <c r="N362" s="15"/>
      <c r="O362" s="94"/>
      <c r="P362" s="15"/>
      <c r="Q362" s="94"/>
      <c r="R362" s="15"/>
      <c r="S362" s="279"/>
      <c r="T362" s="316"/>
      <c r="U362" s="317"/>
      <c r="V362" s="318"/>
      <c r="W362" s="342"/>
    </row>
    <row r="363" spans="1:23" ht="15.95" hidden="1" customHeight="1" outlineLevel="1" thickBot="1" x14ac:dyDescent="0.3">
      <c r="A363" s="391"/>
      <c r="B363" s="426"/>
      <c r="C363" s="347"/>
      <c r="D363" s="353"/>
      <c r="E363" s="33" t="s">
        <v>16</v>
      </c>
      <c r="F363" s="283">
        <v>28</v>
      </c>
      <c r="G363" s="186"/>
      <c r="H363" s="189">
        <v>3</v>
      </c>
      <c r="I363" s="47">
        <v>22</v>
      </c>
      <c r="J363" s="142">
        <v>6</v>
      </c>
      <c r="K363" s="57"/>
      <c r="L363" s="56"/>
      <c r="M363" s="58">
        <v>12</v>
      </c>
      <c r="N363" s="56">
        <v>9</v>
      </c>
      <c r="O363" s="57">
        <v>25</v>
      </c>
      <c r="P363" s="56">
        <v>6</v>
      </c>
      <c r="Q363" s="57">
        <v>9</v>
      </c>
      <c r="R363" s="56"/>
      <c r="S363" s="280">
        <v>36</v>
      </c>
      <c r="T363" s="304">
        <v>13</v>
      </c>
      <c r="U363" s="306">
        <v>10</v>
      </c>
      <c r="V363" s="319">
        <v>190</v>
      </c>
      <c r="W363" s="342">
        <v>100</v>
      </c>
    </row>
    <row r="364" spans="1:23" ht="15.95" hidden="1" customHeight="1" outlineLevel="1" thickBot="1" x14ac:dyDescent="0.3">
      <c r="A364" s="391"/>
      <c r="B364" s="426"/>
      <c r="C364" s="348"/>
      <c r="D364" s="354"/>
      <c r="E364" s="18" t="s">
        <v>17</v>
      </c>
      <c r="F364" s="18">
        <f>IF(SUM(F362:F363)=SUM(I364:J364),SUM(F362:F363))</f>
        <v>28</v>
      </c>
      <c r="G364" s="18">
        <f t="shared" ref="G364:R364" si="148">SUM(G362:G363)</f>
        <v>0</v>
      </c>
      <c r="H364" s="18">
        <f t="shared" si="148"/>
        <v>3</v>
      </c>
      <c r="I364" s="18">
        <f t="shared" si="148"/>
        <v>22</v>
      </c>
      <c r="J364" s="18">
        <f t="shared" si="148"/>
        <v>6</v>
      </c>
      <c r="K364" s="18">
        <f t="shared" si="148"/>
        <v>0</v>
      </c>
      <c r="L364" s="18">
        <f t="shared" si="148"/>
        <v>0</v>
      </c>
      <c r="M364" s="18">
        <f t="shared" si="148"/>
        <v>12</v>
      </c>
      <c r="N364" s="18">
        <f t="shared" si="148"/>
        <v>9</v>
      </c>
      <c r="O364" s="18">
        <f t="shared" si="148"/>
        <v>25</v>
      </c>
      <c r="P364" s="18">
        <f t="shared" si="148"/>
        <v>6</v>
      </c>
      <c r="Q364" s="18">
        <f t="shared" si="148"/>
        <v>9</v>
      </c>
      <c r="R364" s="18">
        <f t="shared" si="148"/>
        <v>0</v>
      </c>
      <c r="S364" s="266" t="s">
        <v>172</v>
      </c>
      <c r="T364" s="270" t="s">
        <v>172</v>
      </c>
      <c r="U364" s="307" t="s">
        <v>172</v>
      </c>
      <c r="V364" s="308" t="s">
        <v>172</v>
      </c>
      <c r="W364" s="340" t="s">
        <v>172</v>
      </c>
    </row>
    <row r="365" spans="1:23" ht="15.95" customHeight="1" collapsed="1" thickBot="1" x14ac:dyDescent="0.3">
      <c r="A365" s="391"/>
      <c r="B365" s="426"/>
      <c r="C365" s="359" t="s">
        <v>155</v>
      </c>
      <c r="D365" s="380"/>
      <c r="E365" s="44" t="s">
        <v>15</v>
      </c>
      <c r="F365" s="283">
        <f>F362+F359+F356+F353+F350+F347+F344+F341+F338+F335+F332+F329+F326</f>
        <v>61</v>
      </c>
      <c r="G365" s="196">
        <f t="shared" ref="G365:R365" si="149">G362+G359+G356+G353+G350+G347+G344+G341+G338+G335+G332+G329+G326</f>
        <v>24</v>
      </c>
      <c r="H365" s="196">
        <f t="shared" si="149"/>
        <v>0</v>
      </c>
      <c r="I365" s="44">
        <f t="shared" si="149"/>
        <v>47</v>
      </c>
      <c r="J365" s="70">
        <f t="shared" si="149"/>
        <v>14</v>
      </c>
      <c r="K365" s="133">
        <f t="shared" si="149"/>
        <v>1</v>
      </c>
      <c r="L365" s="133">
        <f t="shared" si="149"/>
        <v>0</v>
      </c>
      <c r="M365" s="34">
        <f t="shared" si="149"/>
        <v>40</v>
      </c>
      <c r="N365" s="133">
        <f t="shared" si="149"/>
        <v>31</v>
      </c>
      <c r="O365" s="133">
        <f t="shared" si="149"/>
        <v>31</v>
      </c>
      <c r="P365" s="133">
        <f t="shared" si="149"/>
        <v>19</v>
      </c>
      <c r="Q365" s="133">
        <f t="shared" si="149"/>
        <v>32</v>
      </c>
      <c r="R365" s="133">
        <f t="shared" si="149"/>
        <v>0</v>
      </c>
      <c r="S365" s="266">
        <v>45</v>
      </c>
      <c r="T365" s="266">
        <v>17</v>
      </c>
      <c r="U365" s="140">
        <v>2</v>
      </c>
      <c r="V365" s="269">
        <v>16</v>
      </c>
      <c r="W365" s="340">
        <v>9</v>
      </c>
    </row>
    <row r="366" spans="1:23" ht="18.75" customHeight="1" thickBot="1" x14ac:dyDescent="0.3">
      <c r="A366" s="391"/>
      <c r="B366" s="426"/>
      <c r="C366" s="361"/>
      <c r="D366" s="362"/>
      <c r="E366" s="44" t="s">
        <v>16</v>
      </c>
      <c r="F366" s="283">
        <f>F363+F360+F357+F354+F351+F348+F345+F342+F339+F336+F333+F330+F327</f>
        <v>650</v>
      </c>
      <c r="G366" s="196">
        <f t="shared" ref="G366:R366" si="150">G363+G360+G357+G354+G351+G348+G345+G342+G339+G336+G333+G330+G327</f>
        <v>0</v>
      </c>
      <c r="H366" s="196">
        <f t="shared" si="150"/>
        <v>17</v>
      </c>
      <c r="I366" s="102">
        <f t="shared" si="150"/>
        <v>534</v>
      </c>
      <c r="J366" s="102">
        <f t="shared" si="150"/>
        <v>116</v>
      </c>
      <c r="K366" s="133">
        <f t="shared" si="150"/>
        <v>0</v>
      </c>
      <c r="L366" s="133">
        <f t="shared" si="150"/>
        <v>0</v>
      </c>
      <c r="M366" s="34">
        <f t="shared" si="150"/>
        <v>283</v>
      </c>
      <c r="N366" s="133">
        <f t="shared" si="150"/>
        <v>159</v>
      </c>
      <c r="O366" s="133">
        <f t="shared" si="150"/>
        <v>305</v>
      </c>
      <c r="P366" s="133">
        <f t="shared" si="150"/>
        <v>121</v>
      </c>
      <c r="Q366" s="133">
        <f t="shared" si="150"/>
        <v>200</v>
      </c>
      <c r="R366" s="133">
        <f t="shared" si="150"/>
        <v>11</v>
      </c>
      <c r="S366" s="266">
        <v>37.07692307692308</v>
      </c>
      <c r="T366" s="266">
        <v>16.615384615384617</v>
      </c>
      <c r="U366" s="140">
        <v>17.692307692307693</v>
      </c>
      <c r="V366" s="269">
        <v>188.07692307692307</v>
      </c>
      <c r="W366" s="340">
        <v>79.769230769230774</v>
      </c>
    </row>
    <row r="367" spans="1:23" ht="16.5" customHeight="1" thickBot="1" x14ac:dyDescent="0.3">
      <c r="A367" s="392"/>
      <c r="B367" s="427"/>
      <c r="C367" s="363"/>
      <c r="D367" s="364"/>
      <c r="E367" s="108" t="s">
        <v>17</v>
      </c>
      <c r="F367" s="108">
        <f>IF(SUM(F365:F366)=SUM(I367:J367),SUM(F365:F366))</f>
        <v>711</v>
      </c>
      <c r="G367" s="123">
        <f t="shared" ref="G367:R367" si="151">SUM(G365:G366)</f>
        <v>24</v>
      </c>
      <c r="H367" s="123">
        <f t="shared" si="151"/>
        <v>17</v>
      </c>
      <c r="I367" s="123">
        <f t="shared" si="151"/>
        <v>581</v>
      </c>
      <c r="J367" s="123">
        <f t="shared" si="151"/>
        <v>130</v>
      </c>
      <c r="K367" s="123">
        <f t="shared" si="151"/>
        <v>1</v>
      </c>
      <c r="L367" s="123">
        <f t="shared" si="151"/>
        <v>0</v>
      </c>
      <c r="M367" s="123">
        <f t="shared" si="151"/>
        <v>323</v>
      </c>
      <c r="N367" s="123">
        <f t="shared" si="151"/>
        <v>190</v>
      </c>
      <c r="O367" s="123">
        <f t="shared" si="151"/>
        <v>336</v>
      </c>
      <c r="P367" s="123">
        <f t="shared" si="151"/>
        <v>140</v>
      </c>
      <c r="Q367" s="123">
        <f t="shared" si="151"/>
        <v>232</v>
      </c>
      <c r="R367" s="123">
        <f t="shared" si="151"/>
        <v>11</v>
      </c>
      <c r="S367" s="299" t="s">
        <v>173</v>
      </c>
      <c r="T367" s="299" t="s">
        <v>173</v>
      </c>
      <c r="U367" s="299" t="s">
        <v>173</v>
      </c>
      <c r="V367" s="300" t="s">
        <v>173</v>
      </c>
      <c r="W367" s="341" t="s">
        <v>173</v>
      </c>
    </row>
    <row r="368" spans="1:23" ht="19.5" hidden="1" customHeight="1" outlineLevel="1" thickBot="1" x14ac:dyDescent="0.3">
      <c r="A368" s="390">
        <v>15</v>
      </c>
      <c r="B368" s="393" t="s">
        <v>48</v>
      </c>
      <c r="C368" s="346">
        <v>103</v>
      </c>
      <c r="D368" s="352" t="s">
        <v>206</v>
      </c>
      <c r="E368" s="73" t="s">
        <v>15</v>
      </c>
      <c r="F368" s="283">
        <v>0</v>
      </c>
      <c r="G368" s="186"/>
      <c r="H368" s="189"/>
      <c r="I368" s="47"/>
      <c r="J368" s="116"/>
      <c r="K368" s="47"/>
      <c r="L368" s="47"/>
      <c r="M368" s="34"/>
      <c r="N368" s="47"/>
      <c r="O368" s="47"/>
      <c r="P368" s="47"/>
      <c r="Q368" s="47"/>
      <c r="R368" s="47"/>
      <c r="S368" s="304"/>
      <c r="T368" s="304"/>
      <c r="U368" s="334"/>
      <c r="V368" s="338"/>
      <c r="W368" s="342"/>
    </row>
    <row r="369" spans="1:23" ht="15.95" hidden="1" customHeight="1" outlineLevel="1" thickBot="1" x14ac:dyDescent="0.3">
      <c r="A369" s="391"/>
      <c r="B369" s="394"/>
      <c r="C369" s="347"/>
      <c r="D369" s="353"/>
      <c r="E369" s="33" t="s">
        <v>16</v>
      </c>
      <c r="F369" s="283">
        <v>0</v>
      </c>
      <c r="G369" s="186"/>
      <c r="H369" s="189"/>
      <c r="I369" s="47"/>
      <c r="J369" s="116"/>
      <c r="K369" s="47"/>
      <c r="L369" s="47"/>
      <c r="M369" s="34"/>
      <c r="N369" s="47"/>
      <c r="O369" s="47"/>
      <c r="P369" s="47"/>
      <c r="Q369" s="47"/>
      <c r="R369" s="47"/>
      <c r="S369" s="304"/>
      <c r="T369" s="304"/>
      <c r="U369" s="334"/>
      <c r="V369" s="338"/>
      <c r="W369" s="342"/>
    </row>
    <row r="370" spans="1:23" ht="15.95" hidden="1" customHeight="1" outlineLevel="1" thickBot="1" x14ac:dyDescent="0.3">
      <c r="A370" s="391"/>
      <c r="B370" s="394"/>
      <c r="C370" s="348"/>
      <c r="D370" s="354"/>
      <c r="E370" s="18" t="s">
        <v>17</v>
      </c>
      <c r="F370" s="18">
        <f>IF(SUM(F368:F369)=SUM(I370:J370),SUM(F368:F369))</f>
        <v>0</v>
      </c>
      <c r="G370" s="18">
        <f t="shared" ref="G370:R370" si="152">SUM(G368:G369)</f>
        <v>0</v>
      </c>
      <c r="H370" s="18">
        <f t="shared" si="152"/>
        <v>0</v>
      </c>
      <c r="I370" s="18">
        <f t="shared" si="152"/>
        <v>0</v>
      </c>
      <c r="J370" s="18">
        <f t="shared" si="152"/>
        <v>0</v>
      </c>
      <c r="K370" s="18">
        <f t="shared" si="152"/>
        <v>0</v>
      </c>
      <c r="L370" s="18">
        <f t="shared" si="152"/>
        <v>0</v>
      </c>
      <c r="M370" s="18">
        <f t="shared" si="152"/>
        <v>0</v>
      </c>
      <c r="N370" s="18">
        <f t="shared" si="152"/>
        <v>0</v>
      </c>
      <c r="O370" s="18">
        <f t="shared" si="152"/>
        <v>0</v>
      </c>
      <c r="P370" s="18">
        <f t="shared" si="152"/>
        <v>0</v>
      </c>
      <c r="Q370" s="18">
        <f t="shared" si="152"/>
        <v>0</v>
      </c>
      <c r="R370" s="18">
        <f t="shared" si="152"/>
        <v>0</v>
      </c>
      <c r="S370" s="266" t="s">
        <v>172</v>
      </c>
      <c r="T370" s="270" t="s">
        <v>172</v>
      </c>
      <c r="U370" s="307" t="s">
        <v>172</v>
      </c>
      <c r="V370" s="308" t="s">
        <v>172</v>
      </c>
      <c r="W370" s="340" t="s">
        <v>172</v>
      </c>
    </row>
    <row r="371" spans="1:23" ht="15.95" hidden="1" customHeight="1" outlineLevel="1" thickBot="1" x14ac:dyDescent="0.3">
      <c r="A371" s="391"/>
      <c r="B371" s="394"/>
      <c r="C371" s="346">
        <v>104</v>
      </c>
      <c r="D371" s="352" t="s">
        <v>49</v>
      </c>
      <c r="E371" s="64" t="s">
        <v>15</v>
      </c>
      <c r="F371" s="283"/>
      <c r="G371" s="197"/>
      <c r="H371" s="198"/>
      <c r="I371" s="24"/>
      <c r="J371" s="141"/>
      <c r="K371" s="94"/>
      <c r="L371" s="15"/>
      <c r="M371" s="101"/>
      <c r="N371" s="15"/>
      <c r="O371" s="94"/>
      <c r="P371" s="15"/>
      <c r="Q371" s="94"/>
      <c r="R371" s="15"/>
      <c r="S371" s="279"/>
      <c r="T371" s="316"/>
      <c r="U371" s="317"/>
      <c r="V371" s="318"/>
      <c r="W371" s="342"/>
    </row>
    <row r="372" spans="1:23" ht="15.95" hidden="1" customHeight="1" outlineLevel="1" thickBot="1" x14ac:dyDescent="0.3">
      <c r="A372" s="391"/>
      <c r="B372" s="394"/>
      <c r="C372" s="347"/>
      <c r="D372" s="353"/>
      <c r="E372" s="33" t="s">
        <v>16</v>
      </c>
      <c r="F372" s="283">
        <v>40</v>
      </c>
      <c r="G372" s="186"/>
      <c r="H372" s="189"/>
      <c r="I372" s="47">
        <v>33</v>
      </c>
      <c r="J372" s="116">
        <v>7</v>
      </c>
      <c r="K372" s="47"/>
      <c r="L372" s="47"/>
      <c r="M372" s="157">
        <v>16</v>
      </c>
      <c r="N372" s="47">
        <v>7</v>
      </c>
      <c r="O372" s="47">
        <v>33</v>
      </c>
      <c r="P372" s="47">
        <v>4</v>
      </c>
      <c r="Q372" s="47">
        <v>11</v>
      </c>
      <c r="R372" s="47">
        <v>4</v>
      </c>
      <c r="S372" s="280">
        <v>35</v>
      </c>
      <c r="T372" s="304">
        <v>12</v>
      </c>
      <c r="U372" s="306">
        <v>40</v>
      </c>
      <c r="V372" s="319">
        <v>225</v>
      </c>
      <c r="W372" s="342">
        <v>110</v>
      </c>
    </row>
    <row r="373" spans="1:23" ht="15.75" hidden="1" customHeight="1" outlineLevel="1" thickBot="1" x14ac:dyDescent="0.3">
      <c r="A373" s="391"/>
      <c r="B373" s="394"/>
      <c r="C373" s="348"/>
      <c r="D373" s="354"/>
      <c r="E373" s="18" t="s">
        <v>17</v>
      </c>
      <c r="F373" s="18">
        <f>IF(SUM(F371:F372)=SUM(I373:J373),SUM(F371:F372))</f>
        <v>40</v>
      </c>
      <c r="G373" s="18">
        <f t="shared" ref="G373:R373" si="153">SUM(G371:G372)</f>
        <v>0</v>
      </c>
      <c r="H373" s="18">
        <f t="shared" si="153"/>
        <v>0</v>
      </c>
      <c r="I373" s="18">
        <f t="shared" si="153"/>
        <v>33</v>
      </c>
      <c r="J373" s="18">
        <f t="shared" si="153"/>
        <v>7</v>
      </c>
      <c r="K373" s="18">
        <f t="shared" si="153"/>
        <v>0</v>
      </c>
      <c r="L373" s="18">
        <f t="shared" si="153"/>
        <v>0</v>
      </c>
      <c r="M373" s="18">
        <f t="shared" si="153"/>
        <v>16</v>
      </c>
      <c r="N373" s="18">
        <f t="shared" si="153"/>
        <v>7</v>
      </c>
      <c r="O373" s="18">
        <f t="shared" si="153"/>
        <v>33</v>
      </c>
      <c r="P373" s="18">
        <f t="shared" si="153"/>
        <v>4</v>
      </c>
      <c r="Q373" s="18">
        <f t="shared" si="153"/>
        <v>11</v>
      </c>
      <c r="R373" s="18">
        <f t="shared" si="153"/>
        <v>4</v>
      </c>
      <c r="S373" s="266" t="s">
        <v>172</v>
      </c>
      <c r="T373" s="270" t="s">
        <v>172</v>
      </c>
      <c r="U373" s="307" t="s">
        <v>172</v>
      </c>
      <c r="V373" s="308" t="s">
        <v>172</v>
      </c>
      <c r="W373" s="340" t="s">
        <v>172</v>
      </c>
    </row>
    <row r="374" spans="1:23" ht="15.95" hidden="1" customHeight="1" outlineLevel="1" thickBot="1" x14ac:dyDescent="0.3">
      <c r="A374" s="391"/>
      <c r="B374" s="394"/>
      <c r="C374" s="346">
        <v>105</v>
      </c>
      <c r="D374" s="357" t="s">
        <v>50</v>
      </c>
      <c r="E374" s="64" t="s">
        <v>15</v>
      </c>
      <c r="F374" s="283"/>
      <c r="G374" s="197"/>
      <c r="H374" s="198"/>
      <c r="I374" s="24"/>
      <c r="J374" s="141"/>
      <c r="K374" s="94"/>
      <c r="L374" s="15"/>
      <c r="M374" s="101"/>
      <c r="N374" s="15"/>
      <c r="O374" s="94"/>
      <c r="P374" s="15"/>
      <c r="Q374" s="94"/>
      <c r="R374" s="15"/>
      <c r="S374" s="279"/>
      <c r="T374" s="316"/>
      <c r="U374" s="317"/>
      <c r="V374" s="318"/>
      <c r="W374" s="342"/>
    </row>
    <row r="375" spans="1:23" ht="15.95" hidden="1" customHeight="1" outlineLevel="1" thickBot="1" x14ac:dyDescent="0.3">
      <c r="A375" s="391"/>
      <c r="B375" s="394"/>
      <c r="C375" s="347"/>
      <c r="D375" s="358"/>
      <c r="E375" s="33" t="s">
        <v>16</v>
      </c>
      <c r="F375" s="283"/>
      <c r="G375" s="186"/>
      <c r="H375" s="189"/>
      <c r="I375" s="47"/>
      <c r="J375" s="116"/>
      <c r="K375" s="47"/>
      <c r="L375" s="47"/>
      <c r="M375" s="157"/>
      <c r="N375" s="47"/>
      <c r="O375" s="47"/>
      <c r="P375" s="47"/>
      <c r="Q375" s="47"/>
      <c r="R375" s="47"/>
      <c r="S375" s="280"/>
      <c r="T375" s="304"/>
      <c r="U375" s="306"/>
      <c r="V375" s="332"/>
      <c r="W375" s="342"/>
    </row>
    <row r="376" spans="1:23" ht="15.95" hidden="1" customHeight="1" outlineLevel="1" thickBot="1" x14ac:dyDescent="0.3">
      <c r="A376" s="391"/>
      <c r="B376" s="394"/>
      <c r="C376" s="348"/>
      <c r="D376" s="358"/>
      <c r="E376" s="18" t="s">
        <v>17</v>
      </c>
      <c r="F376" s="18">
        <f>IF(SUM(F374:F375)=SUM(I376:J376),SUM(F374:F375))</f>
        <v>0</v>
      </c>
      <c r="G376" s="18">
        <f t="shared" ref="G376:R376" si="154">SUM(G374:G375)</f>
        <v>0</v>
      </c>
      <c r="H376" s="18">
        <f t="shared" si="154"/>
        <v>0</v>
      </c>
      <c r="I376" s="18">
        <f t="shared" si="154"/>
        <v>0</v>
      </c>
      <c r="J376" s="18">
        <f t="shared" si="154"/>
        <v>0</v>
      </c>
      <c r="K376" s="18">
        <f t="shared" si="154"/>
        <v>0</v>
      </c>
      <c r="L376" s="18">
        <f t="shared" si="154"/>
        <v>0</v>
      </c>
      <c r="M376" s="18">
        <f t="shared" si="154"/>
        <v>0</v>
      </c>
      <c r="N376" s="18">
        <f t="shared" si="154"/>
        <v>0</v>
      </c>
      <c r="O376" s="18">
        <f t="shared" si="154"/>
        <v>0</v>
      </c>
      <c r="P376" s="18">
        <f t="shared" si="154"/>
        <v>0</v>
      </c>
      <c r="Q376" s="18">
        <f t="shared" si="154"/>
        <v>0</v>
      </c>
      <c r="R376" s="18">
        <f t="shared" si="154"/>
        <v>0</v>
      </c>
      <c r="S376" s="266" t="s">
        <v>172</v>
      </c>
      <c r="T376" s="270" t="s">
        <v>172</v>
      </c>
      <c r="U376" s="307" t="s">
        <v>172</v>
      </c>
      <c r="V376" s="308" t="s">
        <v>172</v>
      </c>
      <c r="W376" s="340" t="s">
        <v>172</v>
      </c>
    </row>
    <row r="377" spans="1:23" ht="15.95" hidden="1" customHeight="1" outlineLevel="1" thickBot="1" x14ac:dyDescent="0.3">
      <c r="A377" s="391"/>
      <c r="B377" s="401"/>
      <c r="C377" s="346">
        <v>106</v>
      </c>
      <c r="D377" s="357" t="s">
        <v>214</v>
      </c>
      <c r="E377" s="64" t="s">
        <v>15</v>
      </c>
      <c r="F377" s="283">
        <v>53</v>
      </c>
      <c r="G377" s="186"/>
      <c r="H377" s="189">
        <v>35</v>
      </c>
      <c r="I377" s="47">
        <v>37</v>
      </c>
      <c r="J377" s="116">
        <v>16</v>
      </c>
      <c r="K377" s="47"/>
      <c r="L377" s="47"/>
      <c r="M377" s="157">
        <v>34</v>
      </c>
      <c r="N377" s="47">
        <v>8</v>
      </c>
      <c r="O377" s="47">
        <v>44</v>
      </c>
      <c r="P377" s="47">
        <v>53</v>
      </c>
      <c r="Q377" s="47">
        <v>34</v>
      </c>
      <c r="R377" s="47"/>
      <c r="S377" s="279">
        <v>45.8</v>
      </c>
      <c r="T377" s="316">
        <v>26.26</v>
      </c>
      <c r="U377" s="317">
        <v>4</v>
      </c>
      <c r="V377" s="318">
        <v>24</v>
      </c>
      <c r="W377" s="342">
        <v>12</v>
      </c>
    </row>
    <row r="378" spans="1:23" ht="15.95" hidden="1" customHeight="1" outlineLevel="1" thickBot="1" x14ac:dyDescent="0.3">
      <c r="A378" s="391"/>
      <c r="B378" s="401"/>
      <c r="C378" s="347"/>
      <c r="D378" s="358"/>
      <c r="E378" s="33" t="s">
        <v>16</v>
      </c>
      <c r="F378" s="283">
        <v>113</v>
      </c>
      <c r="G378" s="186"/>
      <c r="H378" s="189">
        <v>32</v>
      </c>
      <c r="I378" s="47">
        <v>89</v>
      </c>
      <c r="J378" s="116">
        <v>24</v>
      </c>
      <c r="K378" s="47"/>
      <c r="L378" s="47"/>
      <c r="M378" s="157">
        <v>66</v>
      </c>
      <c r="N378" s="47">
        <v>35</v>
      </c>
      <c r="O378" s="47">
        <v>80</v>
      </c>
      <c r="P378" s="47">
        <v>113</v>
      </c>
      <c r="Q378" s="47">
        <v>56</v>
      </c>
      <c r="R378" s="47">
        <v>2</v>
      </c>
      <c r="S378" s="280">
        <v>43</v>
      </c>
      <c r="T378" s="304">
        <v>26.44</v>
      </c>
      <c r="U378" s="306">
        <v>15</v>
      </c>
      <c r="V378" s="319">
        <v>200</v>
      </c>
      <c r="W378" s="342">
        <v>92.7</v>
      </c>
    </row>
    <row r="379" spans="1:23" ht="15.95" hidden="1" customHeight="1" outlineLevel="1" thickBot="1" x14ac:dyDescent="0.3">
      <c r="A379" s="391"/>
      <c r="B379" s="401"/>
      <c r="C379" s="348"/>
      <c r="D379" s="358"/>
      <c r="E379" s="18" t="s">
        <v>17</v>
      </c>
      <c r="F379" s="18">
        <f>IF(SUM(F377:F378)=SUM(I379:J379),SUM(F377:F378))</f>
        <v>166</v>
      </c>
      <c r="G379" s="18">
        <f t="shared" ref="G379:R379" si="155">SUM(G377:G378)</f>
        <v>0</v>
      </c>
      <c r="H379" s="18">
        <f t="shared" si="155"/>
        <v>67</v>
      </c>
      <c r="I379" s="18">
        <f t="shared" si="155"/>
        <v>126</v>
      </c>
      <c r="J379" s="18">
        <f t="shared" si="155"/>
        <v>40</v>
      </c>
      <c r="K379" s="18">
        <f t="shared" si="155"/>
        <v>0</v>
      </c>
      <c r="L379" s="18">
        <f t="shared" si="155"/>
        <v>0</v>
      </c>
      <c r="M379" s="18">
        <f t="shared" si="155"/>
        <v>100</v>
      </c>
      <c r="N379" s="18">
        <f t="shared" si="155"/>
        <v>43</v>
      </c>
      <c r="O379" s="18">
        <f t="shared" si="155"/>
        <v>124</v>
      </c>
      <c r="P379" s="18">
        <f t="shared" si="155"/>
        <v>166</v>
      </c>
      <c r="Q379" s="18">
        <f t="shared" si="155"/>
        <v>90</v>
      </c>
      <c r="R379" s="18">
        <f t="shared" si="155"/>
        <v>2</v>
      </c>
      <c r="S379" s="266" t="s">
        <v>172</v>
      </c>
      <c r="T379" s="270" t="s">
        <v>172</v>
      </c>
      <c r="U379" s="307" t="s">
        <v>172</v>
      </c>
      <c r="V379" s="308" t="s">
        <v>172</v>
      </c>
      <c r="W379" s="340" t="s">
        <v>172</v>
      </c>
    </row>
    <row r="380" spans="1:23" ht="15.95" hidden="1" customHeight="1" outlineLevel="1" thickBot="1" x14ac:dyDescent="0.3">
      <c r="A380" s="391"/>
      <c r="B380" s="401"/>
      <c r="C380" s="346">
        <v>107</v>
      </c>
      <c r="D380" s="357" t="s">
        <v>239</v>
      </c>
      <c r="E380" s="64" t="s">
        <v>15</v>
      </c>
      <c r="F380" s="283"/>
      <c r="G380" s="197"/>
      <c r="H380" s="198"/>
      <c r="I380" s="24"/>
      <c r="J380" s="141"/>
      <c r="K380" s="94"/>
      <c r="L380" s="15"/>
      <c r="M380" s="101"/>
      <c r="N380" s="15"/>
      <c r="O380" s="94"/>
      <c r="P380" s="15"/>
      <c r="Q380" s="94"/>
      <c r="R380" s="15"/>
      <c r="S380" s="279"/>
      <c r="T380" s="316"/>
      <c r="U380" s="317"/>
      <c r="V380" s="318"/>
      <c r="W380" s="342"/>
    </row>
    <row r="381" spans="1:23" ht="15.95" hidden="1" customHeight="1" outlineLevel="1" thickBot="1" x14ac:dyDescent="0.3">
      <c r="A381" s="391"/>
      <c r="B381" s="401"/>
      <c r="C381" s="347"/>
      <c r="D381" s="358"/>
      <c r="E381" s="33" t="s">
        <v>16</v>
      </c>
      <c r="F381" s="283">
        <v>106</v>
      </c>
      <c r="G381" s="197"/>
      <c r="H381" s="198">
        <v>4</v>
      </c>
      <c r="I381" s="24">
        <v>88</v>
      </c>
      <c r="J381" s="141">
        <v>18</v>
      </c>
      <c r="K381" s="94"/>
      <c r="L381" s="15"/>
      <c r="M381" s="101">
        <v>52</v>
      </c>
      <c r="N381" s="15">
        <v>17</v>
      </c>
      <c r="O381" s="94">
        <v>77</v>
      </c>
      <c r="P381" s="15">
        <v>1</v>
      </c>
      <c r="Q381" s="94">
        <v>43</v>
      </c>
      <c r="R381" s="15">
        <v>6</v>
      </c>
      <c r="S381" s="279">
        <v>41.5</v>
      </c>
      <c r="T381" s="316">
        <v>16.399999999999999</v>
      </c>
      <c r="U381" s="317">
        <v>10</v>
      </c>
      <c r="V381" s="318">
        <v>210</v>
      </c>
      <c r="W381" s="342">
        <v>101</v>
      </c>
    </row>
    <row r="382" spans="1:23" ht="15.95" hidden="1" customHeight="1" outlineLevel="1" thickBot="1" x14ac:dyDescent="0.3">
      <c r="A382" s="391"/>
      <c r="B382" s="401"/>
      <c r="C382" s="348"/>
      <c r="D382" s="358"/>
      <c r="E382" s="18" t="s">
        <v>17</v>
      </c>
      <c r="F382" s="18">
        <f>IF(SUM(F380:F381)=SUM(I382:J382),SUM(F380:F381))</f>
        <v>106</v>
      </c>
      <c r="G382" s="18">
        <f t="shared" ref="G382:R382" si="156">SUM(G380:G381)</f>
        <v>0</v>
      </c>
      <c r="H382" s="18">
        <f t="shared" si="156"/>
        <v>4</v>
      </c>
      <c r="I382" s="18">
        <f t="shared" si="156"/>
        <v>88</v>
      </c>
      <c r="J382" s="18">
        <f t="shared" si="156"/>
        <v>18</v>
      </c>
      <c r="K382" s="18">
        <f t="shared" si="156"/>
        <v>0</v>
      </c>
      <c r="L382" s="18">
        <f t="shared" si="156"/>
        <v>0</v>
      </c>
      <c r="M382" s="18">
        <f t="shared" si="156"/>
        <v>52</v>
      </c>
      <c r="N382" s="18">
        <f t="shared" si="156"/>
        <v>17</v>
      </c>
      <c r="O382" s="18">
        <f t="shared" si="156"/>
        <v>77</v>
      </c>
      <c r="P382" s="18">
        <f t="shared" si="156"/>
        <v>1</v>
      </c>
      <c r="Q382" s="18">
        <f t="shared" si="156"/>
        <v>43</v>
      </c>
      <c r="R382" s="18">
        <f t="shared" si="156"/>
        <v>6</v>
      </c>
      <c r="S382" s="266" t="s">
        <v>172</v>
      </c>
      <c r="T382" s="270" t="s">
        <v>172</v>
      </c>
      <c r="U382" s="307" t="s">
        <v>172</v>
      </c>
      <c r="V382" s="308" t="s">
        <v>172</v>
      </c>
      <c r="W382" s="340" t="s">
        <v>172</v>
      </c>
    </row>
    <row r="383" spans="1:23" ht="15.95" customHeight="1" collapsed="1" thickBot="1" x14ac:dyDescent="0.3">
      <c r="A383" s="391"/>
      <c r="B383" s="401"/>
      <c r="C383" s="359" t="s">
        <v>153</v>
      </c>
      <c r="D383" s="360"/>
      <c r="E383" s="44" t="s">
        <v>15</v>
      </c>
      <c r="F383" s="283">
        <f>F380+F377+F374+F371+F368</f>
        <v>53</v>
      </c>
      <c r="G383" s="196">
        <f t="shared" ref="G383:R383" si="157">G380+G377+G374+G371+G368</f>
        <v>0</v>
      </c>
      <c r="H383" s="196">
        <f t="shared" si="157"/>
        <v>35</v>
      </c>
      <c r="I383" s="44">
        <f t="shared" si="157"/>
        <v>37</v>
      </c>
      <c r="J383" s="70">
        <f t="shared" si="157"/>
        <v>16</v>
      </c>
      <c r="K383" s="133">
        <f t="shared" si="157"/>
        <v>0</v>
      </c>
      <c r="L383" s="133">
        <f t="shared" si="157"/>
        <v>0</v>
      </c>
      <c r="M383" s="34">
        <f t="shared" si="157"/>
        <v>34</v>
      </c>
      <c r="N383" s="133">
        <f t="shared" si="157"/>
        <v>8</v>
      </c>
      <c r="O383" s="133">
        <f t="shared" si="157"/>
        <v>44</v>
      </c>
      <c r="P383" s="133">
        <f t="shared" si="157"/>
        <v>53</v>
      </c>
      <c r="Q383" s="133">
        <f t="shared" si="157"/>
        <v>34</v>
      </c>
      <c r="R383" s="133">
        <f t="shared" si="157"/>
        <v>0</v>
      </c>
      <c r="S383" s="266">
        <v>45.8</v>
      </c>
      <c r="T383" s="266">
        <v>26.26</v>
      </c>
      <c r="U383" s="140">
        <v>4</v>
      </c>
      <c r="V383" s="140">
        <v>24</v>
      </c>
      <c r="W383" s="340">
        <v>12</v>
      </c>
    </row>
    <row r="384" spans="1:23" ht="15.95" customHeight="1" thickBot="1" x14ac:dyDescent="0.3">
      <c r="A384" s="391"/>
      <c r="B384" s="401"/>
      <c r="C384" s="361"/>
      <c r="D384" s="362"/>
      <c r="E384" s="44" t="s">
        <v>16</v>
      </c>
      <c r="F384" s="283">
        <f>F381+F378+F375+F372+F369</f>
        <v>259</v>
      </c>
      <c r="G384" s="196">
        <f t="shared" ref="G384:R384" si="158">G381+G378+G375+G372+G369</f>
        <v>0</v>
      </c>
      <c r="H384" s="196">
        <f t="shared" si="158"/>
        <v>36</v>
      </c>
      <c r="I384" s="44">
        <f t="shared" si="158"/>
        <v>210</v>
      </c>
      <c r="J384" s="70">
        <f t="shared" si="158"/>
        <v>49</v>
      </c>
      <c r="K384" s="133">
        <f t="shared" si="158"/>
        <v>0</v>
      </c>
      <c r="L384" s="133">
        <f t="shared" si="158"/>
        <v>0</v>
      </c>
      <c r="M384" s="34">
        <f t="shared" si="158"/>
        <v>134</v>
      </c>
      <c r="N384" s="133">
        <f t="shared" si="158"/>
        <v>59</v>
      </c>
      <c r="O384" s="133">
        <f t="shared" si="158"/>
        <v>190</v>
      </c>
      <c r="P384" s="133">
        <f t="shared" si="158"/>
        <v>118</v>
      </c>
      <c r="Q384" s="133">
        <f t="shared" si="158"/>
        <v>110</v>
      </c>
      <c r="R384" s="133">
        <f t="shared" si="158"/>
        <v>12</v>
      </c>
      <c r="S384" s="266">
        <v>39.833333333333336</v>
      </c>
      <c r="T384" s="266">
        <v>18.28</v>
      </c>
      <c r="U384" s="140">
        <v>21.666666666666668</v>
      </c>
      <c r="V384" s="140">
        <v>211.66666666666666</v>
      </c>
      <c r="W384" s="340">
        <v>101.23333333333333</v>
      </c>
    </row>
    <row r="385" spans="1:23" ht="16.5" customHeight="1" thickBot="1" x14ac:dyDescent="0.3">
      <c r="A385" s="392"/>
      <c r="B385" s="402"/>
      <c r="C385" s="363"/>
      <c r="D385" s="364"/>
      <c r="E385" s="108" t="s">
        <v>17</v>
      </c>
      <c r="F385" s="108">
        <f>IF(SUM(F383:F384)=SUM(I385:J385),SUM(F383:F384))</f>
        <v>312</v>
      </c>
      <c r="G385" s="123">
        <f t="shared" ref="G385:R385" si="159">SUM(G383:G384)</f>
        <v>0</v>
      </c>
      <c r="H385" s="123">
        <f t="shared" si="159"/>
        <v>71</v>
      </c>
      <c r="I385" s="123">
        <f t="shared" si="159"/>
        <v>247</v>
      </c>
      <c r="J385" s="123">
        <f t="shared" si="159"/>
        <v>65</v>
      </c>
      <c r="K385" s="123">
        <f t="shared" si="159"/>
        <v>0</v>
      </c>
      <c r="L385" s="123">
        <f t="shared" si="159"/>
        <v>0</v>
      </c>
      <c r="M385" s="123">
        <f t="shared" si="159"/>
        <v>168</v>
      </c>
      <c r="N385" s="123">
        <f t="shared" si="159"/>
        <v>67</v>
      </c>
      <c r="O385" s="123">
        <f t="shared" si="159"/>
        <v>234</v>
      </c>
      <c r="P385" s="123">
        <f t="shared" si="159"/>
        <v>171</v>
      </c>
      <c r="Q385" s="123">
        <f t="shared" si="159"/>
        <v>144</v>
      </c>
      <c r="R385" s="123">
        <f t="shared" si="159"/>
        <v>12</v>
      </c>
      <c r="S385" s="127" t="s">
        <v>173</v>
      </c>
      <c r="T385" s="127" t="s">
        <v>173</v>
      </c>
      <c r="U385" s="299" t="s">
        <v>173</v>
      </c>
      <c r="V385" s="300" t="s">
        <v>173</v>
      </c>
      <c r="W385" s="341" t="s">
        <v>173</v>
      </c>
    </row>
    <row r="386" spans="1:23" ht="15.95" hidden="1" customHeight="1" outlineLevel="1" thickBot="1" x14ac:dyDescent="0.3">
      <c r="A386" s="390">
        <v>16</v>
      </c>
      <c r="B386" s="393" t="s">
        <v>37</v>
      </c>
      <c r="C386" s="346">
        <v>108</v>
      </c>
      <c r="D386" s="371" t="s">
        <v>38</v>
      </c>
      <c r="E386" s="73" t="s">
        <v>15</v>
      </c>
      <c r="F386" s="283">
        <v>36</v>
      </c>
      <c r="G386" s="209"/>
      <c r="H386" s="210"/>
      <c r="I386" s="181">
        <v>26</v>
      </c>
      <c r="J386" s="143">
        <v>10</v>
      </c>
      <c r="K386" s="143"/>
      <c r="L386" s="143"/>
      <c r="M386" s="161">
        <v>15</v>
      </c>
      <c r="N386" s="143"/>
      <c r="O386" s="143">
        <v>24</v>
      </c>
      <c r="P386" s="143">
        <v>10</v>
      </c>
      <c r="Q386" s="143">
        <v>15</v>
      </c>
      <c r="R386" s="143"/>
      <c r="S386" s="279">
        <v>35</v>
      </c>
      <c r="T386" s="316">
        <v>17</v>
      </c>
      <c r="U386" s="317">
        <v>6</v>
      </c>
      <c r="V386" s="318">
        <v>14</v>
      </c>
      <c r="W386" s="342">
        <v>12</v>
      </c>
    </row>
    <row r="387" spans="1:23" ht="15.95" hidden="1" customHeight="1" outlineLevel="1" thickBot="1" x14ac:dyDescent="0.3">
      <c r="A387" s="391"/>
      <c r="B387" s="394"/>
      <c r="C387" s="347"/>
      <c r="D387" s="358"/>
      <c r="E387" s="33" t="s">
        <v>16</v>
      </c>
      <c r="F387" s="283">
        <v>204</v>
      </c>
      <c r="G387" s="211"/>
      <c r="H387" s="212">
        <v>1</v>
      </c>
      <c r="I387" s="182">
        <v>151</v>
      </c>
      <c r="J387" s="144">
        <v>53</v>
      </c>
      <c r="K387" s="144"/>
      <c r="L387" s="144"/>
      <c r="M387" s="162">
        <v>83</v>
      </c>
      <c r="N387" s="144">
        <v>7</v>
      </c>
      <c r="O387" s="144">
        <v>100</v>
      </c>
      <c r="P387" s="144">
        <v>32</v>
      </c>
      <c r="Q387" s="144">
        <v>69</v>
      </c>
      <c r="R387" s="144">
        <v>2</v>
      </c>
      <c r="S387" s="280">
        <v>37</v>
      </c>
      <c r="T387" s="304">
        <v>20</v>
      </c>
      <c r="U387" s="306">
        <v>25</v>
      </c>
      <c r="V387" s="319">
        <v>250</v>
      </c>
      <c r="W387" s="342">
        <v>100</v>
      </c>
    </row>
    <row r="388" spans="1:23" ht="19.5" hidden="1" customHeight="1" outlineLevel="1" thickBot="1" x14ac:dyDescent="0.3">
      <c r="A388" s="391"/>
      <c r="B388" s="394"/>
      <c r="C388" s="348"/>
      <c r="D388" s="372"/>
      <c r="E388" s="18" t="s">
        <v>17</v>
      </c>
      <c r="F388" s="18">
        <f>IF(SUM(F386:F387)=SUM(I388:J388),SUM(F386:F387))</f>
        <v>240</v>
      </c>
      <c r="G388" s="18">
        <f t="shared" ref="G388:R388" si="160">SUM(G386:G387)</f>
        <v>0</v>
      </c>
      <c r="H388" s="18">
        <f t="shared" si="160"/>
        <v>1</v>
      </c>
      <c r="I388" s="18">
        <f t="shared" si="160"/>
        <v>177</v>
      </c>
      <c r="J388" s="18">
        <f t="shared" si="160"/>
        <v>63</v>
      </c>
      <c r="K388" s="18">
        <f t="shared" si="160"/>
        <v>0</v>
      </c>
      <c r="L388" s="18">
        <f t="shared" si="160"/>
        <v>0</v>
      </c>
      <c r="M388" s="18">
        <f t="shared" si="160"/>
        <v>98</v>
      </c>
      <c r="N388" s="18">
        <f t="shared" si="160"/>
        <v>7</v>
      </c>
      <c r="O388" s="18">
        <f t="shared" si="160"/>
        <v>124</v>
      </c>
      <c r="P388" s="18">
        <f t="shared" si="160"/>
        <v>42</v>
      </c>
      <c r="Q388" s="18">
        <f t="shared" si="160"/>
        <v>84</v>
      </c>
      <c r="R388" s="18">
        <f t="shared" si="160"/>
        <v>2</v>
      </c>
      <c r="S388" s="266" t="s">
        <v>172</v>
      </c>
      <c r="T388" s="270" t="s">
        <v>172</v>
      </c>
      <c r="U388" s="307" t="s">
        <v>172</v>
      </c>
      <c r="V388" s="308" t="s">
        <v>172</v>
      </c>
      <c r="W388" s="340" t="s">
        <v>172</v>
      </c>
    </row>
    <row r="389" spans="1:23" ht="15.95" hidden="1" customHeight="1" outlineLevel="1" thickBot="1" x14ac:dyDescent="0.3">
      <c r="A389" s="391"/>
      <c r="B389" s="394"/>
      <c r="C389" s="346">
        <v>109</v>
      </c>
      <c r="D389" s="352" t="s">
        <v>39</v>
      </c>
      <c r="E389" s="64" t="s">
        <v>15</v>
      </c>
      <c r="F389" s="283"/>
      <c r="G389" s="213"/>
      <c r="H389" s="214"/>
      <c r="I389" s="145"/>
      <c r="J389" s="179"/>
      <c r="K389" s="147"/>
      <c r="L389" s="146"/>
      <c r="M389" s="151"/>
      <c r="N389" s="146"/>
      <c r="O389" s="147"/>
      <c r="P389" s="146"/>
      <c r="Q389" s="147"/>
      <c r="R389" s="146"/>
      <c r="S389" s="279"/>
      <c r="T389" s="316"/>
      <c r="U389" s="317"/>
      <c r="V389" s="318"/>
      <c r="W389" s="342"/>
    </row>
    <row r="390" spans="1:23" ht="15.95" hidden="1" customHeight="1" outlineLevel="1" thickBot="1" x14ac:dyDescent="0.3">
      <c r="A390" s="391"/>
      <c r="B390" s="394"/>
      <c r="C390" s="347"/>
      <c r="D390" s="353"/>
      <c r="E390" s="33" t="s">
        <v>16</v>
      </c>
      <c r="F390" s="283">
        <v>13</v>
      </c>
      <c r="G390" s="209"/>
      <c r="H390" s="210"/>
      <c r="I390" s="181">
        <v>12</v>
      </c>
      <c r="J390" s="143">
        <v>1</v>
      </c>
      <c r="K390" s="143"/>
      <c r="L390" s="143"/>
      <c r="M390" s="161">
        <v>7</v>
      </c>
      <c r="N390" s="143">
        <v>1</v>
      </c>
      <c r="O390" s="143">
        <v>12</v>
      </c>
      <c r="P390" s="143">
        <v>12</v>
      </c>
      <c r="Q390" s="143">
        <v>6</v>
      </c>
      <c r="R390" s="143"/>
      <c r="S390" s="280">
        <v>38</v>
      </c>
      <c r="T390" s="304">
        <v>16</v>
      </c>
      <c r="U390" s="306">
        <v>25</v>
      </c>
      <c r="V390" s="332">
        <v>175</v>
      </c>
      <c r="W390" s="342">
        <v>90</v>
      </c>
    </row>
    <row r="391" spans="1:23" ht="15.95" hidden="1" customHeight="1" outlineLevel="1" thickBot="1" x14ac:dyDescent="0.3">
      <c r="A391" s="391"/>
      <c r="B391" s="394"/>
      <c r="C391" s="348"/>
      <c r="D391" s="354"/>
      <c r="E391" s="18" t="s">
        <v>17</v>
      </c>
      <c r="F391" s="18">
        <f>IF(SUM(F389:F390)=SUM(I391:J391),SUM(F389:F390))</f>
        <v>13</v>
      </c>
      <c r="G391" s="18">
        <f t="shared" ref="G391:R391" si="161">SUM(G389:G390)</f>
        <v>0</v>
      </c>
      <c r="H391" s="18">
        <f t="shared" si="161"/>
        <v>0</v>
      </c>
      <c r="I391" s="18">
        <f t="shared" si="161"/>
        <v>12</v>
      </c>
      <c r="J391" s="18">
        <f t="shared" si="161"/>
        <v>1</v>
      </c>
      <c r="K391" s="18">
        <f t="shared" si="161"/>
        <v>0</v>
      </c>
      <c r="L391" s="18">
        <f t="shared" si="161"/>
        <v>0</v>
      </c>
      <c r="M391" s="18">
        <f t="shared" si="161"/>
        <v>7</v>
      </c>
      <c r="N391" s="18">
        <f t="shared" si="161"/>
        <v>1</v>
      </c>
      <c r="O391" s="18">
        <f t="shared" si="161"/>
        <v>12</v>
      </c>
      <c r="P391" s="18">
        <f t="shared" si="161"/>
        <v>12</v>
      </c>
      <c r="Q391" s="18">
        <f t="shared" si="161"/>
        <v>6</v>
      </c>
      <c r="R391" s="18">
        <f t="shared" si="161"/>
        <v>0</v>
      </c>
      <c r="S391" s="266" t="s">
        <v>172</v>
      </c>
      <c r="T391" s="270" t="s">
        <v>172</v>
      </c>
      <c r="U391" s="307" t="s">
        <v>172</v>
      </c>
      <c r="V391" s="308" t="s">
        <v>172</v>
      </c>
      <c r="W391" s="340" t="s">
        <v>172</v>
      </c>
    </row>
    <row r="392" spans="1:23" ht="15.95" hidden="1" customHeight="1" outlineLevel="1" thickBot="1" x14ac:dyDescent="0.3">
      <c r="A392" s="391"/>
      <c r="B392" s="394"/>
      <c r="C392" s="346">
        <v>110</v>
      </c>
      <c r="D392" s="352" t="s">
        <v>40</v>
      </c>
      <c r="E392" s="64" t="s">
        <v>15</v>
      </c>
      <c r="F392" s="283"/>
      <c r="G392" s="213"/>
      <c r="H392" s="214"/>
      <c r="I392" s="145"/>
      <c r="J392" s="179"/>
      <c r="K392" s="165"/>
      <c r="L392" s="166"/>
      <c r="M392" s="151"/>
      <c r="N392" s="146"/>
      <c r="O392" s="147"/>
      <c r="P392" s="146"/>
      <c r="Q392" s="147"/>
      <c r="R392" s="146"/>
      <c r="S392" s="279"/>
      <c r="T392" s="316"/>
      <c r="U392" s="317"/>
      <c r="V392" s="318"/>
      <c r="W392" s="342"/>
    </row>
    <row r="393" spans="1:23" ht="15.95" hidden="1" customHeight="1" outlineLevel="1" thickBot="1" x14ac:dyDescent="0.3">
      <c r="A393" s="391"/>
      <c r="B393" s="394"/>
      <c r="C393" s="347"/>
      <c r="D393" s="353"/>
      <c r="E393" s="33" t="s">
        <v>16</v>
      </c>
      <c r="F393" s="283">
        <v>95</v>
      </c>
      <c r="G393" s="209"/>
      <c r="H393" s="210">
        <v>1</v>
      </c>
      <c r="I393" s="181">
        <v>75</v>
      </c>
      <c r="J393" s="143">
        <v>20</v>
      </c>
      <c r="K393" s="167"/>
      <c r="L393" s="168"/>
      <c r="M393" s="160">
        <v>21</v>
      </c>
      <c r="N393" s="143">
        <v>1</v>
      </c>
      <c r="O393" s="143">
        <v>54</v>
      </c>
      <c r="P393" s="143"/>
      <c r="Q393" s="143">
        <v>14</v>
      </c>
      <c r="R393" s="143"/>
      <c r="S393" s="280">
        <v>37.200000000000003</v>
      </c>
      <c r="T393" s="304">
        <v>15.9</v>
      </c>
      <c r="U393" s="306">
        <v>10</v>
      </c>
      <c r="V393" s="319">
        <v>150</v>
      </c>
      <c r="W393" s="342">
        <v>59.2</v>
      </c>
    </row>
    <row r="394" spans="1:23" ht="15.95" hidden="1" customHeight="1" outlineLevel="1" thickBot="1" x14ac:dyDescent="0.3">
      <c r="A394" s="391"/>
      <c r="B394" s="394"/>
      <c r="C394" s="348"/>
      <c r="D394" s="354"/>
      <c r="E394" s="18" t="s">
        <v>17</v>
      </c>
      <c r="F394" s="18">
        <f>IF(SUM(F392:F393)=SUM(I394:J394),SUM(F392:F393))</f>
        <v>95</v>
      </c>
      <c r="G394" s="18">
        <f t="shared" ref="G394:R394" si="162">SUM(G392:G393)</f>
        <v>0</v>
      </c>
      <c r="H394" s="18">
        <f t="shared" si="162"/>
        <v>1</v>
      </c>
      <c r="I394" s="18">
        <f t="shared" si="162"/>
        <v>75</v>
      </c>
      <c r="J394" s="18">
        <f t="shared" si="162"/>
        <v>20</v>
      </c>
      <c r="K394" s="18">
        <f t="shared" si="162"/>
        <v>0</v>
      </c>
      <c r="L394" s="18">
        <f t="shared" si="162"/>
        <v>0</v>
      </c>
      <c r="M394" s="18">
        <f t="shared" si="162"/>
        <v>21</v>
      </c>
      <c r="N394" s="18">
        <f t="shared" si="162"/>
        <v>1</v>
      </c>
      <c r="O394" s="18">
        <f t="shared" si="162"/>
        <v>54</v>
      </c>
      <c r="P394" s="18">
        <f t="shared" si="162"/>
        <v>0</v>
      </c>
      <c r="Q394" s="18">
        <f t="shared" si="162"/>
        <v>14</v>
      </c>
      <c r="R394" s="18">
        <f t="shared" si="162"/>
        <v>0</v>
      </c>
      <c r="S394" s="266" t="s">
        <v>172</v>
      </c>
      <c r="T394" s="270" t="s">
        <v>172</v>
      </c>
      <c r="U394" s="307" t="s">
        <v>172</v>
      </c>
      <c r="V394" s="308" t="s">
        <v>172</v>
      </c>
      <c r="W394" s="340" t="s">
        <v>172</v>
      </c>
    </row>
    <row r="395" spans="1:23" ht="15.95" hidden="1" customHeight="1" outlineLevel="1" thickBot="1" x14ac:dyDescent="0.3">
      <c r="A395" s="391"/>
      <c r="B395" s="394"/>
      <c r="C395" s="346">
        <v>111</v>
      </c>
      <c r="D395" s="352" t="s">
        <v>222</v>
      </c>
      <c r="E395" s="64" t="s">
        <v>15</v>
      </c>
      <c r="F395" s="283"/>
      <c r="G395" s="213"/>
      <c r="H395" s="214"/>
      <c r="I395" s="145"/>
      <c r="J395" s="179"/>
      <c r="K395" s="147"/>
      <c r="L395" s="146"/>
      <c r="M395" s="151"/>
      <c r="N395" s="146"/>
      <c r="O395" s="147"/>
      <c r="P395" s="146"/>
      <c r="Q395" s="147"/>
      <c r="R395" s="146"/>
      <c r="S395" s="279"/>
      <c r="T395" s="316"/>
      <c r="U395" s="317"/>
      <c r="V395" s="318"/>
      <c r="W395" s="342"/>
    </row>
    <row r="396" spans="1:23" ht="15.95" hidden="1" customHeight="1" outlineLevel="1" thickBot="1" x14ac:dyDescent="0.3">
      <c r="A396" s="391"/>
      <c r="B396" s="394"/>
      <c r="C396" s="347"/>
      <c r="D396" s="353"/>
      <c r="E396" s="33" t="s">
        <v>16</v>
      </c>
      <c r="F396" s="283">
        <v>63</v>
      </c>
      <c r="G396" s="209"/>
      <c r="H396" s="210"/>
      <c r="I396" s="181">
        <v>52</v>
      </c>
      <c r="J396" s="143">
        <v>11</v>
      </c>
      <c r="K396" s="143"/>
      <c r="L396" s="143"/>
      <c r="M396" s="161">
        <v>12</v>
      </c>
      <c r="N396" s="143">
        <v>4</v>
      </c>
      <c r="O396" s="143">
        <v>18</v>
      </c>
      <c r="P396" s="143">
        <v>5</v>
      </c>
      <c r="Q396" s="143">
        <v>11</v>
      </c>
      <c r="R396" s="143">
        <v>1</v>
      </c>
      <c r="S396" s="280">
        <v>33.299999999999997</v>
      </c>
      <c r="T396" s="304">
        <v>12.1</v>
      </c>
      <c r="U396" s="306">
        <v>5</v>
      </c>
      <c r="V396" s="319">
        <v>225</v>
      </c>
      <c r="W396" s="342">
        <v>83</v>
      </c>
    </row>
    <row r="397" spans="1:23" ht="15.95" hidden="1" customHeight="1" outlineLevel="1" thickBot="1" x14ac:dyDescent="0.3">
      <c r="A397" s="391"/>
      <c r="B397" s="394"/>
      <c r="C397" s="348"/>
      <c r="D397" s="354"/>
      <c r="E397" s="18" t="s">
        <v>17</v>
      </c>
      <c r="F397" s="18">
        <f>IF(SUM(F395:F396)=SUM(I397:J397),SUM(F395:F396))</f>
        <v>63</v>
      </c>
      <c r="G397" s="18">
        <f t="shared" ref="G397:R397" si="163">SUM(G395:G396)</f>
        <v>0</v>
      </c>
      <c r="H397" s="18">
        <f t="shared" si="163"/>
        <v>0</v>
      </c>
      <c r="I397" s="18">
        <f t="shared" si="163"/>
        <v>52</v>
      </c>
      <c r="J397" s="18">
        <f t="shared" si="163"/>
        <v>11</v>
      </c>
      <c r="K397" s="18">
        <f t="shared" si="163"/>
        <v>0</v>
      </c>
      <c r="L397" s="18">
        <f t="shared" si="163"/>
        <v>0</v>
      </c>
      <c r="M397" s="18">
        <f t="shared" si="163"/>
        <v>12</v>
      </c>
      <c r="N397" s="18">
        <f t="shared" si="163"/>
        <v>4</v>
      </c>
      <c r="O397" s="18">
        <f t="shared" si="163"/>
        <v>18</v>
      </c>
      <c r="P397" s="18">
        <f t="shared" si="163"/>
        <v>5</v>
      </c>
      <c r="Q397" s="18">
        <f t="shared" si="163"/>
        <v>11</v>
      </c>
      <c r="R397" s="18">
        <f t="shared" si="163"/>
        <v>1</v>
      </c>
      <c r="S397" s="266" t="s">
        <v>172</v>
      </c>
      <c r="T397" s="270" t="s">
        <v>172</v>
      </c>
      <c r="U397" s="307" t="s">
        <v>172</v>
      </c>
      <c r="V397" s="308" t="s">
        <v>172</v>
      </c>
      <c r="W397" s="340" t="s">
        <v>172</v>
      </c>
    </row>
    <row r="398" spans="1:23" ht="15.95" hidden="1" customHeight="1" outlineLevel="1" thickBot="1" x14ac:dyDescent="0.3">
      <c r="A398" s="391"/>
      <c r="B398" s="394"/>
      <c r="C398" s="346">
        <v>112</v>
      </c>
      <c r="D398" s="352" t="s">
        <v>41</v>
      </c>
      <c r="E398" s="64" t="s">
        <v>15</v>
      </c>
      <c r="F398" s="283"/>
      <c r="G398" s="213"/>
      <c r="H398" s="214"/>
      <c r="I398" s="145"/>
      <c r="J398" s="179"/>
      <c r="K398" s="147"/>
      <c r="L398" s="146"/>
      <c r="M398" s="151"/>
      <c r="N398" s="146"/>
      <c r="O398" s="147"/>
      <c r="P398" s="146"/>
      <c r="Q398" s="147"/>
      <c r="R398" s="146"/>
      <c r="S398" s="279"/>
      <c r="T398" s="316"/>
      <c r="U398" s="317"/>
      <c r="V398" s="318"/>
      <c r="W398" s="342"/>
    </row>
    <row r="399" spans="1:23" ht="15.95" hidden="1" customHeight="1" outlineLevel="1" thickBot="1" x14ac:dyDescent="0.3">
      <c r="A399" s="391"/>
      <c r="B399" s="394"/>
      <c r="C399" s="347"/>
      <c r="D399" s="353"/>
      <c r="E399" s="33" t="s">
        <v>16</v>
      </c>
      <c r="F399" s="283">
        <v>42</v>
      </c>
      <c r="G399" s="215"/>
      <c r="H399" s="216"/>
      <c r="I399" s="183">
        <v>37</v>
      </c>
      <c r="J399" s="153">
        <v>5</v>
      </c>
      <c r="K399" s="153"/>
      <c r="L399" s="153"/>
      <c r="M399" s="163">
        <v>12</v>
      </c>
      <c r="N399" s="153">
        <v>3</v>
      </c>
      <c r="O399" s="153">
        <v>41</v>
      </c>
      <c r="P399" s="153">
        <v>3</v>
      </c>
      <c r="Q399" s="153">
        <v>8</v>
      </c>
      <c r="R399" s="153"/>
      <c r="S399" s="280">
        <v>34</v>
      </c>
      <c r="T399" s="304">
        <v>12</v>
      </c>
      <c r="U399" s="306">
        <v>10</v>
      </c>
      <c r="V399" s="319">
        <v>160</v>
      </c>
      <c r="W399" s="342">
        <v>75</v>
      </c>
    </row>
    <row r="400" spans="1:23" ht="15.95" hidden="1" customHeight="1" outlineLevel="1" thickBot="1" x14ac:dyDescent="0.3">
      <c r="A400" s="391"/>
      <c r="B400" s="394"/>
      <c r="C400" s="348"/>
      <c r="D400" s="354"/>
      <c r="E400" s="18" t="s">
        <v>17</v>
      </c>
      <c r="F400" s="18">
        <f>IF(SUM(F398:F399)=SUM(I400:J400),SUM(F398:F399))</f>
        <v>42</v>
      </c>
      <c r="G400" s="18">
        <f t="shared" ref="G400:R400" si="164">SUM(G398:G399)</f>
        <v>0</v>
      </c>
      <c r="H400" s="18">
        <f t="shared" si="164"/>
        <v>0</v>
      </c>
      <c r="I400" s="18">
        <f t="shared" si="164"/>
        <v>37</v>
      </c>
      <c r="J400" s="18">
        <f t="shared" si="164"/>
        <v>5</v>
      </c>
      <c r="K400" s="18">
        <f t="shared" si="164"/>
        <v>0</v>
      </c>
      <c r="L400" s="18">
        <f t="shared" si="164"/>
        <v>0</v>
      </c>
      <c r="M400" s="18">
        <f t="shared" si="164"/>
        <v>12</v>
      </c>
      <c r="N400" s="18">
        <f t="shared" si="164"/>
        <v>3</v>
      </c>
      <c r="O400" s="18">
        <f t="shared" si="164"/>
        <v>41</v>
      </c>
      <c r="P400" s="18">
        <f t="shared" si="164"/>
        <v>3</v>
      </c>
      <c r="Q400" s="18">
        <f t="shared" si="164"/>
        <v>8</v>
      </c>
      <c r="R400" s="18">
        <f t="shared" si="164"/>
        <v>0</v>
      </c>
      <c r="S400" s="266" t="s">
        <v>172</v>
      </c>
      <c r="T400" s="270" t="s">
        <v>172</v>
      </c>
      <c r="U400" s="307" t="s">
        <v>172</v>
      </c>
      <c r="V400" s="308" t="s">
        <v>172</v>
      </c>
      <c r="W400" s="340" t="s">
        <v>172</v>
      </c>
    </row>
    <row r="401" spans="1:23" ht="15.95" hidden="1" customHeight="1" outlineLevel="1" thickBot="1" x14ac:dyDescent="0.3">
      <c r="A401" s="391"/>
      <c r="B401" s="394"/>
      <c r="C401" s="346">
        <v>113</v>
      </c>
      <c r="D401" s="352" t="s">
        <v>185</v>
      </c>
      <c r="E401" s="64" t="s">
        <v>15</v>
      </c>
      <c r="F401" s="283"/>
      <c r="G401" s="213"/>
      <c r="H401" s="214"/>
      <c r="I401" s="145"/>
      <c r="J401" s="179"/>
      <c r="K401" s="147"/>
      <c r="L401" s="146"/>
      <c r="M401" s="151"/>
      <c r="N401" s="146"/>
      <c r="O401" s="147"/>
      <c r="P401" s="146"/>
      <c r="Q401" s="147"/>
      <c r="R401" s="146"/>
      <c r="S401" s="279"/>
      <c r="T401" s="316"/>
      <c r="U401" s="317"/>
      <c r="V401" s="318"/>
      <c r="W401" s="342"/>
    </row>
    <row r="402" spans="1:23" ht="15.95" hidden="1" customHeight="1" outlineLevel="1" thickBot="1" x14ac:dyDescent="0.3">
      <c r="A402" s="391"/>
      <c r="B402" s="394"/>
      <c r="C402" s="347"/>
      <c r="D402" s="353"/>
      <c r="E402" s="33" t="s">
        <v>16</v>
      </c>
      <c r="F402" s="283">
        <v>60</v>
      </c>
      <c r="G402" s="209"/>
      <c r="H402" s="210"/>
      <c r="I402" s="181">
        <v>49</v>
      </c>
      <c r="J402" s="143">
        <v>11</v>
      </c>
      <c r="K402" s="143"/>
      <c r="L402" s="143"/>
      <c r="M402" s="161">
        <v>4</v>
      </c>
      <c r="N402" s="143">
        <v>6</v>
      </c>
      <c r="O402" s="143">
        <v>54</v>
      </c>
      <c r="P402" s="143">
        <v>2</v>
      </c>
      <c r="Q402" s="143">
        <v>4</v>
      </c>
      <c r="R402" s="143">
        <v>1</v>
      </c>
      <c r="S402" s="280">
        <v>34</v>
      </c>
      <c r="T402" s="304">
        <v>16</v>
      </c>
      <c r="U402" s="306">
        <v>5</v>
      </c>
      <c r="V402" s="332">
        <v>275</v>
      </c>
      <c r="W402" s="342">
        <v>86</v>
      </c>
    </row>
    <row r="403" spans="1:23" ht="15.95" hidden="1" customHeight="1" outlineLevel="1" thickBot="1" x14ac:dyDescent="0.3">
      <c r="A403" s="391"/>
      <c r="B403" s="394"/>
      <c r="C403" s="348"/>
      <c r="D403" s="354"/>
      <c r="E403" s="18" t="s">
        <v>17</v>
      </c>
      <c r="F403" s="18">
        <f>IF(SUM(F401:F402)=SUM(I403:J403),SUM(F401:F402))</f>
        <v>60</v>
      </c>
      <c r="G403" s="18">
        <f t="shared" ref="G403:R403" si="165">SUM(G401:G402)</f>
        <v>0</v>
      </c>
      <c r="H403" s="18">
        <f t="shared" si="165"/>
        <v>0</v>
      </c>
      <c r="I403" s="18">
        <f t="shared" si="165"/>
        <v>49</v>
      </c>
      <c r="J403" s="18">
        <f t="shared" si="165"/>
        <v>11</v>
      </c>
      <c r="K403" s="18">
        <f t="shared" si="165"/>
        <v>0</v>
      </c>
      <c r="L403" s="18">
        <f t="shared" si="165"/>
        <v>0</v>
      </c>
      <c r="M403" s="18">
        <f t="shared" si="165"/>
        <v>4</v>
      </c>
      <c r="N403" s="18">
        <f t="shared" si="165"/>
        <v>6</v>
      </c>
      <c r="O403" s="18">
        <f t="shared" si="165"/>
        <v>54</v>
      </c>
      <c r="P403" s="18">
        <f t="shared" si="165"/>
        <v>2</v>
      </c>
      <c r="Q403" s="18">
        <f t="shared" si="165"/>
        <v>4</v>
      </c>
      <c r="R403" s="18">
        <f t="shared" si="165"/>
        <v>1</v>
      </c>
      <c r="S403" s="266" t="s">
        <v>172</v>
      </c>
      <c r="T403" s="270" t="s">
        <v>172</v>
      </c>
      <c r="U403" s="307" t="s">
        <v>172</v>
      </c>
      <c r="V403" s="308" t="s">
        <v>172</v>
      </c>
      <c r="W403" s="340" t="s">
        <v>172</v>
      </c>
    </row>
    <row r="404" spans="1:23" ht="15.95" hidden="1" customHeight="1" outlineLevel="1" thickBot="1" x14ac:dyDescent="0.3">
      <c r="A404" s="391"/>
      <c r="B404" s="394"/>
      <c r="C404" s="346">
        <v>114</v>
      </c>
      <c r="D404" s="352" t="s">
        <v>42</v>
      </c>
      <c r="E404" s="64" t="s">
        <v>15</v>
      </c>
      <c r="F404" s="283"/>
      <c r="G404" s="213"/>
      <c r="H404" s="214"/>
      <c r="I404" s="145"/>
      <c r="J404" s="179"/>
      <c r="K404" s="147"/>
      <c r="L404" s="146"/>
      <c r="M404" s="151"/>
      <c r="N404" s="146"/>
      <c r="O404" s="147"/>
      <c r="P404" s="146"/>
      <c r="Q404" s="147"/>
      <c r="R404" s="146"/>
      <c r="S404" s="279"/>
      <c r="T404" s="316"/>
      <c r="U404" s="317"/>
      <c r="V404" s="318"/>
      <c r="W404" s="342"/>
    </row>
    <row r="405" spans="1:23" ht="15.95" hidden="1" customHeight="1" outlineLevel="1" thickBot="1" x14ac:dyDescent="0.3">
      <c r="A405" s="391"/>
      <c r="B405" s="394"/>
      <c r="C405" s="347"/>
      <c r="D405" s="353"/>
      <c r="E405" s="33" t="s">
        <v>16</v>
      </c>
      <c r="F405" s="283">
        <v>24</v>
      </c>
      <c r="G405" s="209"/>
      <c r="H405" s="210"/>
      <c r="I405" s="181">
        <v>20</v>
      </c>
      <c r="J405" s="143">
        <v>4</v>
      </c>
      <c r="K405" s="143"/>
      <c r="L405" s="143"/>
      <c r="M405" s="161">
        <v>5</v>
      </c>
      <c r="N405" s="143">
        <v>5</v>
      </c>
      <c r="O405" s="143">
        <v>8</v>
      </c>
      <c r="P405" s="143">
        <v>7</v>
      </c>
      <c r="Q405" s="143">
        <v>3</v>
      </c>
      <c r="R405" s="143"/>
      <c r="S405" s="280">
        <v>38</v>
      </c>
      <c r="T405" s="304">
        <v>15</v>
      </c>
      <c r="U405" s="306">
        <v>30</v>
      </c>
      <c r="V405" s="319">
        <v>185</v>
      </c>
      <c r="W405" s="342">
        <v>98.3</v>
      </c>
    </row>
    <row r="406" spans="1:23" ht="15.95" hidden="1" customHeight="1" outlineLevel="1" thickBot="1" x14ac:dyDescent="0.3">
      <c r="A406" s="391"/>
      <c r="B406" s="394"/>
      <c r="C406" s="348"/>
      <c r="D406" s="354"/>
      <c r="E406" s="18" t="s">
        <v>17</v>
      </c>
      <c r="F406" s="18">
        <f>IF(SUM(F404:F405)=SUM(I406:J406),SUM(F404:F405))</f>
        <v>24</v>
      </c>
      <c r="G406" s="18">
        <f t="shared" ref="G406:R406" si="166">SUM(G404:G405)</f>
        <v>0</v>
      </c>
      <c r="H406" s="18">
        <f t="shared" si="166"/>
        <v>0</v>
      </c>
      <c r="I406" s="18">
        <f t="shared" si="166"/>
        <v>20</v>
      </c>
      <c r="J406" s="18">
        <f t="shared" si="166"/>
        <v>4</v>
      </c>
      <c r="K406" s="18">
        <f t="shared" si="166"/>
        <v>0</v>
      </c>
      <c r="L406" s="18">
        <f t="shared" si="166"/>
        <v>0</v>
      </c>
      <c r="M406" s="18">
        <f t="shared" si="166"/>
        <v>5</v>
      </c>
      <c r="N406" s="18">
        <f t="shared" si="166"/>
        <v>5</v>
      </c>
      <c r="O406" s="18">
        <f t="shared" si="166"/>
        <v>8</v>
      </c>
      <c r="P406" s="18">
        <f t="shared" si="166"/>
        <v>7</v>
      </c>
      <c r="Q406" s="18">
        <f t="shared" si="166"/>
        <v>3</v>
      </c>
      <c r="R406" s="18">
        <f t="shared" si="166"/>
        <v>0</v>
      </c>
      <c r="S406" s="266" t="s">
        <v>172</v>
      </c>
      <c r="T406" s="270" t="s">
        <v>172</v>
      </c>
      <c r="U406" s="307" t="s">
        <v>172</v>
      </c>
      <c r="V406" s="308" t="s">
        <v>172</v>
      </c>
      <c r="W406" s="340" t="s">
        <v>172</v>
      </c>
    </row>
    <row r="407" spans="1:23" ht="15.95" hidden="1" customHeight="1" outlineLevel="1" thickBot="1" x14ac:dyDescent="0.3">
      <c r="A407" s="391"/>
      <c r="B407" s="394"/>
      <c r="C407" s="346">
        <v>115</v>
      </c>
      <c r="D407" s="352" t="s">
        <v>43</v>
      </c>
      <c r="E407" s="64" t="s">
        <v>15</v>
      </c>
      <c r="F407" s="283"/>
      <c r="G407" s="213"/>
      <c r="H407" s="214"/>
      <c r="I407" s="145"/>
      <c r="J407" s="179"/>
      <c r="K407" s="147"/>
      <c r="L407" s="146"/>
      <c r="M407" s="151"/>
      <c r="N407" s="146"/>
      <c r="O407" s="147"/>
      <c r="P407" s="146"/>
      <c r="Q407" s="147"/>
      <c r="R407" s="146"/>
      <c r="S407" s="279"/>
      <c r="T407" s="316"/>
      <c r="U407" s="317"/>
      <c r="V407" s="318"/>
      <c r="W407" s="342"/>
    </row>
    <row r="408" spans="1:23" ht="15.95" hidden="1" customHeight="1" outlineLevel="1" thickBot="1" x14ac:dyDescent="0.3">
      <c r="A408" s="391"/>
      <c r="B408" s="394"/>
      <c r="C408" s="347"/>
      <c r="D408" s="353"/>
      <c r="E408" s="33" t="s">
        <v>16</v>
      </c>
      <c r="F408" s="283">
        <v>20</v>
      </c>
      <c r="G408" s="217"/>
      <c r="H408" s="218"/>
      <c r="I408" s="150">
        <v>16</v>
      </c>
      <c r="J408" s="180">
        <v>4</v>
      </c>
      <c r="K408" s="148"/>
      <c r="L408" s="149"/>
      <c r="M408" s="152">
        <v>6</v>
      </c>
      <c r="N408" s="149"/>
      <c r="O408" s="148">
        <v>12</v>
      </c>
      <c r="P408" s="149">
        <v>4</v>
      </c>
      <c r="Q408" s="148">
        <v>3</v>
      </c>
      <c r="R408" s="149">
        <v>3</v>
      </c>
      <c r="S408" s="280">
        <v>35</v>
      </c>
      <c r="T408" s="304">
        <v>15</v>
      </c>
      <c r="U408" s="306">
        <v>20</v>
      </c>
      <c r="V408" s="319">
        <v>200</v>
      </c>
      <c r="W408" s="342">
        <v>110</v>
      </c>
    </row>
    <row r="409" spans="1:23" ht="15.95" hidden="1" customHeight="1" outlineLevel="1" thickBot="1" x14ac:dyDescent="0.3">
      <c r="A409" s="391"/>
      <c r="B409" s="394"/>
      <c r="C409" s="348"/>
      <c r="D409" s="354"/>
      <c r="E409" s="18" t="s">
        <v>17</v>
      </c>
      <c r="F409" s="18">
        <f>IF(SUM(F407:F408)=SUM(I409:J409),SUM(F407:F408))</f>
        <v>20</v>
      </c>
      <c r="G409" s="18">
        <f t="shared" ref="G409:R409" si="167">SUM(G407:G408)</f>
        <v>0</v>
      </c>
      <c r="H409" s="18">
        <f t="shared" si="167"/>
        <v>0</v>
      </c>
      <c r="I409" s="18">
        <f t="shared" si="167"/>
        <v>16</v>
      </c>
      <c r="J409" s="18">
        <f t="shared" si="167"/>
        <v>4</v>
      </c>
      <c r="K409" s="18">
        <f t="shared" si="167"/>
        <v>0</v>
      </c>
      <c r="L409" s="18">
        <f t="shared" si="167"/>
        <v>0</v>
      </c>
      <c r="M409" s="18">
        <f t="shared" si="167"/>
        <v>6</v>
      </c>
      <c r="N409" s="18">
        <f t="shared" si="167"/>
        <v>0</v>
      </c>
      <c r="O409" s="18">
        <f t="shared" si="167"/>
        <v>12</v>
      </c>
      <c r="P409" s="18">
        <f t="shared" si="167"/>
        <v>4</v>
      </c>
      <c r="Q409" s="18">
        <f t="shared" si="167"/>
        <v>3</v>
      </c>
      <c r="R409" s="18">
        <f t="shared" si="167"/>
        <v>3</v>
      </c>
      <c r="S409" s="266" t="s">
        <v>172</v>
      </c>
      <c r="T409" s="270" t="s">
        <v>172</v>
      </c>
      <c r="U409" s="307" t="s">
        <v>172</v>
      </c>
      <c r="V409" s="308" t="s">
        <v>172</v>
      </c>
      <c r="W409" s="340" t="s">
        <v>172</v>
      </c>
    </row>
    <row r="410" spans="1:23" ht="15.95" hidden="1" customHeight="1" outlineLevel="1" thickBot="1" x14ac:dyDescent="0.3">
      <c r="A410" s="391"/>
      <c r="B410" s="394"/>
      <c r="C410" s="346">
        <v>116</v>
      </c>
      <c r="D410" s="349" t="s">
        <v>182</v>
      </c>
      <c r="E410" s="64" t="s">
        <v>15</v>
      </c>
      <c r="F410" s="283"/>
      <c r="G410" s="213"/>
      <c r="H410" s="214"/>
      <c r="I410" s="145"/>
      <c r="J410" s="179"/>
      <c r="K410" s="147"/>
      <c r="L410" s="146"/>
      <c r="M410" s="151"/>
      <c r="N410" s="146"/>
      <c r="O410" s="147"/>
      <c r="P410" s="146"/>
      <c r="Q410" s="147"/>
      <c r="R410" s="146"/>
      <c r="S410" s="279"/>
      <c r="T410" s="316"/>
      <c r="U410" s="317"/>
      <c r="V410" s="318"/>
      <c r="W410" s="342"/>
    </row>
    <row r="411" spans="1:23" ht="15.95" hidden="1" customHeight="1" outlineLevel="1" thickBot="1" x14ac:dyDescent="0.3">
      <c r="A411" s="391"/>
      <c r="B411" s="394"/>
      <c r="C411" s="347"/>
      <c r="D411" s="355"/>
      <c r="E411" s="33" t="s">
        <v>16</v>
      </c>
      <c r="F411" s="283">
        <v>11</v>
      </c>
      <c r="G411" s="217"/>
      <c r="H411" s="218"/>
      <c r="I411" s="150">
        <v>9</v>
      </c>
      <c r="J411" s="180">
        <v>2</v>
      </c>
      <c r="K411" s="148"/>
      <c r="L411" s="149"/>
      <c r="M411" s="152">
        <v>1</v>
      </c>
      <c r="N411" s="149"/>
      <c r="O411" s="148">
        <v>1</v>
      </c>
      <c r="P411" s="149"/>
      <c r="Q411" s="148"/>
      <c r="R411" s="149">
        <v>1</v>
      </c>
      <c r="S411" s="280">
        <v>32.299999999999997</v>
      </c>
      <c r="T411" s="304">
        <v>8.5</v>
      </c>
      <c r="U411" s="306">
        <v>25</v>
      </c>
      <c r="V411" s="319">
        <v>125</v>
      </c>
      <c r="W411" s="342">
        <v>88.6</v>
      </c>
    </row>
    <row r="412" spans="1:23" ht="15.95" hidden="1" customHeight="1" outlineLevel="1" thickBot="1" x14ac:dyDescent="0.3">
      <c r="A412" s="391"/>
      <c r="B412" s="394"/>
      <c r="C412" s="348"/>
      <c r="D412" s="355"/>
      <c r="E412" s="18" t="s">
        <v>17</v>
      </c>
      <c r="F412" s="18">
        <f>IF(SUM(F410:F411)=SUM(I412:J412),SUM(F410:F411))</f>
        <v>11</v>
      </c>
      <c r="G412" s="18">
        <f t="shared" ref="G412:R412" si="168">SUM(G410:G411)</f>
        <v>0</v>
      </c>
      <c r="H412" s="18">
        <f t="shared" si="168"/>
        <v>0</v>
      </c>
      <c r="I412" s="18">
        <f t="shared" si="168"/>
        <v>9</v>
      </c>
      <c r="J412" s="18">
        <f t="shared" si="168"/>
        <v>2</v>
      </c>
      <c r="K412" s="18">
        <f t="shared" si="168"/>
        <v>0</v>
      </c>
      <c r="L412" s="18">
        <f t="shared" si="168"/>
        <v>0</v>
      </c>
      <c r="M412" s="18">
        <f t="shared" si="168"/>
        <v>1</v>
      </c>
      <c r="N412" s="18">
        <f t="shared" si="168"/>
        <v>0</v>
      </c>
      <c r="O412" s="18">
        <f t="shared" si="168"/>
        <v>1</v>
      </c>
      <c r="P412" s="18">
        <f t="shared" si="168"/>
        <v>0</v>
      </c>
      <c r="Q412" s="18">
        <f t="shared" si="168"/>
        <v>0</v>
      </c>
      <c r="R412" s="18">
        <f t="shared" si="168"/>
        <v>1</v>
      </c>
      <c r="S412" s="266" t="s">
        <v>172</v>
      </c>
      <c r="T412" s="270" t="s">
        <v>172</v>
      </c>
      <c r="U412" s="307" t="s">
        <v>172</v>
      </c>
      <c r="V412" s="308" t="s">
        <v>172</v>
      </c>
      <c r="W412" s="340" t="s">
        <v>172</v>
      </c>
    </row>
    <row r="413" spans="1:23" ht="15.95" hidden="1" customHeight="1" outlineLevel="1" thickBot="1" x14ac:dyDescent="0.3">
      <c r="A413" s="391"/>
      <c r="B413" s="394"/>
      <c r="C413" s="346">
        <v>117</v>
      </c>
      <c r="D413" s="349" t="s">
        <v>183</v>
      </c>
      <c r="E413" s="64" t="s">
        <v>15</v>
      </c>
      <c r="F413" s="283"/>
      <c r="G413" s="213"/>
      <c r="H413" s="214"/>
      <c r="I413" s="145"/>
      <c r="J413" s="179"/>
      <c r="K413" s="147"/>
      <c r="L413" s="146"/>
      <c r="M413" s="151"/>
      <c r="N413" s="146"/>
      <c r="O413" s="147"/>
      <c r="P413" s="146"/>
      <c r="Q413" s="147"/>
      <c r="R413" s="146"/>
      <c r="S413" s="279"/>
      <c r="T413" s="316"/>
      <c r="U413" s="317"/>
      <c r="V413" s="318"/>
      <c r="W413" s="342"/>
    </row>
    <row r="414" spans="1:23" ht="15.95" hidden="1" customHeight="1" outlineLevel="1" thickBot="1" x14ac:dyDescent="0.3">
      <c r="A414" s="391"/>
      <c r="B414" s="394"/>
      <c r="C414" s="347"/>
      <c r="D414" s="355"/>
      <c r="E414" s="69" t="s">
        <v>16</v>
      </c>
      <c r="F414" s="283">
        <v>9</v>
      </c>
      <c r="G414" s="217"/>
      <c r="H414" s="218"/>
      <c r="I414" s="150">
        <v>9</v>
      </c>
      <c r="J414" s="180"/>
      <c r="K414" s="148"/>
      <c r="L414" s="149"/>
      <c r="M414" s="152">
        <v>1</v>
      </c>
      <c r="N414" s="149"/>
      <c r="O414" s="148">
        <v>5</v>
      </c>
      <c r="P414" s="149"/>
      <c r="Q414" s="148"/>
      <c r="R414" s="149"/>
      <c r="S414" s="280">
        <v>30</v>
      </c>
      <c r="T414" s="304">
        <v>10</v>
      </c>
      <c r="U414" s="306">
        <v>40</v>
      </c>
      <c r="V414" s="332">
        <v>190</v>
      </c>
      <c r="W414" s="342">
        <v>90</v>
      </c>
    </row>
    <row r="415" spans="1:23" ht="15.95" hidden="1" customHeight="1" outlineLevel="1" thickBot="1" x14ac:dyDescent="0.3">
      <c r="A415" s="391"/>
      <c r="B415" s="394"/>
      <c r="C415" s="348"/>
      <c r="D415" s="356"/>
      <c r="E415" s="18" t="s">
        <v>17</v>
      </c>
      <c r="F415" s="18">
        <f>IF(SUM(F413:F414)=SUM(I415:J415),SUM(F413:F414))</f>
        <v>9</v>
      </c>
      <c r="G415" s="18">
        <f t="shared" ref="G415:R415" si="169">SUM(G413:G414)</f>
        <v>0</v>
      </c>
      <c r="H415" s="18">
        <f t="shared" si="169"/>
        <v>0</v>
      </c>
      <c r="I415" s="18">
        <f t="shared" si="169"/>
        <v>9</v>
      </c>
      <c r="J415" s="18">
        <f t="shared" si="169"/>
        <v>0</v>
      </c>
      <c r="K415" s="18">
        <f t="shared" si="169"/>
        <v>0</v>
      </c>
      <c r="L415" s="18">
        <f t="shared" si="169"/>
        <v>0</v>
      </c>
      <c r="M415" s="18">
        <f t="shared" si="169"/>
        <v>1</v>
      </c>
      <c r="N415" s="18">
        <f t="shared" si="169"/>
        <v>0</v>
      </c>
      <c r="O415" s="18">
        <f t="shared" si="169"/>
        <v>5</v>
      </c>
      <c r="P415" s="18">
        <f t="shared" si="169"/>
        <v>0</v>
      </c>
      <c r="Q415" s="18">
        <f t="shared" si="169"/>
        <v>0</v>
      </c>
      <c r="R415" s="18">
        <f t="shared" si="169"/>
        <v>0</v>
      </c>
      <c r="S415" s="266" t="s">
        <v>172</v>
      </c>
      <c r="T415" s="270" t="s">
        <v>172</v>
      </c>
      <c r="U415" s="307" t="s">
        <v>172</v>
      </c>
      <c r="V415" s="308" t="s">
        <v>172</v>
      </c>
      <c r="W415" s="340" t="s">
        <v>172</v>
      </c>
    </row>
    <row r="416" spans="1:23" ht="15.95" hidden="1" customHeight="1" outlineLevel="1" thickBot="1" x14ac:dyDescent="0.3">
      <c r="A416" s="391"/>
      <c r="B416" s="401"/>
      <c r="C416" s="346">
        <v>118</v>
      </c>
      <c r="D416" s="349" t="s">
        <v>234</v>
      </c>
      <c r="E416" s="69" t="s">
        <v>15</v>
      </c>
      <c r="F416" s="283"/>
      <c r="G416" s="213"/>
      <c r="H416" s="214"/>
      <c r="I416" s="145"/>
      <c r="J416" s="179"/>
      <c r="K416" s="147"/>
      <c r="L416" s="146"/>
      <c r="M416" s="151"/>
      <c r="N416" s="146"/>
      <c r="O416" s="147"/>
      <c r="P416" s="146"/>
      <c r="Q416" s="147"/>
      <c r="R416" s="146"/>
      <c r="S416" s="279"/>
      <c r="T416" s="316"/>
      <c r="U416" s="317"/>
      <c r="V416" s="318"/>
      <c r="W416" s="342"/>
    </row>
    <row r="417" spans="1:23" ht="15.95" hidden="1" customHeight="1" outlineLevel="1" thickBot="1" x14ac:dyDescent="0.3">
      <c r="A417" s="391"/>
      <c r="B417" s="401"/>
      <c r="C417" s="347"/>
      <c r="D417" s="355"/>
      <c r="E417" s="33" t="s">
        <v>16</v>
      </c>
      <c r="F417" s="283">
        <v>19</v>
      </c>
      <c r="G417" s="209"/>
      <c r="H417" s="210"/>
      <c r="I417" s="181">
        <v>17</v>
      </c>
      <c r="J417" s="143">
        <v>2</v>
      </c>
      <c r="K417" s="143"/>
      <c r="L417" s="143"/>
      <c r="M417" s="161"/>
      <c r="N417" s="143"/>
      <c r="O417" s="143">
        <v>7</v>
      </c>
      <c r="P417" s="143"/>
      <c r="Q417" s="143"/>
      <c r="R417" s="143"/>
      <c r="S417" s="280">
        <v>35</v>
      </c>
      <c r="T417" s="304">
        <v>13</v>
      </c>
      <c r="U417" s="306">
        <v>5</v>
      </c>
      <c r="V417" s="319">
        <v>20</v>
      </c>
      <c r="W417" s="342">
        <v>62.5</v>
      </c>
    </row>
    <row r="418" spans="1:23" ht="15.95" hidden="1" customHeight="1" outlineLevel="1" thickBot="1" x14ac:dyDescent="0.3">
      <c r="A418" s="391"/>
      <c r="B418" s="401"/>
      <c r="C418" s="348"/>
      <c r="D418" s="356"/>
      <c r="E418" s="18" t="s">
        <v>17</v>
      </c>
      <c r="F418" s="18">
        <f>IF(SUM(F416:F417)=SUM(I418:J418),SUM(F416:F417))</f>
        <v>19</v>
      </c>
      <c r="G418" s="18">
        <f t="shared" ref="G418:R418" si="170">SUM(G416:G417)</f>
        <v>0</v>
      </c>
      <c r="H418" s="18">
        <f t="shared" si="170"/>
        <v>0</v>
      </c>
      <c r="I418" s="18">
        <f t="shared" si="170"/>
        <v>17</v>
      </c>
      <c r="J418" s="18">
        <f t="shared" si="170"/>
        <v>2</v>
      </c>
      <c r="K418" s="18">
        <f t="shared" si="170"/>
        <v>0</v>
      </c>
      <c r="L418" s="18">
        <f t="shared" si="170"/>
        <v>0</v>
      </c>
      <c r="M418" s="18">
        <f t="shared" si="170"/>
        <v>0</v>
      </c>
      <c r="N418" s="18">
        <f t="shared" si="170"/>
        <v>0</v>
      </c>
      <c r="O418" s="18">
        <f t="shared" si="170"/>
        <v>7</v>
      </c>
      <c r="P418" s="18">
        <f t="shared" si="170"/>
        <v>0</v>
      </c>
      <c r="Q418" s="18">
        <f t="shared" si="170"/>
        <v>0</v>
      </c>
      <c r="R418" s="18">
        <f t="shared" si="170"/>
        <v>0</v>
      </c>
      <c r="S418" s="266" t="s">
        <v>172</v>
      </c>
      <c r="T418" s="270" t="s">
        <v>172</v>
      </c>
      <c r="U418" s="307" t="s">
        <v>172</v>
      </c>
      <c r="V418" s="308" t="s">
        <v>172</v>
      </c>
      <c r="W418" s="340" t="s">
        <v>172</v>
      </c>
    </row>
    <row r="419" spans="1:23" ht="15.95" hidden="1" customHeight="1" outlineLevel="1" thickBot="1" x14ac:dyDescent="0.3">
      <c r="A419" s="391"/>
      <c r="B419" s="401"/>
      <c r="C419" s="346">
        <v>119</v>
      </c>
      <c r="D419" s="349" t="s">
        <v>235</v>
      </c>
      <c r="E419" s="69" t="s">
        <v>15</v>
      </c>
      <c r="F419" s="283"/>
      <c r="G419" s="213"/>
      <c r="H419" s="214"/>
      <c r="I419" s="145"/>
      <c r="J419" s="179"/>
      <c r="K419" s="147"/>
      <c r="L419" s="146"/>
      <c r="M419" s="151"/>
      <c r="N419" s="146"/>
      <c r="O419" s="147"/>
      <c r="P419" s="146"/>
      <c r="Q419" s="147"/>
      <c r="R419" s="146"/>
      <c r="S419" s="279"/>
      <c r="T419" s="316"/>
      <c r="U419" s="317"/>
      <c r="V419" s="318"/>
      <c r="W419" s="342"/>
    </row>
    <row r="420" spans="1:23" ht="15.95" hidden="1" customHeight="1" outlineLevel="1" thickBot="1" x14ac:dyDescent="0.3">
      <c r="A420" s="391"/>
      <c r="B420" s="401"/>
      <c r="C420" s="347"/>
      <c r="D420" s="355"/>
      <c r="E420" s="33" t="s">
        <v>16</v>
      </c>
      <c r="F420" s="283">
        <v>29</v>
      </c>
      <c r="G420" s="209"/>
      <c r="H420" s="210"/>
      <c r="I420" s="181">
        <v>17</v>
      </c>
      <c r="J420" s="143">
        <v>12</v>
      </c>
      <c r="K420" s="143"/>
      <c r="L420" s="143"/>
      <c r="M420" s="161">
        <v>18</v>
      </c>
      <c r="N420" s="143"/>
      <c r="O420" s="143">
        <v>19</v>
      </c>
      <c r="P420" s="143">
        <v>8</v>
      </c>
      <c r="Q420" s="143">
        <v>13</v>
      </c>
      <c r="R420" s="143">
        <v>1</v>
      </c>
      <c r="S420" s="280">
        <v>40.4</v>
      </c>
      <c r="T420" s="304">
        <v>20.6</v>
      </c>
      <c r="U420" s="306">
        <v>25</v>
      </c>
      <c r="V420" s="319">
        <v>180</v>
      </c>
      <c r="W420" s="342">
        <v>81.7</v>
      </c>
    </row>
    <row r="421" spans="1:23" ht="15.95" hidden="1" customHeight="1" outlineLevel="1" thickBot="1" x14ac:dyDescent="0.3">
      <c r="A421" s="391"/>
      <c r="B421" s="401"/>
      <c r="C421" s="348"/>
      <c r="D421" s="356"/>
      <c r="E421" s="18" t="s">
        <v>17</v>
      </c>
      <c r="F421" s="18">
        <f>IF(SUM(F419:F420)=SUM(I421:J421),SUM(F419:F420))</f>
        <v>29</v>
      </c>
      <c r="G421" s="18">
        <f t="shared" ref="G421:R421" si="171">SUM(G419:G420)</f>
        <v>0</v>
      </c>
      <c r="H421" s="18">
        <f t="shared" si="171"/>
        <v>0</v>
      </c>
      <c r="I421" s="18">
        <f t="shared" si="171"/>
        <v>17</v>
      </c>
      <c r="J421" s="18">
        <f t="shared" si="171"/>
        <v>12</v>
      </c>
      <c r="K421" s="18">
        <f t="shared" si="171"/>
        <v>0</v>
      </c>
      <c r="L421" s="18">
        <f t="shared" si="171"/>
        <v>0</v>
      </c>
      <c r="M421" s="18">
        <f t="shared" si="171"/>
        <v>18</v>
      </c>
      <c r="N421" s="18">
        <f t="shared" si="171"/>
        <v>0</v>
      </c>
      <c r="O421" s="18">
        <f t="shared" si="171"/>
        <v>19</v>
      </c>
      <c r="P421" s="18">
        <f t="shared" si="171"/>
        <v>8</v>
      </c>
      <c r="Q421" s="18">
        <f t="shared" si="171"/>
        <v>13</v>
      </c>
      <c r="R421" s="18">
        <f t="shared" si="171"/>
        <v>1</v>
      </c>
      <c r="S421" s="266" t="s">
        <v>172</v>
      </c>
      <c r="T421" s="270" t="s">
        <v>172</v>
      </c>
      <c r="U421" s="307" t="s">
        <v>172</v>
      </c>
      <c r="V421" s="308" t="s">
        <v>172</v>
      </c>
      <c r="W421" s="340" t="s">
        <v>172</v>
      </c>
    </row>
    <row r="422" spans="1:23" ht="15.95" customHeight="1" collapsed="1" thickBot="1" x14ac:dyDescent="0.3">
      <c r="A422" s="391"/>
      <c r="B422" s="401"/>
      <c r="C422" s="365" t="s">
        <v>154</v>
      </c>
      <c r="D422" s="366"/>
      <c r="E422" s="44" t="s">
        <v>15</v>
      </c>
      <c r="F422" s="283">
        <f>F419+F416+F413+F410+F407+F404+F401+F398+F395+F392+F389+F386</f>
        <v>36</v>
      </c>
      <c r="G422" s="226">
        <f t="shared" ref="G422:R422" si="172">G419+G416+G413+G410+G407+G404+G401+G398+G395+G392+G389+G386</f>
        <v>0</v>
      </c>
      <c r="H422" s="226">
        <f t="shared" si="172"/>
        <v>0</v>
      </c>
      <c r="I422" s="227">
        <f t="shared" si="172"/>
        <v>26</v>
      </c>
      <c r="J422" s="228">
        <f t="shared" si="172"/>
        <v>10</v>
      </c>
      <c r="K422" s="229">
        <f t="shared" si="172"/>
        <v>0</v>
      </c>
      <c r="L422" s="229">
        <f t="shared" si="172"/>
        <v>0</v>
      </c>
      <c r="M422" s="225">
        <f t="shared" si="172"/>
        <v>15</v>
      </c>
      <c r="N422" s="230">
        <f t="shared" si="172"/>
        <v>0</v>
      </c>
      <c r="O422" s="230">
        <f t="shared" si="172"/>
        <v>24</v>
      </c>
      <c r="P422" s="230">
        <f t="shared" si="172"/>
        <v>10</v>
      </c>
      <c r="Q422" s="230">
        <f t="shared" si="172"/>
        <v>15</v>
      </c>
      <c r="R422" s="230">
        <f t="shared" si="172"/>
        <v>0</v>
      </c>
      <c r="S422" s="266">
        <v>35</v>
      </c>
      <c r="T422" s="266">
        <v>17</v>
      </c>
      <c r="U422" s="231">
        <v>6</v>
      </c>
      <c r="V422" s="231">
        <v>14</v>
      </c>
      <c r="W422" s="345">
        <v>12</v>
      </c>
    </row>
    <row r="423" spans="1:23" ht="18" customHeight="1" thickBot="1" x14ac:dyDescent="0.3">
      <c r="A423" s="391"/>
      <c r="B423" s="401"/>
      <c r="C423" s="367"/>
      <c r="D423" s="368"/>
      <c r="E423" s="44" t="s">
        <v>16</v>
      </c>
      <c r="F423" s="283">
        <f>F420+F417+F414+F411+F408+F405+F402+F399+F396+F393+F390+F387</f>
        <v>589</v>
      </c>
      <c r="G423" s="240">
        <f t="shared" ref="G423:R423" si="173">G420+G417+G414+G411+G408+G405+G402+G399+G396+G393+G390+G387</f>
        <v>0</v>
      </c>
      <c r="H423" s="240">
        <f t="shared" si="173"/>
        <v>2</v>
      </c>
      <c r="I423" s="230">
        <f t="shared" si="173"/>
        <v>464</v>
      </c>
      <c r="J423" s="230">
        <f t="shared" si="173"/>
        <v>125</v>
      </c>
      <c r="K423" s="230">
        <f t="shared" si="173"/>
        <v>0</v>
      </c>
      <c r="L423" s="230">
        <f t="shared" si="173"/>
        <v>0</v>
      </c>
      <c r="M423" s="225">
        <f t="shared" si="173"/>
        <v>170</v>
      </c>
      <c r="N423" s="230">
        <f t="shared" si="173"/>
        <v>27</v>
      </c>
      <c r="O423" s="230">
        <f t="shared" si="173"/>
        <v>331</v>
      </c>
      <c r="P423" s="230">
        <f t="shared" si="173"/>
        <v>73</v>
      </c>
      <c r="Q423" s="230">
        <f t="shared" si="173"/>
        <v>131</v>
      </c>
      <c r="R423" s="230">
        <f t="shared" si="173"/>
        <v>9</v>
      </c>
      <c r="S423" s="266">
        <v>35.35</v>
      </c>
      <c r="T423" s="266">
        <v>14.508333333333333</v>
      </c>
      <c r="U423" s="231">
        <v>18.75</v>
      </c>
      <c r="V423" s="231">
        <v>177.91666666666666</v>
      </c>
      <c r="W423" s="345">
        <v>85.358333333333334</v>
      </c>
    </row>
    <row r="424" spans="1:23" ht="18" customHeight="1" thickBot="1" x14ac:dyDescent="0.3">
      <c r="A424" s="392"/>
      <c r="B424" s="402"/>
      <c r="C424" s="369"/>
      <c r="D424" s="370"/>
      <c r="E424" s="108" t="s">
        <v>17</v>
      </c>
      <c r="F424" s="108">
        <f>IF(SUM(F422:F423)=SUM(I424:J424),SUM(F422:F423))</f>
        <v>625</v>
      </c>
      <c r="G424" s="123">
        <f t="shared" ref="G424:R424" si="174">SUM(G422:G423)</f>
        <v>0</v>
      </c>
      <c r="H424" s="123">
        <f t="shared" si="174"/>
        <v>2</v>
      </c>
      <c r="I424" s="123">
        <f t="shared" si="174"/>
        <v>490</v>
      </c>
      <c r="J424" s="123">
        <f t="shared" si="174"/>
        <v>135</v>
      </c>
      <c r="K424" s="123">
        <f t="shared" si="174"/>
        <v>0</v>
      </c>
      <c r="L424" s="123">
        <f t="shared" si="174"/>
        <v>0</v>
      </c>
      <c r="M424" s="123">
        <f t="shared" si="174"/>
        <v>185</v>
      </c>
      <c r="N424" s="123">
        <f t="shared" si="174"/>
        <v>27</v>
      </c>
      <c r="O424" s="123">
        <f t="shared" si="174"/>
        <v>355</v>
      </c>
      <c r="P424" s="123">
        <f t="shared" si="174"/>
        <v>83</v>
      </c>
      <c r="Q424" s="123">
        <f t="shared" si="174"/>
        <v>146</v>
      </c>
      <c r="R424" s="123">
        <f t="shared" si="174"/>
        <v>9</v>
      </c>
      <c r="S424" s="127" t="s">
        <v>173</v>
      </c>
      <c r="T424" s="127" t="s">
        <v>173</v>
      </c>
      <c r="U424" s="299" t="s">
        <v>173</v>
      </c>
      <c r="V424" s="300" t="s">
        <v>173</v>
      </c>
      <c r="W424" s="341" t="s">
        <v>173</v>
      </c>
    </row>
    <row r="425" spans="1:23" ht="18" hidden="1" customHeight="1" outlineLevel="1" thickBot="1" x14ac:dyDescent="0.3">
      <c r="A425" s="391"/>
      <c r="B425" s="394"/>
      <c r="C425" s="381">
        <v>120</v>
      </c>
      <c r="D425" s="352" t="s">
        <v>129</v>
      </c>
      <c r="E425" s="64" t="s">
        <v>15</v>
      </c>
      <c r="F425" s="283">
        <v>17</v>
      </c>
      <c r="G425" s="213">
        <v>14</v>
      </c>
      <c r="H425" s="214"/>
      <c r="I425" s="145">
        <v>11</v>
      </c>
      <c r="J425" s="179">
        <v>6</v>
      </c>
      <c r="K425" s="147"/>
      <c r="L425" s="146"/>
      <c r="M425" s="151">
        <v>8</v>
      </c>
      <c r="N425" s="146"/>
      <c r="O425" s="147">
        <v>6</v>
      </c>
      <c r="P425" s="146">
        <v>2</v>
      </c>
      <c r="Q425" s="147">
        <v>4</v>
      </c>
      <c r="R425" s="146"/>
      <c r="S425" s="279">
        <v>38</v>
      </c>
      <c r="T425" s="316">
        <v>11.8</v>
      </c>
      <c r="U425" s="317">
        <v>4</v>
      </c>
      <c r="V425" s="318">
        <v>16</v>
      </c>
      <c r="W425" s="342">
        <v>10.1</v>
      </c>
    </row>
    <row r="426" spans="1:23" ht="15.95" hidden="1" customHeight="1" outlineLevel="1" thickBot="1" x14ac:dyDescent="0.3">
      <c r="A426" s="391"/>
      <c r="B426" s="394"/>
      <c r="C426" s="347"/>
      <c r="D426" s="353"/>
      <c r="E426" s="33" t="s">
        <v>16</v>
      </c>
      <c r="F426" s="283">
        <v>81</v>
      </c>
      <c r="G426" s="217"/>
      <c r="H426" s="218"/>
      <c r="I426" s="150">
        <v>67</v>
      </c>
      <c r="J426" s="180">
        <v>14</v>
      </c>
      <c r="K426" s="148"/>
      <c r="L426" s="149"/>
      <c r="M426" s="152">
        <v>21</v>
      </c>
      <c r="N426" s="149">
        <v>4</v>
      </c>
      <c r="O426" s="148">
        <v>29</v>
      </c>
      <c r="P426" s="149">
        <v>4</v>
      </c>
      <c r="Q426" s="148">
        <v>11</v>
      </c>
      <c r="R426" s="149"/>
      <c r="S426" s="280">
        <v>35</v>
      </c>
      <c r="T426" s="304">
        <v>13.6</v>
      </c>
      <c r="U426" s="306">
        <v>5</v>
      </c>
      <c r="V426" s="319">
        <v>155</v>
      </c>
      <c r="W426" s="342">
        <v>83.2</v>
      </c>
    </row>
    <row r="427" spans="1:23" ht="18" hidden="1" customHeight="1" outlineLevel="1" thickBot="1" x14ac:dyDescent="0.3">
      <c r="A427" s="391"/>
      <c r="B427" s="394"/>
      <c r="C427" s="348"/>
      <c r="D427" s="354"/>
      <c r="E427" s="18" t="s">
        <v>17</v>
      </c>
      <c r="F427" s="18">
        <f>IF(SUM(F425:F426)=SUM(I427:J427),SUM(F425:F426))</f>
        <v>98</v>
      </c>
      <c r="G427" s="18">
        <f t="shared" ref="G427:R427" si="175">SUM(G425:G426)</f>
        <v>14</v>
      </c>
      <c r="H427" s="18">
        <f t="shared" si="175"/>
        <v>0</v>
      </c>
      <c r="I427" s="18">
        <f t="shared" si="175"/>
        <v>78</v>
      </c>
      <c r="J427" s="18">
        <f t="shared" si="175"/>
        <v>20</v>
      </c>
      <c r="K427" s="18">
        <f t="shared" si="175"/>
        <v>0</v>
      </c>
      <c r="L427" s="18">
        <f t="shared" si="175"/>
        <v>0</v>
      </c>
      <c r="M427" s="18">
        <f t="shared" si="175"/>
        <v>29</v>
      </c>
      <c r="N427" s="18">
        <f t="shared" si="175"/>
        <v>4</v>
      </c>
      <c r="O427" s="18">
        <f t="shared" si="175"/>
        <v>35</v>
      </c>
      <c r="P427" s="18">
        <f t="shared" si="175"/>
        <v>6</v>
      </c>
      <c r="Q427" s="18">
        <f t="shared" si="175"/>
        <v>15</v>
      </c>
      <c r="R427" s="18">
        <f t="shared" si="175"/>
        <v>0</v>
      </c>
      <c r="S427" s="266" t="s">
        <v>172</v>
      </c>
      <c r="T427" s="270" t="s">
        <v>172</v>
      </c>
      <c r="U427" s="307" t="s">
        <v>172</v>
      </c>
      <c r="V427" s="308" t="s">
        <v>172</v>
      </c>
      <c r="W427" s="340" t="s">
        <v>172</v>
      </c>
    </row>
    <row r="428" spans="1:23" ht="18" hidden="1" customHeight="1" outlineLevel="1" thickBot="1" x14ac:dyDescent="0.3">
      <c r="A428" s="391"/>
      <c r="B428" s="394"/>
      <c r="C428" s="381">
        <v>121</v>
      </c>
      <c r="D428" s="349" t="s">
        <v>201</v>
      </c>
      <c r="E428" s="14" t="s">
        <v>15</v>
      </c>
      <c r="F428" s="283"/>
      <c r="G428" s="213"/>
      <c r="H428" s="214"/>
      <c r="I428" s="145"/>
      <c r="J428" s="179"/>
      <c r="K428" s="147"/>
      <c r="L428" s="146"/>
      <c r="M428" s="151"/>
      <c r="N428" s="146"/>
      <c r="O428" s="147"/>
      <c r="P428" s="146"/>
      <c r="Q428" s="147"/>
      <c r="R428" s="146"/>
      <c r="S428" s="279"/>
      <c r="T428" s="316"/>
      <c r="U428" s="317"/>
      <c r="V428" s="318"/>
      <c r="W428" s="342"/>
    </row>
    <row r="429" spans="1:23" ht="18" hidden="1" customHeight="1" outlineLevel="1" thickBot="1" x14ac:dyDescent="0.3">
      <c r="A429" s="391"/>
      <c r="B429" s="394"/>
      <c r="C429" s="347"/>
      <c r="D429" s="355"/>
      <c r="E429" s="16" t="s">
        <v>16</v>
      </c>
      <c r="F429" s="283">
        <v>25</v>
      </c>
      <c r="G429" s="217"/>
      <c r="H429" s="218"/>
      <c r="I429" s="150">
        <v>21</v>
      </c>
      <c r="J429" s="180">
        <v>4</v>
      </c>
      <c r="K429" s="148"/>
      <c r="L429" s="149"/>
      <c r="M429" s="152">
        <v>24</v>
      </c>
      <c r="N429" s="149">
        <v>4</v>
      </c>
      <c r="O429" s="148">
        <v>24</v>
      </c>
      <c r="P429" s="149">
        <v>1</v>
      </c>
      <c r="Q429" s="148">
        <v>16</v>
      </c>
      <c r="R429" s="149">
        <v>6</v>
      </c>
      <c r="S429" s="280">
        <v>35</v>
      </c>
      <c r="T429" s="304">
        <v>16</v>
      </c>
      <c r="U429" s="306">
        <v>25</v>
      </c>
      <c r="V429" s="332">
        <v>150</v>
      </c>
      <c r="W429" s="342">
        <v>91</v>
      </c>
    </row>
    <row r="430" spans="1:23" ht="18" hidden="1" customHeight="1" outlineLevel="1" thickBot="1" x14ac:dyDescent="0.3">
      <c r="A430" s="391"/>
      <c r="B430" s="394"/>
      <c r="C430" s="348"/>
      <c r="D430" s="356"/>
      <c r="E430" s="18" t="s">
        <v>17</v>
      </c>
      <c r="F430" s="18">
        <f>IF(SUM(F428:F429)=SUM(I430:J430),SUM(F428:F429))</f>
        <v>25</v>
      </c>
      <c r="G430" s="18">
        <f t="shared" ref="G430:R430" si="176">SUM(G428:G429)</f>
        <v>0</v>
      </c>
      <c r="H430" s="18">
        <f t="shared" si="176"/>
        <v>0</v>
      </c>
      <c r="I430" s="18">
        <f t="shared" si="176"/>
        <v>21</v>
      </c>
      <c r="J430" s="18">
        <f t="shared" si="176"/>
        <v>4</v>
      </c>
      <c r="K430" s="18">
        <f t="shared" si="176"/>
        <v>0</v>
      </c>
      <c r="L430" s="18">
        <f t="shared" si="176"/>
        <v>0</v>
      </c>
      <c r="M430" s="18">
        <f t="shared" si="176"/>
        <v>24</v>
      </c>
      <c r="N430" s="18">
        <f t="shared" si="176"/>
        <v>4</v>
      </c>
      <c r="O430" s="18">
        <f t="shared" si="176"/>
        <v>24</v>
      </c>
      <c r="P430" s="18">
        <f t="shared" si="176"/>
        <v>1</v>
      </c>
      <c r="Q430" s="18">
        <f t="shared" si="176"/>
        <v>16</v>
      </c>
      <c r="R430" s="18">
        <f t="shared" si="176"/>
        <v>6</v>
      </c>
      <c r="S430" s="266" t="s">
        <v>172</v>
      </c>
      <c r="T430" s="270" t="s">
        <v>172</v>
      </c>
      <c r="U430" s="307" t="s">
        <v>172</v>
      </c>
      <c r="V430" s="308" t="s">
        <v>172</v>
      </c>
      <c r="W430" s="340" t="s">
        <v>172</v>
      </c>
    </row>
    <row r="431" spans="1:23" ht="15.95" hidden="1" customHeight="1" outlineLevel="1" thickBot="1" x14ac:dyDescent="0.3">
      <c r="A431" s="391"/>
      <c r="B431" s="394"/>
      <c r="C431" s="381">
        <v>122</v>
      </c>
      <c r="D431" s="352" t="s">
        <v>130</v>
      </c>
      <c r="E431" s="64" t="s">
        <v>15</v>
      </c>
      <c r="F431" s="283"/>
      <c r="G431" s="213"/>
      <c r="H431" s="214"/>
      <c r="I431" s="145"/>
      <c r="J431" s="179"/>
      <c r="K431" s="147"/>
      <c r="L431" s="146"/>
      <c r="M431" s="151"/>
      <c r="N431" s="146"/>
      <c r="O431" s="147"/>
      <c r="P431" s="146"/>
      <c r="Q431" s="147"/>
      <c r="R431" s="146"/>
      <c r="S431" s="279"/>
      <c r="T431" s="316"/>
      <c r="U431" s="317"/>
      <c r="V431" s="318"/>
      <c r="W431" s="342"/>
    </row>
    <row r="432" spans="1:23" ht="15.95" hidden="1" customHeight="1" outlineLevel="1" thickBot="1" x14ac:dyDescent="0.3">
      <c r="A432" s="391"/>
      <c r="B432" s="394"/>
      <c r="C432" s="347"/>
      <c r="D432" s="353"/>
      <c r="E432" s="33" t="s">
        <v>16</v>
      </c>
      <c r="F432" s="283">
        <v>11</v>
      </c>
      <c r="G432" s="217"/>
      <c r="H432" s="218"/>
      <c r="I432" s="150">
        <v>9</v>
      </c>
      <c r="J432" s="180">
        <v>2</v>
      </c>
      <c r="K432" s="148"/>
      <c r="L432" s="149"/>
      <c r="M432" s="152">
        <v>3</v>
      </c>
      <c r="N432" s="149"/>
      <c r="O432" s="148">
        <v>9</v>
      </c>
      <c r="P432" s="149">
        <v>2</v>
      </c>
      <c r="Q432" s="148"/>
      <c r="R432" s="149"/>
      <c r="S432" s="280">
        <v>33.6</v>
      </c>
      <c r="T432" s="304">
        <v>11.9</v>
      </c>
      <c r="U432" s="306">
        <v>25</v>
      </c>
      <c r="V432" s="319">
        <v>50</v>
      </c>
      <c r="W432" s="342">
        <v>45.5</v>
      </c>
    </row>
    <row r="433" spans="1:23" ht="15.95" hidden="1" customHeight="1" outlineLevel="1" thickBot="1" x14ac:dyDescent="0.3">
      <c r="A433" s="391"/>
      <c r="B433" s="394"/>
      <c r="C433" s="348"/>
      <c r="D433" s="354"/>
      <c r="E433" s="18" t="s">
        <v>17</v>
      </c>
      <c r="F433" s="18">
        <f>IF(SUM(F431:F432)=SUM(I433:J433),SUM(F431:F432))</f>
        <v>11</v>
      </c>
      <c r="G433" s="18">
        <f t="shared" ref="G433:R433" si="177">SUM(G431:G432)</f>
        <v>0</v>
      </c>
      <c r="H433" s="18">
        <f t="shared" si="177"/>
        <v>0</v>
      </c>
      <c r="I433" s="18">
        <f t="shared" si="177"/>
        <v>9</v>
      </c>
      <c r="J433" s="18">
        <f t="shared" si="177"/>
        <v>2</v>
      </c>
      <c r="K433" s="18">
        <f t="shared" si="177"/>
        <v>0</v>
      </c>
      <c r="L433" s="18">
        <f t="shared" si="177"/>
        <v>0</v>
      </c>
      <c r="M433" s="18">
        <f t="shared" si="177"/>
        <v>3</v>
      </c>
      <c r="N433" s="18">
        <f t="shared" si="177"/>
        <v>0</v>
      </c>
      <c r="O433" s="18">
        <f t="shared" si="177"/>
        <v>9</v>
      </c>
      <c r="P433" s="18">
        <f t="shared" si="177"/>
        <v>2</v>
      </c>
      <c r="Q433" s="18">
        <f t="shared" si="177"/>
        <v>0</v>
      </c>
      <c r="R433" s="18">
        <f t="shared" si="177"/>
        <v>0</v>
      </c>
      <c r="S433" s="266" t="s">
        <v>172</v>
      </c>
      <c r="T433" s="270" t="s">
        <v>172</v>
      </c>
      <c r="U433" s="307" t="s">
        <v>172</v>
      </c>
      <c r="V433" s="308" t="s">
        <v>172</v>
      </c>
      <c r="W433" s="340" t="s">
        <v>172</v>
      </c>
    </row>
    <row r="434" spans="1:23" ht="15.95" hidden="1" customHeight="1" outlineLevel="1" thickBot="1" x14ac:dyDescent="0.3">
      <c r="A434" s="391"/>
      <c r="B434" s="394"/>
      <c r="C434" s="381">
        <v>123</v>
      </c>
      <c r="D434" s="352" t="s">
        <v>131</v>
      </c>
      <c r="E434" s="64" t="s">
        <v>15</v>
      </c>
      <c r="F434" s="283"/>
      <c r="G434" s="213"/>
      <c r="H434" s="214"/>
      <c r="I434" s="145"/>
      <c r="J434" s="179"/>
      <c r="K434" s="147"/>
      <c r="L434" s="146"/>
      <c r="M434" s="151"/>
      <c r="N434" s="146"/>
      <c r="O434" s="147"/>
      <c r="P434" s="146"/>
      <c r="Q434" s="147"/>
      <c r="R434" s="146"/>
      <c r="S434" s="279"/>
      <c r="T434" s="316"/>
      <c r="U434" s="317"/>
      <c r="V434" s="318"/>
      <c r="W434" s="342"/>
    </row>
    <row r="435" spans="1:23" ht="15.95" hidden="1" customHeight="1" outlineLevel="1" thickBot="1" x14ac:dyDescent="0.3">
      <c r="A435" s="391"/>
      <c r="B435" s="394"/>
      <c r="C435" s="347"/>
      <c r="D435" s="353"/>
      <c r="E435" s="69" t="s">
        <v>16</v>
      </c>
      <c r="F435" s="283">
        <v>22</v>
      </c>
      <c r="G435" s="217"/>
      <c r="H435" s="218"/>
      <c r="I435" s="150">
        <v>20</v>
      </c>
      <c r="J435" s="180">
        <v>2</v>
      </c>
      <c r="K435" s="148"/>
      <c r="L435" s="149"/>
      <c r="M435" s="152">
        <v>9</v>
      </c>
      <c r="N435" s="149">
        <v>3</v>
      </c>
      <c r="O435" s="148">
        <v>14</v>
      </c>
      <c r="P435" s="149"/>
      <c r="Q435" s="148">
        <v>2</v>
      </c>
      <c r="R435" s="149"/>
      <c r="S435" s="280">
        <v>30.1</v>
      </c>
      <c r="T435" s="304">
        <v>6.9</v>
      </c>
      <c r="U435" s="306">
        <v>10</v>
      </c>
      <c r="V435" s="319">
        <v>125</v>
      </c>
      <c r="W435" s="342">
        <v>82.9</v>
      </c>
    </row>
    <row r="436" spans="1:23" ht="15.95" hidden="1" customHeight="1" outlineLevel="1" thickBot="1" x14ac:dyDescent="0.3">
      <c r="A436" s="391"/>
      <c r="B436" s="394"/>
      <c r="C436" s="348"/>
      <c r="D436" s="353"/>
      <c r="E436" s="18" t="s">
        <v>17</v>
      </c>
      <c r="F436" s="18">
        <f>IF(SUM(F434:F435)=SUM(I436:J436),SUM(F434:F435))</f>
        <v>22</v>
      </c>
      <c r="G436" s="18">
        <f t="shared" ref="G436:R436" si="178">SUM(G434:G435)</f>
        <v>0</v>
      </c>
      <c r="H436" s="18">
        <f t="shared" si="178"/>
        <v>0</v>
      </c>
      <c r="I436" s="18">
        <f t="shared" si="178"/>
        <v>20</v>
      </c>
      <c r="J436" s="18">
        <f t="shared" si="178"/>
        <v>2</v>
      </c>
      <c r="K436" s="18">
        <f t="shared" si="178"/>
        <v>0</v>
      </c>
      <c r="L436" s="18">
        <f t="shared" si="178"/>
        <v>0</v>
      </c>
      <c r="M436" s="18">
        <f t="shared" si="178"/>
        <v>9</v>
      </c>
      <c r="N436" s="18">
        <f t="shared" si="178"/>
        <v>3</v>
      </c>
      <c r="O436" s="18">
        <f t="shared" si="178"/>
        <v>14</v>
      </c>
      <c r="P436" s="18">
        <f t="shared" si="178"/>
        <v>0</v>
      </c>
      <c r="Q436" s="18">
        <f t="shared" si="178"/>
        <v>2</v>
      </c>
      <c r="R436" s="18">
        <f t="shared" si="178"/>
        <v>0</v>
      </c>
      <c r="S436" s="266" t="s">
        <v>172</v>
      </c>
      <c r="T436" s="270" t="s">
        <v>172</v>
      </c>
      <c r="U436" s="307" t="s">
        <v>172</v>
      </c>
      <c r="V436" s="308" t="s">
        <v>172</v>
      </c>
      <c r="W436" s="340" t="s">
        <v>172</v>
      </c>
    </row>
    <row r="437" spans="1:23" ht="15.95" customHeight="1" collapsed="1" thickBot="1" x14ac:dyDescent="0.3">
      <c r="A437" s="391"/>
      <c r="B437" s="401"/>
      <c r="C437" s="359" t="s">
        <v>156</v>
      </c>
      <c r="D437" s="360"/>
      <c r="E437" s="73" t="s">
        <v>15</v>
      </c>
      <c r="F437" s="283">
        <f>F434+F431+F428+F425</f>
        <v>17</v>
      </c>
      <c r="G437" s="199">
        <f t="shared" ref="G437:R437" si="179">G434+G431+G428+G425</f>
        <v>14</v>
      </c>
      <c r="H437" s="199">
        <f t="shared" si="179"/>
        <v>0</v>
      </c>
      <c r="I437" s="132">
        <f t="shared" si="179"/>
        <v>11</v>
      </c>
      <c r="J437" s="232">
        <f t="shared" si="179"/>
        <v>6</v>
      </c>
      <c r="K437" s="223">
        <f t="shared" si="179"/>
        <v>0</v>
      </c>
      <c r="L437" s="223">
        <f t="shared" si="179"/>
        <v>0</v>
      </c>
      <c r="M437" s="113">
        <f t="shared" si="179"/>
        <v>8</v>
      </c>
      <c r="N437" s="223">
        <f t="shared" si="179"/>
        <v>0</v>
      </c>
      <c r="O437" s="223">
        <f t="shared" si="179"/>
        <v>6</v>
      </c>
      <c r="P437" s="223">
        <f t="shared" si="179"/>
        <v>2</v>
      </c>
      <c r="Q437" s="223">
        <f t="shared" si="179"/>
        <v>4</v>
      </c>
      <c r="R437" s="223">
        <f t="shared" si="179"/>
        <v>0</v>
      </c>
      <c r="S437" s="266">
        <v>38</v>
      </c>
      <c r="T437" s="266">
        <v>11.8</v>
      </c>
      <c r="U437" s="140">
        <v>4</v>
      </c>
      <c r="V437" s="140">
        <v>16</v>
      </c>
      <c r="W437" s="340">
        <v>10.1</v>
      </c>
    </row>
    <row r="438" spans="1:23" ht="15.75" customHeight="1" thickBot="1" x14ac:dyDescent="0.3">
      <c r="A438" s="391"/>
      <c r="B438" s="401"/>
      <c r="C438" s="361"/>
      <c r="D438" s="362"/>
      <c r="E438" s="44" t="s">
        <v>16</v>
      </c>
      <c r="F438" s="283">
        <f>F435+F432+F429+F426</f>
        <v>139</v>
      </c>
      <c r="G438" s="241">
        <f t="shared" ref="G438:R438" si="180">G435+G432+G429+G426</f>
        <v>0</v>
      </c>
      <c r="H438" s="241">
        <f t="shared" si="180"/>
        <v>0</v>
      </c>
      <c r="I438" s="223">
        <f t="shared" si="180"/>
        <v>117</v>
      </c>
      <c r="J438" s="223">
        <f t="shared" si="180"/>
        <v>22</v>
      </c>
      <c r="K438" s="223">
        <f t="shared" si="180"/>
        <v>0</v>
      </c>
      <c r="L438" s="223">
        <f t="shared" si="180"/>
        <v>0</v>
      </c>
      <c r="M438" s="113">
        <f t="shared" si="180"/>
        <v>57</v>
      </c>
      <c r="N438" s="223">
        <f t="shared" si="180"/>
        <v>11</v>
      </c>
      <c r="O438" s="223">
        <f t="shared" si="180"/>
        <v>76</v>
      </c>
      <c r="P438" s="223">
        <f t="shared" si="180"/>
        <v>7</v>
      </c>
      <c r="Q438" s="223">
        <f t="shared" si="180"/>
        <v>29</v>
      </c>
      <c r="R438" s="223">
        <f t="shared" si="180"/>
        <v>6</v>
      </c>
      <c r="S438" s="266">
        <v>33.424999999999997</v>
      </c>
      <c r="T438" s="266">
        <v>12.1</v>
      </c>
      <c r="U438" s="140">
        <v>16.25</v>
      </c>
      <c r="V438" s="140">
        <v>120</v>
      </c>
      <c r="W438" s="340">
        <v>75.650000000000006</v>
      </c>
    </row>
    <row r="439" spans="1:23" ht="18" customHeight="1" thickBot="1" x14ac:dyDescent="0.3">
      <c r="A439" s="392"/>
      <c r="B439" s="402"/>
      <c r="C439" s="363"/>
      <c r="D439" s="364"/>
      <c r="E439" s="108" t="s">
        <v>17</v>
      </c>
      <c r="F439" s="108">
        <f>IF(SUM(F437:F438)=SUM(I439:J439),SUM(F437:F438))</f>
        <v>156</v>
      </c>
      <c r="G439" s="123">
        <f t="shared" ref="G439:R439" si="181">SUM(G437:G438)</f>
        <v>14</v>
      </c>
      <c r="H439" s="123">
        <f t="shared" si="181"/>
        <v>0</v>
      </c>
      <c r="I439" s="123">
        <f t="shared" si="181"/>
        <v>128</v>
      </c>
      <c r="J439" s="123">
        <f t="shared" si="181"/>
        <v>28</v>
      </c>
      <c r="K439" s="123">
        <f t="shared" si="181"/>
        <v>0</v>
      </c>
      <c r="L439" s="123">
        <f t="shared" si="181"/>
        <v>0</v>
      </c>
      <c r="M439" s="123">
        <f t="shared" si="181"/>
        <v>65</v>
      </c>
      <c r="N439" s="123">
        <f t="shared" si="181"/>
        <v>11</v>
      </c>
      <c r="O439" s="123">
        <f t="shared" si="181"/>
        <v>82</v>
      </c>
      <c r="P439" s="123">
        <f t="shared" si="181"/>
        <v>9</v>
      </c>
      <c r="Q439" s="123">
        <f t="shared" si="181"/>
        <v>33</v>
      </c>
      <c r="R439" s="123">
        <f t="shared" si="181"/>
        <v>6</v>
      </c>
      <c r="S439" s="127" t="s">
        <v>173</v>
      </c>
      <c r="T439" s="127" t="s">
        <v>173</v>
      </c>
      <c r="U439" s="299" t="s">
        <v>173</v>
      </c>
      <c r="V439" s="300" t="s">
        <v>173</v>
      </c>
      <c r="W439" s="341" t="s">
        <v>173</v>
      </c>
    </row>
    <row r="440" spans="1:23" ht="15.95" hidden="1" customHeight="1" outlineLevel="1" thickBot="1" x14ac:dyDescent="0.3">
      <c r="A440" s="390">
        <v>18</v>
      </c>
      <c r="B440" s="393" t="s">
        <v>103</v>
      </c>
      <c r="C440" s="346">
        <v>124</v>
      </c>
      <c r="D440" s="379" t="s">
        <v>104</v>
      </c>
      <c r="E440" s="73" t="s">
        <v>15</v>
      </c>
      <c r="F440" s="283">
        <v>38</v>
      </c>
      <c r="G440" s="197">
        <v>4</v>
      </c>
      <c r="H440" s="198">
        <v>3</v>
      </c>
      <c r="I440" s="24">
        <v>32</v>
      </c>
      <c r="J440" s="141">
        <v>6</v>
      </c>
      <c r="K440" s="94"/>
      <c r="L440" s="15"/>
      <c r="M440" s="101">
        <v>18</v>
      </c>
      <c r="N440" s="15">
        <v>4</v>
      </c>
      <c r="O440" s="94">
        <v>29</v>
      </c>
      <c r="P440" s="15">
        <v>6</v>
      </c>
      <c r="Q440" s="94">
        <v>11</v>
      </c>
      <c r="R440" s="15"/>
      <c r="S440" s="279">
        <v>40</v>
      </c>
      <c r="T440" s="316">
        <v>18</v>
      </c>
      <c r="U440" s="317">
        <v>3</v>
      </c>
      <c r="V440" s="318">
        <v>14</v>
      </c>
      <c r="W440" s="342">
        <v>10.9</v>
      </c>
    </row>
    <row r="441" spans="1:23" ht="15.95" hidden="1" customHeight="1" outlineLevel="1" thickBot="1" x14ac:dyDescent="0.3">
      <c r="A441" s="391"/>
      <c r="B441" s="394"/>
      <c r="C441" s="347"/>
      <c r="D441" s="353"/>
      <c r="E441" s="33" t="s">
        <v>16</v>
      </c>
      <c r="F441" s="283">
        <v>153</v>
      </c>
      <c r="G441" s="186"/>
      <c r="H441" s="189">
        <v>1</v>
      </c>
      <c r="I441" s="47">
        <v>133</v>
      </c>
      <c r="J441" s="142">
        <v>20</v>
      </c>
      <c r="K441" s="57">
        <v>1</v>
      </c>
      <c r="L441" s="56"/>
      <c r="M441" s="58">
        <v>35</v>
      </c>
      <c r="N441" s="56">
        <v>15</v>
      </c>
      <c r="O441" s="57">
        <v>103</v>
      </c>
      <c r="P441" s="56">
        <v>24</v>
      </c>
      <c r="Q441" s="57">
        <v>17</v>
      </c>
      <c r="R441" s="56"/>
      <c r="S441" s="280">
        <v>37.1</v>
      </c>
      <c r="T441" s="304">
        <v>15.7</v>
      </c>
      <c r="U441" s="306">
        <v>15</v>
      </c>
      <c r="V441" s="319">
        <v>150</v>
      </c>
      <c r="W441" s="342">
        <v>89</v>
      </c>
    </row>
    <row r="442" spans="1:23" ht="19.5" hidden="1" customHeight="1" outlineLevel="1" thickBot="1" x14ac:dyDescent="0.3">
      <c r="A442" s="391"/>
      <c r="B442" s="394"/>
      <c r="C442" s="348"/>
      <c r="D442" s="354"/>
      <c r="E442" s="18" t="s">
        <v>17</v>
      </c>
      <c r="F442" s="18">
        <f>IF(SUM(F440:F441)=SUM(I442:J442),SUM(F440:F441))</f>
        <v>191</v>
      </c>
      <c r="G442" s="18">
        <f t="shared" ref="G442:R442" si="182">SUM(G440:G441)</f>
        <v>4</v>
      </c>
      <c r="H442" s="18">
        <f t="shared" si="182"/>
        <v>4</v>
      </c>
      <c r="I442" s="18">
        <f t="shared" si="182"/>
        <v>165</v>
      </c>
      <c r="J442" s="18">
        <f t="shared" si="182"/>
        <v>26</v>
      </c>
      <c r="K442" s="18">
        <f t="shared" si="182"/>
        <v>1</v>
      </c>
      <c r="L442" s="18">
        <f t="shared" si="182"/>
        <v>0</v>
      </c>
      <c r="M442" s="18">
        <f t="shared" si="182"/>
        <v>53</v>
      </c>
      <c r="N442" s="18">
        <f t="shared" si="182"/>
        <v>19</v>
      </c>
      <c r="O442" s="18">
        <f t="shared" si="182"/>
        <v>132</v>
      </c>
      <c r="P442" s="18">
        <f t="shared" si="182"/>
        <v>30</v>
      </c>
      <c r="Q442" s="18">
        <f t="shared" si="182"/>
        <v>28</v>
      </c>
      <c r="R442" s="18">
        <f t="shared" si="182"/>
        <v>0</v>
      </c>
      <c r="S442" s="266" t="s">
        <v>172</v>
      </c>
      <c r="T442" s="270" t="s">
        <v>172</v>
      </c>
      <c r="U442" s="307" t="s">
        <v>172</v>
      </c>
      <c r="V442" s="308" t="s">
        <v>172</v>
      </c>
      <c r="W442" s="340" t="s">
        <v>172</v>
      </c>
    </row>
    <row r="443" spans="1:23" ht="15.95" hidden="1" customHeight="1" outlineLevel="1" thickBot="1" x14ac:dyDescent="0.3">
      <c r="A443" s="391"/>
      <c r="B443" s="394"/>
      <c r="C443" s="346">
        <v>125</v>
      </c>
      <c r="D443" s="352" t="s">
        <v>105</v>
      </c>
      <c r="E443" s="64" t="s">
        <v>15</v>
      </c>
      <c r="F443" s="283"/>
      <c r="G443" s="197"/>
      <c r="H443" s="198"/>
      <c r="I443" s="24"/>
      <c r="J443" s="141"/>
      <c r="K443" s="94"/>
      <c r="L443" s="15"/>
      <c r="M443" s="101"/>
      <c r="N443" s="15"/>
      <c r="O443" s="94"/>
      <c r="P443" s="15"/>
      <c r="Q443" s="94"/>
      <c r="R443" s="15"/>
      <c r="S443" s="279"/>
      <c r="T443" s="316"/>
      <c r="U443" s="317"/>
      <c r="V443" s="318"/>
      <c r="W443" s="342"/>
    </row>
    <row r="444" spans="1:23" ht="15.95" hidden="1" customHeight="1" outlineLevel="1" thickBot="1" x14ac:dyDescent="0.3">
      <c r="A444" s="391"/>
      <c r="B444" s="394"/>
      <c r="C444" s="347"/>
      <c r="D444" s="353"/>
      <c r="E444" s="33" t="s">
        <v>16</v>
      </c>
      <c r="F444" s="283">
        <v>55</v>
      </c>
      <c r="G444" s="186"/>
      <c r="H444" s="189"/>
      <c r="I444" s="47">
        <v>39</v>
      </c>
      <c r="J444" s="142">
        <v>16</v>
      </c>
      <c r="K444" s="57">
        <v>1</v>
      </c>
      <c r="L444" s="56"/>
      <c r="M444" s="58">
        <v>13</v>
      </c>
      <c r="N444" s="56">
        <v>3</v>
      </c>
      <c r="O444" s="57">
        <v>40</v>
      </c>
      <c r="P444" s="56">
        <v>13</v>
      </c>
      <c r="Q444" s="57">
        <v>8</v>
      </c>
      <c r="R444" s="56">
        <v>1</v>
      </c>
      <c r="S444" s="280">
        <v>35.5</v>
      </c>
      <c r="T444" s="304">
        <v>13.2</v>
      </c>
      <c r="U444" s="306">
        <v>25</v>
      </c>
      <c r="V444" s="332">
        <v>200</v>
      </c>
      <c r="W444" s="342">
        <v>102.9</v>
      </c>
    </row>
    <row r="445" spans="1:23" ht="15.95" hidden="1" customHeight="1" outlineLevel="1" thickBot="1" x14ac:dyDescent="0.3">
      <c r="A445" s="391"/>
      <c r="B445" s="394"/>
      <c r="C445" s="348"/>
      <c r="D445" s="354"/>
      <c r="E445" s="18" t="s">
        <v>17</v>
      </c>
      <c r="F445" s="18">
        <f>IF(SUM(F443:F444)=SUM(I445:J445),SUM(F443:F444))</f>
        <v>55</v>
      </c>
      <c r="G445" s="18">
        <f t="shared" ref="G445:R445" si="183">SUM(G443:G444)</f>
        <v>0</v>
      </c>
      <c r="H445" s="18">
        <f t="shared" si="183"/>
        <v>0</v>
      </c>
      <c r="I445" s="18">
        <f t="shared" si="183"/>
        <v>39</v>
      </c>
      <c r="J445" s="18">
        <f t="shared" si="183"/>
        <v>16</v>
      </c>
      <c r="K445" s="18">
        <f t="shared" si="183"/>
        <v>1</v>
      </c>
      <c r="L445" s="18">
        <f t="shared" si="183"/>
        <v>0</v>
      </c>
      <c r="M445" s="18">
        <f t="shared" si="183"/>
        <v>13</v>
      </c>
      <c r="N445" s="18">
        <f t="shared" si="183"/>
        <v>3</v>
      </c>
      <c r="O445" s="18">
        <f t="shared" si="183"/>
        <v>40</v>
      </c>
      <c r="P445" s="18">
        <f t="shared" si="183"/>
        <v>13</v>
      </c>
      <c r="Q445" s="18">
        <f t="shared" si="183"/>
        <v>8</v>
      </c>
      <c r="R445" s="18">
        <f t="shared" si="183"/>
        <v>1</v>
      </c>
      <c r="S445" s="266" t="s">
        <v>172</v>
      </c>
      <c r="T445" s="270" t="s">
        <v>172</v>
      </c>
      <c r="U445" s="307" t="s">
        <v>172</v>
      </c>
      <c r="V445" s="308" t="s">
        <v>172</v>
      </c>
      <c r="W445" s="340" t="s">
        <v>172</v>
      </c>
    </row>
    <row r="446" spans="1:23" ht="15.95" hidden="1" customHeight="1" outlineLevel="1" thickBot="1" x14ac:dyDescent="0.3">
      <c r="A446" s="391"/>
      <c r="B446" s="394"/>
      <c r="C446" s="346">
        <v>126</v>
      </c>
      <c r="D446" s="352" t="s">
        <v>106</v>
      </c>
      <c r="E446" s="64" t="s">
        <v>15</v>
      </c>
      <c r="F446" s="283"/>
      <c r="G446" s="197"/>
      <c r="H446" s="198"/>
      <c r="I446" s="24"/>
      <c r="J446" s="141"/>
      <c r="K446" s="94"/>
      <c r="L446" s="15"/>
      <c r="M446" s="101"/>
      <c r="N446" s="15"/>
      <c r="O446" s="94"/>
      <c r="P446" s="15"/>
      <c r="Q446" s="94"/>
      <c r="R446" s="15"/>
      <c r="S446" s="279"/>
      <c r="T446" s="316"/>
      <c r="U446" s="317"/>
      <c r="V446" s="318"/>
      <c r="W446" s="342"/>
    </row>
    <row r="447" spans="1:23" ht="15.95" hidden="1" customHeight="1" outlineLevel="1" thickBot="1" x14ac:dyDescent="0.3">
      <c r="A447" s="391"/>
      <c r="B447" s="394"/>
      <c r="C447" s="347"/>
      <c r="D447" s="353"/>
      <c r="E447" s="33" t="s">
        <v>16</v>
      </c>
      <c r="F447" s="283">
        <v>60</v>
      </c>
      <c r="G447" s="186"/>
      <c r="H447" s="189"/>
      <c r="I447" s="47">
        <v>52</v>
      </c>
      <c r="J447" s="142">
        <v>8</v>
      </c>
      <c r="K447" s="57"/>
      <c r="L447" s="56"/>
      <c r="M447" s="58">
        <v>12</v>
      </c>
      <c r="N447" s="56">
        <v>9</v>
      </c>
      <c r="O447" s="57">
        <v>23</v>
      </c>
      <c r="P447" s="56">
        <v>7</v>
      </c>
      <c r="Q447" s="57">
        <v>6</v>
      </c>
      <c r="R447" s="56"/>
      <c r="S447" s="280">
        <v>33.6</v>
      </c>
      <c r="T447" s="304">
        <v>14.2</v>
      </c>
      <c r="U447" s="306">
        <v>5</v>
      </c>
      <c r="V447" s="319">
        <v>250</v>
      </c>
      <c r="W447" s="342">
        <v>93.7</v>
      </c>
    </row>
    <row r="448" spans="1:23" ht="21" hidden="1" customHeight="1" outlineLevel="1" thickBot="1" x14ac:dyDescent="0.3">
      <c r="A448" s="391"/>
      <c r="B448" s="394"/>
      <c r="C448" s="348"/>
      <c r="D448" s="353"/>
      <c r="E448" s="18" t="s">
        <v>17</v>
      </c>
      <c r="F448" s="18">
        <f>IF(SUM(F446:F447)=SUM(I448:J448),SUM(F446:F447))</f>
        <v>60</v>
      </c>
      <c r="G448" s="18">
        <f t="shared" ref="G448:R448" si="184">SUM(G446:G447)</f>
        <v>0</v>
      </c>
      <c r="H448" s="18">
        <f t="shared" si="184"/>
        <v>0</v>
      </c>
      <c r="I448" s="18">
        <f t="shared" si="184"/>
        <v>52</v>
      </c>
      <c r="J448" s="18">
        <f t="shared" si="184"/>
        <v>8</v>
      </c>
      <c r="K448" s="18">
        <f t="shared" si="184"/>
        <v>0</v>
      </c>
      <c r="L448" s="18">
        <f t="shared" si="184"/>
        <v>0</v>
      </c>
      <c r="M448" s="18">
        <f t="shared" si="184"/>
        <v>12</v>
      </c>
      <c r="N448" s="18">
        <f t="shared" si="184"/>
        <v>9</v>
      </c>
      <c r="O448" s="18">
        <f t="shared" si="184"/>
        <v>23</v>
      </c>
      <c r="P448" s="18">
        <f t="shared" si="184"/>
        <v>7</v>
      </c>
      <c r="Q448" s="18">
        <f t="shared" si="184"/>
        <v>6</v>
      </c>
      <c r="R448" s="18">
        <f t="shared" si="184"/>
        <v>0</v>
      </c>
      <c r="S448" s="266" t="s">
        <v>172</v>
      </c>
      <c r="T448" s="270" t="s">
        <v>172</v>
      </c>
      <c r="U448" s="307" t="s">
        <v>172</v>
      </c>
      <c r="V448" s="308" t="s">
        <v>172</v>
      </c>
      <c r="W448" s="340" t="s">
        <v>172</v>
      </c>
    </row>
    <row r="449" spans="1:23" ht="15.95" hidden="1" customHeight="1" outlineLevel="1" thickBot="1" x14ac:dyDescent="0.3">
      <c r="A449" s="391"/>
      <c r="B449" s="394"/>
      <c r="C449" s="346">
        <v>127</v>
      </c>
      <c r="D449" s="349" t="s">
        <v>191</v>
      </c>
      <c r="E449" s="14" t="s">
        <v>15</v>
      </c>
      <c r="F449" s="283">
        <f>SUM(I449:J449)</f>
        <v>0</v>
      </c>
      <c r="G449" s="197"/>
      <c r="H449" s="198"/>
      <c r="I449" s="24"/>
      <c r="J449" s="141"/>
      <c r="K449" s="94"/>
      <c r="L449" s="15"/>
      <c r="M449" s="101"/>
      <c r="N449" s="15"/>
      <c r="O449" s="94"/>
      <c r="P449" s="15"/>
      <c r="Q449" s="94"/>
      <c r="R449" s="15"/>
      <c r="S449" s="279"/>
      <c r="T449" s="316"/>
      <c r="U449" s="317"/>
      <c r="V449" s="318"/>
      <c r="W449" s="342"/>
    </row>
    <row r="450" spans="1:23" ht="15.95" hidden="1" customHeight="1" outlineLevel="1" thickBot="1" x14ac:dyDescent="0.3">
      <c r="A450" s="391"/>
      <c r="B450" s="394"/>
      <c r="C450" s="347"/>
      <c r="D450" s="406"/>
      <c r="E450" s="16" t="s">
        <v>16</v>
      </c>
      <c r="F450" s="283">
        <v>30</v>
      </c>
      <c r="G450" s="186"/>
      <c r="H450" s="189"/>
      <c r="I450" s="47">
        <v>30</v>
      </c>
      <c r="J450" s="142"/>
      <c r="K450" s="57"/>
      <c r="L450" s="56"/>
      <c r="M450" s="58">
        <v>8</v>
      </c>
      <c r="N450" s="56">
        <v>5</v>
      </c>
      <c r="O450" s="57">
        <v>28</v>
      </c>
      <c r="P450" s="56">
        <v>4</v>
      </c>
      <c r="Q450" s="57">
        <v>4</v>
      </c>
      <c r="R450" s="56">
        <v>1</v>
      </c>
      <c r="S450" s="280">
        <v>33.4</v>
      </c>
      <c r="T450" s="304">
        <v>10</v>
      </c>
      <c r="U450" s="306">
        <v>10</v>
      </c>
      <c r="V450" s="319">
        <v>125</v>
      </c>
      <c r="W450" s="342">
        <v>60.3</v>
      </c>
    </row>
    <row r="451" spans="1:23" ht="15.95" hidden="1" customHeight="1" outlineLevel="1" thickBot="1" x14ac:dyDescent="0.3">
      <c r="A451" s="391"/>
      <c r="B451" s="394"/>
      <c r="C451" s="348"/>
      <c r="D451" s="407"/>
      <c r="E451" s="18" t="s">
        <v>17</v>
      </c>
      <c r="F451" s="18">
        <f>IF(SUM(F449:F450)=SUM(I451:J451),SUM(F449:F450))</f>
        <v>30</v>
      </c>
      <c r="G451" s="18">
        <f t="shared" ref="G451:R451" si="185">SUM(G449:G450)</f>
        <v>0</v>
      </c>
      <c r="H451" s="18">
        <f t="shared" si="185"/>
        <v>0</v>
      </c>
      <c r="I451" s="18">
        <f t="shared" si="185"/>
        <v>30</v>
      </c>
      <c r="J451" s="18">
        <f t="shared" si="185"/>
        <v>0</v>
      </c>
      <c r="K451" s="18">
        <f t="shared" si="185"/>
        <v>0</v>
      </c>
      <c r="L451" s="18">
        <f t="shared" si="185"/>
        <v>0</v>
      </c>
      <c r="M451" s="18">
        <f t="shared" si="185"/>
        <v>8</v>
      </c>
      <c r="N451" s="18">
        <f t="shared" si="185"/>
        <v>5</v>
      </c>
      <c r="O451" s="18">
        <f t="shared" si="185"/>
        <v>28</v>
      </c>
      <c r="P451" s="18">
        <f t="shared" si="185"/>
        <v>4</v>
      </c>
      <c r="Q451" s="18">
        <f t="shared" si="185"/>
        <v>4</v>
      </c>
      <c r="R451" s="18">
        <f t="shared" si="185"/>
        <v>1</v>
      </c>
      <c r="S451" s="266" t="s">
        <v>172</v>
      </c>
      <c r="T451" s="270" t="s">
        <v>172</v>
      </c>
      <c r="U451" s="307" t="s">
        <v>172</v>
      </c>
      <c r="V451" s="308" t="s">
        <v>172</v>
      </c>
      <c r="W451" s="340" t="s">
        <v>172</v>
      </c>
    </row>
    <row r="452" spans="1:23" ht="15.95" hidden="1" customHeight="1" outlineLevel="1" thickBot="1" x14ac:dyDescent="0.3">
      <c r="A452" s="391"/>
      <c r="B452" s="394"/>
      <c r="C452" s="346">
        <v>128</v>
      </c>
      <c r="D452" s="349" t="s">
        <v>192</v>
      </c>
      <c r="E452" s="14" t="s">
        <v>15</v>
      </c>
      <c r="F452" s="283"/>
      <c r="G452" s="197"/>
      <c r="H452" s="198"/>
      <c r="I452" s="24"/>
      <c r="J452" s="141"/>
      <c r="K452" s="94"/>
      <c r="L452" s="15"/>
      <c r="M452" s="101"/>
      <c r="N452" s="15"/>
      <c r="O452" s="94"/>
      <c r="P452" s="15"/>
      <c r="Q452" s="94"/>
      <c r="R452" s="15"/>
      <c r="S452" s="279"/>
      <c r="T452" s="316"/>
      <c r="U452" s="317"/>
      <c r="V452" s="318"/>
      <c r="W452" s="342"/>
    </row>
    <row r="453" spans="1:23" ht="15.95" hidden="1" customHeight="1" outlineLevel="1" thickBot="1" x14ac:dyDescent="0.3">
      <c r="A453" s="391"/>
      <c r="B453" s="394"/>
      <c r="C453" s="347"/>
      <c r="D453" s="406"/>
      <c r="E453" s="43" t="s">
        <v>16</v>
      </c>
      <c r="F453" s="283">
        <v>10</v>
      </c>
      <c r="G453" s="186"/>
      <c r="H453" s="189"/>
      <c r="I453" s="47">
        <v>10</v>
      </c>
      <c r="J453" s="142"/>
      <c r="K453" s="57"/>
      <c r="L453" s="56"/>
      <c r="M453" s="58">
        <v>2</v>
      </c>
      <c r="N453" s="56"/>
      <c r="O453" s="57">
        <v>10</v>
      </c>
      <c r="P453" s="56">
        <v>1</v>
      </c>
      <c r="Q453" s="57">
        <v>1</v>
      </c>
      <c r="R453" s="56">
        <v>1</v>
      </c>
      <c r="S453" s="280">
        <v>37</v>
      </c>
      <c r="T453" s="304">
        <v>15</v>
      </c>
      <c r="U453" s="306">
        <v>10</v>
      </c>
      <c r="V453" s="319">
        <v>75</v>
      </c>
      <c r="W453" s="342">
        <v>41</v>
      </c>
    </row>
    <row r="454" spans="1:23" ht="20.25" hidden="1" customHeight="1" outlineLevel="1" thickBot="1" x14ac:dyDescent="0.3">
      <c r="A454" s="391"/>
      <c r="B454" s="394"/>
      <c r="C454" s="348"/>
      <c r="D454" s="407"/>
      <c r="E454" s="18" t="s">
        <v>17</v>
      </c>
      <c r="F454" s="18">
        <f>IF(SUM(F452:F453)=SUM(I454:J454),SUM(F452:F453))</f>
        <v>10</v>
      </c>
      <c r="G454" s="18">
        <f t="shared" ref="G454:R454" si="186">SUM(G452:G453)</f>
        <v>0</v>
      </c>
      <c r="H454" s="18">
        <f t="shared" si="186"/>
        <v>0</v>
      </c>
      <c r="I454" s="18">
        <f t="shared" si="186"/>
        <v>10</v>
      </c>
      <c r="J454" s="18">
        <f t="shared" si="186"/>
        <v>0</v>
      </c>
      <c r="K454" s="18">
        <f t="shared" si="186"/>
        <v>0</v>
      </c>
      <c r="L454" s="18">
        <f t="shared" si="186"/>
        <v>0</v>
      </c>
      <c r="M454" s="18">
        <f t="shared" si="186"/>
        <v>2</v>
      </c>
      <c r="N454" s="18">
        <f t="shared" si="186"/>
        <v>0</v>
      </c>
      <c r="O454" s="18">
        <f t="shared" si="186"/>
        <v>10</v>
      </c>
      <c r="P454" s="18">
        <f t="shared" si="186"/>
        <v>1</v>
      </c>
      <c r="Q454" s="18">
        <f t="shared" si="186"/>
        <v>1</v>
      </c>
      <c r="R454" s="18">
        <f t="shared" si="186"/>
        <v>1</v>
      </c>
      <c r="S454" s="266" t="s">
        <v>172</v>
      </c>
      <c r="T454" s="270" t="s">
        <v>172</v>
      </c>
      <c r="U454" s="307" t="s">
        <v>172</v>
      </c>
      <c r="V454" s="308" t="s">
        <v>172</v>
      </c>
      <c r="W454" s="340" t="s">
        <v>172</v>
      </c>
    </row>
    <row r="455" spans="1:23" ht="17.25" hidden="1" customHeight="1" outlineLevel="1" thickBot="1" x14ac:dyDescent="0.3">
      <c r="A455" s="391"/>
      <c r="B455" s="394"/>
      <c r="C455" s="346">
        <v>129</v>
      </c>
      <c r="D455" s="349" t="s">
        <v>225</v>
      </c>
      <c r="E455" s="49" t="s">
        <v>15</v>
      </c>
      <c r="F455" s="283"/>
      <c r="G455" s="219"/>
      <c r="H455" s="196"/>
      <c r="I455" s="41"/>
      <c r="J455" s="169"/>
      <c r="K455" s="41"/>
      <c r="L455" s="41"/>
      <c r="M455" s="18"/>
      <c r="N455" s="41"/>
      <c r="O455" s="41"/>
      <c r="P455" s="41"/>
      <c r="Q455" s="41"/>
      <c r="R455" s="41"/>
      <c r="S455" s="270"/>
      <c r="T455" s="266"/>
      <c r="U455" s="335"/>
      <c r="V455" s="336"/>
      <c r="W455" s="340"/>
    </row>
    <row r="456" spans="1:23" ht="17.25" hidden="1" customHeight="1" outlineLevel="1" thickBot="1" x14ac:dyDescent="0.3">
      <c r="A456" s="391"/>
      <c r="B456" s="394"/>
      <c r="C456" s="347"/>
      <c r="D456" s="350"/>
      <c r="E456" s="49" t="s">
        <v>16</v>
      </c>
      <c r="F456" s="283">
        <v>10</v>
      </c>
      <c r="G456" s="219"/>
      <c r="H456" s="196"/>
      <c r="I456" s="41">
        <v>9</v>
      </c>
      <c r="J456" s="169">
        <v>1</v>
      </c>
      <c r="K456" s="41"/>
      <c r="L456" s="41"/>
      <c r="M456" s="18"/>
      <c r="N456" s="41"/>
      <c r="O456" s="41"/>
      <c r="P456" s="41">
        <v>4</v>
      </c>
      <c r="Q456" s="41"/>
      <c r="R456" s="41"/>
      <c r="S456" s="270">
        <v>36.299999999999997</v>
      </c>
      <c r="T456" s="266">
        <v>10.6</v>
      </c>
      <c r="U456" s="335">
        <v>30</v>
      </c>
      <c r="V456" s="336">
        <v>110</v>
      </c>
      <c r="W456" s="340">
        <v>70</v>
      </c>
    </row>
    <row r="457" spans="1:23" ht="15.75" hidden="1" customHeight="1" outlineLevel="1" thickBot="1" x14ac:dyDescent="0.3">
      <c r="A457" s="391"/>
      <c r="B457" s="394"/>
      <c r="C457" s="348"/>
      <c r="D457" s="351"/>
      <c r="E457" s="25" t="s">
        <v>17</v>
      </c>
      <c r="F457" s="18">
        <f>IF(SUM(F455:F456)=SUM(I457:J457),SUM(F455:F456))</f>
        <v>10</v>
      </c>
      <c r="G457" s="18">
        <f t="shared" ref="G457:R457" si="187">SUM(G455:G456)</f>
        <v>0</v>
      </c>
      <c r="H457" s="18">
        <f t="shared" si="187"/>
        <v>0</v>
      </c>
      <c r="I457" s="18">
        <f t="shared" si="187"/>
        <v>9</v>
      </c>
      <c r="J457" s="18">
        <f t="shared" si="187"/>
        <v>1</v>
      </c>
      <c r="K457" s="18">
        <f t="shared" si="187"/>
        <v>0</v>
      </c>
      <c r="L457" s="18">
        <f t="shared" si="187"/>
        <v>0</v>
      </c>
      <c r="M457" s="18">
        <f t="shared" si="187"/>
        <v>0</v>
      </c>
      <c r="N457" s="18">
        <f t="shared" si="187"/>
        <v>0</v>
      </c>
      <c r="O457" s="18">
        <f t="shared" si="187"/>
        <v>0</v>
      </c>
      <c r="P457" s="18">
        <f t="shared" si="187"/>
        <v>4</v>
      </c>
      <c r="Q457" s="18">
        <f t="shared" si="187"/>
        <v>0</v>
      </c>
      <c r="R457" s="18">
        <f t="shared" si="187"/>
        <v>0</v>
      </c>
      <c r="S457" s="266" t="s">
        <v>172</v>
      </c>
      <c r="T457" s="270" t="s">
        <v>172</v>
      </c>
      <c r="U457" s="307" t="s">
        <v>172</v>
      </c>
      <c r="V457" s="308" t="s">
        <v>172</v>
      </c>
      <c r="W457" s="340" t="s">
        <v>172</v>
      </c>
    </row>
    <row r="458" spans="1:23" ht="15.75" hidden="1" customHeight="1" outlineLevel="1" thickBot="1" x14ac:dyDescent="0.3">
      <c r="A458" s="391"/>
      <c r="B458" s="394"/>
      <c r="C458" s="346">
        <v>130</v>
      </c>
      <c r="D458" s="349" t="s">
        <v>232</v>
      </c>
      <c r="E458" s="49" t="s">
        <v>15</v>
      </c>
      <c r="F458" s="283"/>
      <c r="G458" s="219"/>
      <c r="H458" s="196"/>
      <c r="I458" s="41"/>
      <c r="J458" s="169"/>
      <c r="K458" s="41"/>
      <c r="L458" s="41"/>
      <c r="M458" s="18"/>
      <c r="N458" s="41"/>
      <c r="O458" s="41"/>
      <c r="P458" s="41"/>
      <c r="Q458" s="41"/>
      <c r="R458" s="41"/>
      <c r="S458" s="270"/>
      <c r="T458" s="266"/>
      <c r="U458" s="335"/>
      <c r="V458" s="336"/>
      <c r="W458" s="340"/>
    </row>
    <row r="459" spans="1:23" ht="15.75" hidden="1" customHeight="1" outlineLevel="1" thickBot="1" x14ac:dyDescent="0.3">
      <c r="A459" s="391"/>
      <c r="B459" s="394"/>
      <c r="C459" s="347"/>
      <c r="D459" s="350"/>
      <c r="E459" s="49" t="s">
        <v>16</v>
      </c>
      <c r="F459" s="283">
        <v>2</v>
      </c>
      <c r="G459" s="219"/>
      <c r="H459" s="196"/>
      <c r="I459" s="41">
        <v>2</v>
      </c>
      <c r="J459" s="169"/>
      <c r="K459" s="41"/>
      <c r="L459" s="41"/>
      <c r="M459" s="18"/>
      <c r="N459" s="41"/>
      <c r="O459" s="41"/>
      <c r="P459" s="41"/>
      <c r="Q459" s="41"/>
      <c r="R459" s="41"/>
      <c r="S459" s="270">
        <v>30.5</v>
      </c>
      <c r="T459" s="266">
        <v>10</v>
      </c>
      <c r="U459" s="335">
        <v>25</v>
      </c>
      <c r="V459" s="336">
        <v>125</v>
      </c>
      <c r="W459" s="340">
        <v>75</v>
      </c>
    </row>
    <row r="460" spans="1:23" ht="15.75" hidden="1" customHeight="1" outlineLevel="1" thickBot="1" x14ac:dyDescent="0.3">
      <c r="A460" s="391"/>
      <c r="B460" s="394"/>
      <c r="C460" s="348"/>
      <c r="D460" s="351"/>
      <c r="E460" s="25" t="s">
        <v>17</v>
      </c>
      <c r="F460" s="18">
        <f>IF(SUM(F458:F459)=SUM(I460:J460),SUM(F458:F459))</f>
        <v>2</v>
      </c>
      <c r="G460" s="18">
        <f t="shared" ref="G460:R460" si="188">SUM(G458:G459)</f>
        <v>0</v>
      </c>
      <c r="H460" s="18">
        <f t="shared" si="188"/>
        <v>0</v>
      </c>
      <c r="I460" s="18">
        <f t="shared" si="188"/>
        <v>2</v>
      </c>
      <c r="J460" s="18">
        <f t="shared" si="188"/>
        <v>0</v>
      </c>
      <c r="K460" s="18">
        <f t="shared" si="188"/>
        <v>0</v>
      </c>
      <c r="L460" s="18">
        <f t="shared" si="188"/>
        <v>0</v>
      </c>
      <c r="M460" s="18">
        <f t="shared" si="188"/>
        <v>0</v>
      </c>
      <c r="N460" s="18">
        <f t="shared" si="188"/>
        <v>0</v>
      </c>
      <c r="O460" s="18">
        <f t="shared" si="188"/>
        <v>0</v>
      </c>
      <c r="P460" s="18">
        <f t="shared" si="188"/>
        <v>0</v>
      </c>
      <c r="Q460" s="18">
        <f t="shared" si="188"/>
        <v>0</v>
      </c>
      <c r="R460" s="18">
        <f t="shared" si="188"/>
        <v>0</v>
      </c>
      <c r="S460" s="266" t="s">
        <v>172</v>
      </c>
      <c r="T460" s="270" t="s">
        <v>172</v>
      </c>
      <c r="U460" s="307" t="s">
        <v>172</v>
      </c>
      <c r="V460" s="308" t="s">
        <v>172</v>
      </c>
      <c r="W460" s="340" t="s">
        <v>172</v>
      </c>
    </row>
    <row r="461" spans="1:23" ht="15.75" hidden="1" customHeight="1" outlineLevel="1" thickBot="1" x14ac:dyDescent="0.3">
      <c r="A461" s="391"/>
      <c r="B461" s="394"/>
      <c r="C461" s="346">
        <v>131</v>
      </c>
      <c r="D461" s="349" t="s">
        <v>245</v>
      </c>
      <c r="E461" s="64" t="s">
        <v>15</v>
      </c>
      <c r="F461" s="283"/>
      <c r="G461" s="197"/>
      <c r="H461" s="198"/>
      <c r="I461" s="24"/>
      <c r="J461" s="141"/>
      <c r="K461" s="94"/>
      <c r="L461" s="15"/>
      <c r="M461" s="101"/>
      <c r="N461" s="15"/>
      <c r="O461" s="94"/>
      <c r="P461" s="15"/>
      <c r="Q461" s="94"/>
      <c r="R461" s="15"/>
      <c r="S461" s="279"/>
      <c r="T461" s="316"/>
      <c r="U461" s="317"/>
      <c r="V461" s="318"/>
      <c r="W461" s="342"/>
    </row>
    <row r="462" spans="1:23" ht="15.75" hidden="1" customHeight="1" outlineLevel="1" thickBot="1" x14ac:dyDescent="0.3">
      <c r="A462" s="391"/>
      <c r="B462" s="394"/>
      <c r="C462" s="347"/>
      <c r="D462" s="350"/>
      <c r="E462" s="69" t="s">
        <v>16</v>
      </c>
      <c r="F462" s="283">
        <v>1</v>
      </c>
      <c r="G462" s="186"/>
      <c r="H462" s="189">
        <v>1</v>
      </c>
      <c r="I462" s="47">
        <v>1</v>
      </c>
      <c r="J462" s="142"/>
      <c r="K462" s="57"/>
      <c r="L462" s="56"/>
      <c r="M462" s="58">
        <v>1</v>
      </c>
      <c r="N462" s="56"/>
      <c r="O462" s="57">
        <v>1</v>
      </c>
      <c r="P462" s="56"/>
      <c r="Q462" s="57"/>
      <c r="R462" s="56"/>
      <c r="S462" s="280">
        <v>39</v>
      </c>
      <c r="T462" s="304">
        <v>18</v>
      </c>
      <c r="U462" s="306">
        <v>100</v>
      </c>
      <c r="V462" s="319">
        <v>100</v>
      </c>
      <c r="W462" s="342">
        <v>100</v>
      </c>
    </row>
    <row r="463" spans="1:23" ht="15.75" hidden="1" customHeight="1" outlineLevel="1" thickBot="1" x14ac:dyDescent="0.3">
      <c r="A463" s="391"/>
      <c r="B463" s="394"/>
      <c r="C463" s="348"/>
      <c r="D463" s="351"/>
      <c r="E463" s="18" t="s">
        <v>17</v>
      </c>
      <c r="F463" s="18">
        <f>IF(SUM(F461:F462)=SUM(I463:J463),SUM(F461:F462))</f>
        <v>1</v>
      </c>
      <c r="G463" s="18">
        <f t="shared" ref="G463:R463" si="189">SUM(G461:G462)</f>
        <v>0</v>
      </c>
      <c r="H463" s="18">
        <f t="shared" si="189"/>
        <v>1</v>
      </c>
      <c r="I463" s="18">
        <f t="shared" si="189"/>
        <v>1</v>
      </c>
      <c r="J463" s="18">
        <f t="shared" si="189"/>
        <v>0</v>
      </c>
      <c r="K463" s="18">
        <f t="shared" si="189"/>
        <v>0</v>
      </c>
      <c r="L463" s="18">
        <f t="shared" si="189"/>
        <v>0</v>
      </c>
      <c r="M463" s="18">
        <f t="shared" si="189"/>
        <v>1</v>
      </c>
      <c r="N463" s="18">
        <f t="shared" si="189"/>
        <v>0</v>
      </c>
      <c r="O463" s="18">
        <f t="shared" si="189"/>
        <v>1</v>
      </c>
      <c r="P463" s="18">
        <f t="shared" si="189"/>
        <v>0</v>
      </c>
      <c r="Q463" s="18">
        <f t="shared" si="189"/>
        <v>0</v>
      </c>
      <c r="R463" s="18">
        <f t="shared" si="189"/>
        <v>0</v>
      </c>
      <c r="S463" s="266" t="s">
        <v>172</v>
      </c>
      <c r="T463" s="270" t="s">
        <v>172</v>
      </c>
      <c r="U463" s="307" t="s">
        <v>172</v>
      </c>
      <c r="V463" s="308" t="s">
        <v>172</v>
      </c>
      <c r="W463" s="340" t="s">
        <v>172</v>
      </c>
    </row>
    <row r="464" spans="1:23" ht="17.25" customHeight="1" collapsed="1" thickBot="1" x14ac:dyDescent="0.3">
      <c r="A464" s="391"/>
      <c r="B464" s="394"/>
      <c r="C464" s="367" t="s">
        <v>157</v>
      </c>
      <c r="D464" s="368"/>
      <c r="E464" s="68" t="s">
        <v>15</v>
      </c>
      <c r="F464" s="283">
        <f>F461+F458+F455+F452+F449+F446+F443+F440</f>
        <v>38</v>
      </c>
      <c r="G464" s="196">
        <f t="shared" ref="G464:R464" si="190">G461+G458+G455+G452+G449+G446+G443+G440</f>
        <v>4</v>
      </c>
      <c r="H464" s="196">
        <f t="shared" si="190"/>
        <v>3</v>
      </c>
      <c r="I464" s="44">
        <f t="shared" si="190"/>
        <v>32</v>
      </c>
      <c r="J464" s="70">
        <f t="shared" si="190"/>
        <v>6</v>
      </c>
      <c r="K464" s="133">
        <f t="shared" si="190"/>
        <v>0</v>
      </c>
      <c r="L464" s="133">
        <f t="shared" si="190"/>
        <v>0</v>
      </c>
      <c r="M464" s="34">
        <f t="shared" si="190"/>
        <v>18</v>
      </c>
      <c r="N464" s="133">
        <f t="shared" si="190"/>
        <v>4</v>
      </c>
      <c r="O464" s="133">
        <f t="shared" si="190"/>
        <v>29</v>
      </c>
      <c r="P464" s="133">
        <f t="shared" si="190"/>
        <v>6</v>
      </c>
      <c r="Q464" s="133">
        <f t="shared" si="190"/>
        <v>11</v>
      </c>
      <c r="R464" s="133">
        <f t="shared" si="190"/>
        <v>0</v>
      </c>
      <c r="S464" s="266">
        <v>40</v>
      </c>
      <c r="T464" s="266">
        <v>18</v>
      </c>
      <c r="U464" s="140">
        <v>3</v>
      </c>
      <c r="V464" s="140">
        <v>14</v>
      </c>
      <c r="W464" s="340">
        <v>10.9</v>
      </c>
    </row>
    <row r="465" spans="1:23" ht="18" customHeight="1" thickBot="1" x14ac:dyDescent="0.3">
      <c r="A465" s="391"/>
      <c r="B465" s="394"/>
      <c r="C465" s="367"/>
      <c r="D465" s="368"/>
      <c r="E465" s="44" t="s">
        <v>16</v>
      </c>
      <c r="F465" s="283">
        <f>F462+F459+F456+F453+F450+F447+F444+F441</f>
        <v>321</v>
      </c>
      <c r="G465" s="196">
        <f t="shared" ref="G465:R465" si="191">G462+G459+G456+G453+G450+G447+G444+G441</f>
        <v>0</v>
      </c>
      <c r="H465" s="196">
        <f t="shared" si="191"/>
        <v>2</v>
      </c>
      <c r="I465" s="44">
        <f t="shared" si="191"/>
        <v>276</v>
      </c>
      <c r="J465" s="70">
        <f t="shared" si="191"/>
        <v>45</v>
      </c>
      <c r="K465" s="133">
        <f t="shared" si="191"/>
        <v>2</v>
      </c>
      <c r="L465" s="133">
        <f t="shared" si="191"/>
        <v>0</v>
      </c>
      <c r="M465" s="34">
        <f t="shared" si="191"/>
        <v>71</v>
      </c>
      <c r="N465" s="133">
        <f t="shared" si="191"/>
        <v>32</v>
      </c>
      <c r="O465" s="133">
        <f t="shared" si="191"/>
        <v>205</v>
      </c>
      <c r="P465" s="133">
        <f t="shared" si="191"/>
        <v>53</v>
      </c>
      <c r="Q465" s="133">
        <f t="shared" si="191"/>
        <v>36</v>
      </c>
      <c r="R465" s="133">
        <f t="shared" si="191"/>
        <v>3</v>
      </c>
      <c r="S465" s="266">
        <v>35.300000000000004</v>
      </c>
      <c r="T465" s="266">
        <v>13.3375</v>
      </c>
      <c r="U465" s="140">
        <v>27.5</v>
      </c>
      <c r="V465" s="140">
        <v>141.875</v>
      </c>
      <c r="W465" s="340">
        <v>78.987499999999997</v>
      </c>
    </row>
    <row r="466" spans="1:23" ht="16.5" customHeight="1" thickBot="1" x14ac:dyDescent="0.3">
      <c r="A466" s="392"/>
      <c r="B466" s="395"/>
      <c r="C466" s="369"/>
      <c r="D466" s="370"/>
      <c r="E466" s="108" t="s">
        <v>17</v>
      </c>
      <c r="F466" s="108">
        <f>IF(SUM(F464:F465)=SUM(I466:J466),SUM(F464:F465))</f>
        <v>359</v>
      </c>
      <c r="G466" s="123">
        <f t="shared" ref="G466:R466" si="192">SUM(G464:G465)</f>
        <v>4</v>
      </c>
      <c r="H466" s="123">
        <f t="shared" si="192"/>
        <v>5</v>
      </c>
      <c r="I466" s="123">
        <f t="shared" si="192"/>
        <v>308</v>
      </c>
      <c r="J466" s="123">
        <f t="shared" si="192"/>
        <v>51</v>
      </c>
      <c r="K466" s="123">
        <f t="shared" si="192"/>
        <v>2</v>
      </c>
      <c r="L466" s="123">
        <f t="shared" si="192"/>
        <v>0</v>
      </c>
      <c r="M466" s="123">
        <f t="shared" si="192"/>
        <v>89</v>
      </c>
      <c r="N466" s="123">
        <f t="shared" si="192"/>
        <v>36</v>
      </c>
      <c r="O466" s="123">
        <f t="shared" si="192"/>
        <v>234</v>
      </c>
      <c r="P466" s="123">
        <f t="shared" si="192"/>
        <v>59</v>
      </c>
      <c r="Q466" s="123">
        <f t="shared" si="192"/>
        <v>47</v>
      </c>
      <c r="R466" s="123">
        <f t="shared" si="192"/>
        <v>3</v>
      </c>
      <c r="S466" s="127" t="s">
        <v>173</v>
      </c>
      <c r="T466" s="127" t="s">
        <v>173</v>
      </c>
      <c r="U466" s="299" t="s">
        <v>173</v>
      </c>
      <c r="V466" s="300" t="s">
        <v>173</v>
      </c>
      <c r="W466" s="341" t="s">
        <v>173</v>
      </c>
    </row>
    <row r="467" spans="1:23" ht="15.95" hidden="1" customHeight="1" outlineLevel="1" thickBot="1" x14ac:dyDescent="0.3">
      <c r="A467" s="390">
        <v>19</v>
      </c>
      <c r="B467" s="393" t="s">
        <v>107</v>
      </c>
      <c r="C467" s="346">
        <v>132</v>
      </c>
      <c r="D467" s="379" t="s">
        <v>108</v>
      </c>
      <c r="E467" s="73" t="s">
        <v>15</v>
      </c>
      <c r="F467" s="283">
        <v>15</v>
      </c>
      <c r="G467" s="197">
        <v>1</v>
      </c>
      <c r="H467" s="198"/>
      <c r="I467" s="24">
        <v>12</v>
      </c>
      <c r="J467" s="141">
        <v>3</v>
      </c>
      <c r="K467" s="94"/>
      <c r="L467" s="15"/>
      <c r="M467" s="101">
        <v>2</v>
      </c>
      <c r="N467" s="15">
        <v>1</v>
      </c>
      <c r="O467" s="94">
        <v>7</v>
      </c>
      <c r="P467" s="15">
        <v>4</v>
      </c>
      <c r="Q467" s="94">
        <v>2</v>
      </c>
      <c r="R467" s="15"/>
      <c r="S467" s="279">
        <v>38</v>
      </c>
      <c r="T467" s="316">
        <v>18</v>
      </c>
      <c r="U467" s="317">
        <v>2</v>
      </c>
      <c r="V467" s="318">
        <v>12</v>
      </c>
      <c r="W467" s="342">
        <v>9</v>
      </c>
    </row>
    <row r="468" spans="1:23" ht="15.95" hidden="1" customHeight="1" outlineLevel="1" thickBot="1" x14ac:dyDescent="0.3">
      <c r="A468" s="391"/>
      <c r="B468" s="394"/>
      <c r="C468" s="347"/>
      <c r="D468" s="353"/>
      <c r="E468" s="33" t="s">
        <v>16</v>
      </c>
      <c r="F468" s="283">
        <v>40</v>
      </c>
      <c r="G468" s="186"/>
      <c r="H468" s="189"/>
      <c r="I468" s="47">
        <v>36</v>
      </c>
      <c r="J468" s="142">
        <v>4</v>
      </c>
      <c r="K468" s="57"/>
      <c r="L468" s="56"/>
      <c r="M468" s="58"/>
      <c r="N468" s="56">
        <v>2</v>
      </c>
      <c r="O468" s="57">
        <v>22</v>
      </c>
      <c r="P468" s="56">
        <v>3</v>
      </c>
      <c r="Q468" s="57"/>
      <c r="R468" s="56"/>
      <c r="S468" s="280">
        <v>39</v>
      </c>
      <c r="T468" s="304">
        <v>19</v>
      </c>
      <c r="U468" s="306">
        <v>15</v>
      </c>
      <c r="V468" s="319">
        <v>150</v>
      </c>
      <c r="W468" s="342">
        <v>84.3</v>
      </c>
    </row>
    <row r="469" spans="1:23" ht="15.95" hidden="1" customHeight="1" outlineLevel="1" thickBot="1" x14ac:dyDescent="0.3">
      <c r="A469" s="391"/>
      <c r="B469" s="394"/>
      <c r="C469" s="348"/>
      <c r="D469" s="354"/>
      <c r="E469" s="18" t="s">
        <v>17</v>
      </c>
      <c r="F469" s="18">
        <f>IF(SUM(F467:F468)=SUM(I469:J469),SUM(F467:F468))</f>
        <v>55</v>
      </c>
      <c r="G469" s="18">
        <f t="shared" ref="G469:R469" si="193">SUM(G467:G468)</f>
        <v>1</v>
      </c>
      <c r="H469" s="18">
        <f t="shared" si="193"/>
        <v>0</v>
      </c>
      <c r="I469" s="18">
        <f t="shared" si="193"/>
        <v>48</v>
      </c>
      <c r="J469" s="18">
        <f t="shared" si="193"/>
        <v>7</v>
      </c>
      <c r="K469" s="18">
        <f t="shared" si="193"/>
        <v>0</v>
      </c>
      <c r="L469" s="18">
        <f t="shared" si="193"/>
        <v>0</v>
      </c>
      <c r="M469" s="18">
        <f t="shared" si="193"/>
        <v>2</v>
      </c>
      <c r="N469" s="18">
        <f t="shared" si="193"/>
        <v>3</v>
      </c>
      <c r="O469" s="18">
        <f t="shared" si="193"/>
        <v>29</v>
      </c>
      <c r="P469" s="18">
        <f t="shared" si="193"/>
        <v>7</v>
      </c>
      <c r="Q469" s="18">
        <f t="shared" si="193"/>
        <v>2</v>
      </c>
      <c r="R469" s="18">
        <f t="shared" si="193"/>
        <v>0</v>
      </c>
      <c r="S469" s="266" t="s">
        <v>172</v>
      </c>
      <c r="T469" s="270" t="s">
        <v>172</v>
      </c>
      <c r="U469" s="307" t="s">
        <v>172</v>
      </c>
      <c r="V469" s="308" t="s">
        <v>172</v>
      </c>
      <c r="W469" s="340" t="s">
        <v>172</v>
      </c>
    </row>
    <row r="470" spans="1:23" ht="15.95" hidden="1" customHeight="1" outlineLevel="1" thickBot="1" x14ac:dyDescent="0.3">
      <c r="A470" s="391"/>
      <c r="B470" s="394"/>
      <c r="C470" s="346">
        <v>133</v>
      </c>
      <c r="D470" s="352" t="s">
        <v>109</v>
      </c>
      <c r="E470" s="64" t="s">
        <v>15</v>
      </c>
      <c r="F470" s="283"/>
      <c r="G470" s="197"/>
      <c r="H470" s="198"/>
      <c r="I470" s="24"/>
      <c r="J470" s="141"/>
      <c r="K470" s="94"/>
      <c r="L470" s="15"/>
      <c r="M470" s="101"/>
      <c r="N470" s="15"/>
      <c r="O470" s="94"/>
      <c r="P470" s="15"/>
      <c r="Q470" s="94"/>
      <c r="R470" s="15"/>
      <c r="S470" s="279"/>
      <c r="T470" s="316"/>
      <c r="U470" s="317"/>
      <c r="V470" s="318"/>
      <c r="W470" s="342"/>
    </row>
    <row r="471" spans="1:23" ht="15.95" hidden="1" customHeight="1" outlineLevel="1" thickBot="1" x14ac:dyDescent="0.3">
      <c r="A471" s="391"/>
      <c r="B471" s="394"/>
      <c r="C471" s="347"/>
      <c r="D471" s="353"/>
      <c r="E471" s="33" t="s">
        <v>16</v>
      </c>
      <c r="F471" s="283">
        <v>29</v>
      </c>
      <c r="G471" s="186"/>
      <c r="H471" s="189"/>
      <c r="I471" s="47">
        <v>17</v>
      </c>
      <c r="J471" s="142">
        <v>12</v>
      </c>
      <c r="K471" s="57"/>
      <c r="L471" s="56"/>
      <c r="M471" s="58">
        <v>11</v>
      </c>
      <c r="N471" s="56">
        <v>2</v>
      </c>
      <c r="O471" s="57">
        <v>27</v>
      </c>
      <c r="P471" s="56">
        <v>2</v>
      </c>
      <c r="Q471" s="57">
        <v>6</v>
      </c>
      <c r="R471" s="56"/>
      <c r="S471" s="280">
        <v>42</v>
      </c>
      <c r="T471" s="304">
        <v>21</v>
      </c>
      <c r="U471" s="306">
        <v>50</v>
      </c>
      <c r="V471" s="332">
        <v>200</v>
      </c>
      <c r="W471" s="342">
        <v>124</v>
      </c>
    </row>
    <row r="472" spans="1:23" ht="15.95" hidden="1" customHeight="1" outlineLevel="1" thickBot="1" x14ac:dyDescent="0.3">
      <c r="A472" s="391"/>
      <c r="B472" s="394"/>
      <c r="C472" s="348"/>
      <c r="D472" s="354"/>
      <c r="E472" s="18" t="s">
        <v>17</v>
      </c>
      <c r="F472" s="18">
        <f>IF(SUM(F470:F471)=SUM(I472:J472),SUM(F470:F471))</f>
        <v>29</v>
      </c>
      <c r="G472" s="18">
        <f t="shared" ref="G472:R472" si="194">SUM(G470:G471)</f>
        <v>0</v>
      </c>
      <c r="H472" s="18">
        <f t="shared" si="194"/>
        <v>0</v>
      </c>
      <c r="I472" s="18">
        <f t="shared" si="194"/>
        <v>17</v>
      </c>
      <c r="J472" s="18">
        <f t="shared" si="194"/>
        <v>12</v>
      </c>
      <c r="K472" s="18">
        <f t="shared" si="194"/>
        <v>0</v>
      </c>
      <c r="L472" s="18">
        <f t="shared" si="194"/>
        <v>0</v>
      </c>
      <c r="M472" s="18">
        <f t="shared" si="194"/>
        <v>11</v>
      </c>
      <c r="N472" s="18">
        <f t="shared" si="194"/>
        <v>2</v>
      </c>
      <c r="O472" s="18">
        <f t="shared" si="194"/>
        <v>27</v>
      </c>
      <c r="P472" s="18">
        <f t="shared" si="194"/>
        <v>2</v>
      </c>
      <c r="Q472" s="18">
        <f t="shared" si="194"/>
        <v>6</v>
      </c>
      <c r="R472" s="18">
        <f t="shared" si="194"/>
        <v>0</v>
      </c>
      <c r="S472" s="266" t="s">
        <v>172</v>
      </c>
      <c r="T472" s="270" t="s">
        <v>172</v>
      </c>
      <c r="U472" s="307" t="s">
        <v>172</v>
      </c>
      <c r="V472" s="308" t="s">
        <v>172</v>
      </c>
      <c r="W472" s="340" t="s">
        <v>172</v>
      </c>
    </row>
    <row r="473" spans="1:23" ht="15.95" hidden="1" customHeight="1" outlineLevel="1" thickBot="1" x14ac:dyDescent="0.3">
      <c r="A473" s="391"/>
      <c r="B473" s="394"/>
      <c r="C473" s="346">
        <v>134</v>
      </c>
      <c r="D473" s="352" t="s">
        <v>186</v>
      </c>
      <c r="E473" s="64" t="s">
        <v>15</v>
      </c>
      <c r="F473" s="283">
        <v>1</v>
      </c>
      <c r="G473" s="197"/>
      <c r="H473" s="198"/>
      <c r="I473" s="24">
        <v>1</v>
      </c>
      <c r="J473" s="141"/>
      <c r="K473" s="94"/>
      <c r="L473" s="15"/>
      <c r="M473" s="101">
        <v>1</v>
      </c>
      <c r="N473" s="15"/>
      <c r="O473" s="94">
        <v>1</v>
      </c>
      <c r="P473" s="15"/>
      <c r="Q473" s="94">
        <v>1</v>
      </c>
      <c r="R473" s="15"/>
      <c r="S473" s="279">
        <v>44</v>
      </c>
      <c r="T473" s="316">
        <v>19</v>
      </c>
      <c r="U473" s="317">
        <v>12</v>
      </c>
      <c r="V473" s="318">
        <v>12</v>
      </c>
      <c r="W473" s="342">
        <v>12</v>
      </c>
    </row>
    <row r="474" spans="1:23" ht="15.95" hidden="1" customHeight="1" outlineLevel="1" thickBot="1" x14ac:dyDescent="0.3">
      <c r="A474" s="391"/>
      <c r="B474" s="394"/>
      <c r="C474" s="347"/>
      <c r="D474" s="353"/>
      <c r="E474" s="33" t="s">
        <v>16</v>
      </c>
      <c r="F474" s="283">
        <v>31</v>
      </c>
      <c r="G474" s="186"/>
      <c r="H474" s="189"/>
      <c r="I474" s="47">
        <v>24</v>
      </c>
      <c r="J474" s="142">
        <v>7</v>
      </c>
      <c r="K474" s="57"/>
      <c r="L474" s="56"/>
      <c r="M474" s="58">
        <v>23</v>
      </c>
      <c r="N474" s="56">
        <v>2</v>
      </c>
      <c r="O474" s="57">
        <v>31</v>
      </c>
      <c r="P474" s="56"/>
      <c r="Q474" s="57">
        <v>8</v>
      </c>
      <c r="R474" s="56">
        <v>4</v>
      </c>
      <c r="S474" s="280">
        <v>41.1</v>
      </c>
      <c r="T474" s="304">
        <v>19.100000000000001</v>
      </c>
      <c r="U474" s="306">
        <v>5</v>
      </c>
      <c r="V474" s="319">
        <v>175</v>
      </c>
      <c r="W474" s="342">
        <v>79.400000000000006</v>
      </c>
    </row>
    <row r="475" spans="1:23" ht="15.95" hidden="1" customHeight="1" outlineLevel="1" thickBot="1" x14ac:dyDescent="0.3">
      <c r="A475" s="391"/>
      <c r="B475" s="394"/>
      <c r="C475" s="348"/>
      <c r="D475" s="354"/>
      <c r="E475" s="18" t="s">
        <v>17</v>
      </c>
      <c r="F475" s="18">
        <f>IF(SUM(F473:F474)=SUM(I475:J475),SUM(F473:F474))</f>
        <v>32</v>
      </c>
      <c r="G475" s="18">
        <f t="shared" ref="G475:R475" si="195">SUM(G473:G474)</f>
        <v>0</v>
      </c>
      <c r="H475" s="18">
        <f t="shared" si="195"/>
        <v>0</v>
      </c>
      <c r="I475" s="18">
        <f t="shared" si="195"/>
        <v>25</v>
      </c>
      <c r="J475" s="18">
        <f t="shared" si="195"/>
        <v>7</v>
      </c>
      <c r="K475" s="18">
        <f t="shared" si="195"/>
        <v>0</v>
      </c>
      <c r="L475" s="18">
        <f t="shared" si="195"/>
        <v>0</v>
      </c>
      <c r="M475" s="18">
        <f t="shared" si="195"/>
        <v>24</v>
      </c>
      <c r="N475" s="18">
        <f t="shared" si="195"/>
        <v>2</v>
      </c>
      <c r="O475" s="18">
        <f t="shared" si="195"/>
        <v>32</v>
      </c>
      <c r="P475" s="18">
        <f t="shared" si="195"/>
        <v>0</v>
      </c>
      <c r="Q475" s="18">
        <f t="shared" si="195"/>
        <v>9</v>
      </c>
      <c r="R475" s="18">
        <f t="shared" si="195"/>
        <v>4</v>
      </c>
      <c r="S475" s="266" t="s">
        <v>172</v>
      </c>
      <c r="T475" s="270" t="s">
        <v>172</v>
      </c>
      <c r="U475" s="307" t="s">
        <v>172</v>
      </c>
      <c r="V475" s="308" t="s">
        <v>172</v>
      </c>
      <c r="W475" s="340" t="s">
        <v>172</v>
      </c>
    </row>
    <row r="476" spans="1:23" ht="15.75" customHeight="1" collapsed="1" thickBot="1" x14ac:dyDescent="0.3">
      <c r="A476" s="391"/>
      <c r="B476" s="401"/>
      <c r="C476" s="373" t="s">
        <v>158</v>
      </c>
      <c r="D476" s="374"/>
      <c r="E476" s="69" t="s">
        <v>15</v>
      </c>
      <c r="F476" s="283">
        <f>F473+F470+F467</f>
        <v>16</v>
      </c>
      <c r="G476" s="196">
        <f t="shared" ref="G476:R476" si="196">G473+G470+G467</f>
        <v>1</v>
      </c>
      <c r="H476" s="196">
        <f t="shared" si="196"/>
        <v>0</v>
      </c>
      <c r="I476" s="44">
        <f t="shared" si="196"/>
        <v>13</v>
      </c>
      <c r="J476" s="70">
        <f t="shared" si="196"/>
        <v>3</v>
      </c>
      <c r="K476" s="133">
        <f t="shared" si="196"/>
        <v>0</v>
      </c>
      <c r="L476" s="133">
        <f t="shared" si="196"/>
        <v>0</v>
      </c>
      <c r="M476" s="34">
        <f t="shared" si="196"/>
        <v>3</v>
      </c>
      <c r="N476" s="112">
        <f t="shared" si="196"/>
        <v>1</v>
      </c>
      <c r="O476" s="112">
        <f t="shared" si="196"/>
        <v>8</v>
      </c>
      <c r="P476" s="112">
        <f t="shared" si="196"/>
        <v>4</v>
      </c>
      <c r="Q476" s="112">
        <f t="shared" si="196"/>
        <v>3</v>
      </c>
      <c r="R476" s="112">
        <f t="shared" si="196"/>
        <v>0</v>
      </c>
      <c r="S476" s="266">
        <v>41</v>
      </c>
      <c r="T476" s="266">
        <v>18.5</v>
      </c>
      <c r="U476" s="140">
        <v>7</v>
      </c>
      <c r="V476" s="140">
        <v>12</v>
      </c>
      <c r="W476" s="340">
        <v>10.5</v>
      </c>
    </row>
    <row r="477" spans="1:23" ht="15.95" customHeight="1" thickBot="1" x14ac:dyDescent="0.3">
      <c r="A477" s="391"/>
      <c r="B477" s="401"/>
      <c r="C477" s="375"/>
      <c r="D477" s="376"/>
      <c r="E477" s="44" t="s">
        <v>16</v>
      </c>
      <c r="F477" s="283">
        <f>F474+F471+F468</f>
        <v>100</v>
      </c>
      <c r="G477" s="234">
        <f t="shared" ref="G477:R477" si="197">G474+G471+G468</f>
        <v>0</v>
      </c>
      <c r="H477" s="234">
        <f t="shared" si="197"/>
        <v>0</v>
      </c>
      <c r="I477" s="112">
        <f t="shared" si="197"/>
        <v>77</v>
      </c>
      <c r="J477" s="112">
        <f t="shared" si="197"/>
        <v>23</v>
      </c>
      <c r="K477" s="112">
        <f t="shared" si="197"/>
        <v>0</v>
      </c>
      <c r="L477" s="112">
        <f t="shared" si="197"/>
        <v>0</v>
      </c>
      <c r="M477" s="34">
        <f t="shared" si="197"/>
        <v>34</v>
      </c>
      <c r="N477" s="112">
        <f t="shared" si="197"/>
        <v>6</v>
      </c>
      <c r="O477" s="112">
        <f t="shared" si="197"/>
        <v>80</v>
      </c>
      <c r="P477" s="112">
        <f t="shared" si="197"/>
        <v>5</v>
      </c>
      <c r="Q477" s="112">
        <f t="shared" si="197"/>
        <v>14</v>
      </c>
      <c r="R477" s="112">
        <f t="shared" si="197"/>
        <v>4</v>
      </c>
      <c r="S477" s="266">
        <v>40.699999999999996</v>
      </c>
      <c r="T477" s="266">
        <v>19.7</v>
      </c>
      <c r="U477" s="140">
        <v>23.333333333333332</v>
      </c>
      <c r="V477" s="140">
        <v>175</v>
      </c>
      <c r="W477" s="340">
        <v>95.899999999999991</v>
      </c>
    </row>
    <row r="478" spans="1:23" ht="18.75" customHeight="1" thickBot="1" x14ac:dyDescent="0.3">
      <c r="A478" s="392"/>
      <c r="B478" s="402"/>
      <c r="C478" s="377"/>
      <c r="D478" s="378"/>
      <c r="E478" s="108" t="s">
        <v>17</v>
      </c>
      <c r="F478" s="108">
        <f>IF(SUM(F476:F477)=SUM(I478:J478),SUM(F476:F477))</f>
        <v>116</v>
      </c>
      <c r="G478" s="123">
        <f t="shared" ref="G478:R478" si="198">SUM(G476:G477)</f>
        <v>1</v>
      </c>
      <c r="H478" s="123">
        <f t="shared" si="198"/>
        <v>0</v>
      </c>
      <c r="I478" s="123">
        <f t="shared" si="198"/>
        <v>90</v>
      </c>
      <c r="J478" s="123">
        <f t="shared" si="198"/>
        <v>26</v>
      </c>
      <c r="K478" s="123">
        <f t="shared" si="198"/>
        <v>0</v>
      </c>
      <c r="L478" s="123">
        <f t="shared" si="198"/>
        <v>0</v>
      </c>
      <c r="M478" s="123">
        <f t="shared" si="198"/>
        <v>37</v>
      </c>
      <c r="N478" s="123">
        <f t="shared" si="198"/>
        <v>7</v>
      </c>
      <c r="O478" s="123">
        <f t="shared" si="198"/>
        <v>88</v>
      </c>
      <c r="P478" s="123">
        <f t="shared" si="198"/>
        <v>9</v>
      </c>
      <c r="Q478" s="123">
        <f t="shared" si="198"/>
        <v>17</v>
      </c>
      <c r="R478" s="123">
        <f t="shared" si="198"/>
        <v>4</v>
      </c>
      <c r="S478" s="127" t="s">
        <v>173</v>
      </c>
      <c r="T478" s="127" t="s">
        <v>173</v>
      </c>
      <c r="U478" s="299" t="s">
        <v>173</v>
      </c>
      <c r="V478" s="300" t="s">
        <v>173</v>
      </c>
      <c r="W478" s="341" t="s">
        <v>173</v>
      </c>
    </row>
    <row r="479" spans="1:23" ht="15.95" hidden="1" customHeight="1" outlineLevel="1" thickBot="1" x14ac:dyDescent="0.3">
      <c r="A479" s="390">
        <v>20</v>
      </c>
      <c r="B479" s="393" t="s">
        <v>116</v>
      </c>
      <c r="C479" s="346">
        <v>135</v>
      </c>
      <c r="D479" s="379" t="s">
        <v>117</v>
      </c>
      <c r="E479" s="73" t="s">
        <v>15</v>
      </c>
      <c r="F479" s="283">
        <v>4</v>
      </c>
      <c r="G479" s="186"/>
      <c r="H479" s="189">
        <v>1</v>
      </c>
      <c r="I479" s="47">
        <v>2</v>
      </c>
      <c r="J479" s="142">
        <v>2</v>
      </c>
      <c r="K479" s="94"/>
      <c r="L479" s="15"/>
      <c r="M479" s="101"/>
      <c r="N479" s="15"/>
      <c r="O479" s="94"/>
      <c r="P479" s="15"/>
      <c r="Q479" s="94"/>
      <c r="R479" s="15"/>
      <c r="S479" s="279">
        <v>42</v>
      </c>
      <c r="T479" s="316">
        <v>22</v>
      </c>
      <c r="U479" s="317">
        <v>8</v>
      </c>
      <c r="V479" s="318">
        <v>18</v>
      </c>
      <c r="W479" s="342">
        <v>15</v>
      </c>
    </row>
    <row r="480" spans="1:23" ht="15.95" hidden="1" customHeight="1" outlineLevel="1" thickBot="1" x14ac:dyDescent="0.3">
      <c r="A480" s="391"/>
      <c r="B480" s="394"/>
      <c r="C480" s="347"/>
      <c r="D480" s="353"/>
      <c r="E480" s="33" t="s">
        <v>16</v>
      </c>
      <c r="F480" s="283">
        <v>153</v>
      </c>
      <c r="G480" s="186"/>
      <c r="H480" s="189">
        <v>11</v>
      </c>
      <c r="I480" s="47">
        <v>137</v>
      </c>
      <c r="J480" s="142">
        <v>16</v>
      </c>
      <c r="K480" s="57"/>
      <c r="L480" s="56"/>
      <c r="M480" s="58">
        <v>4</v>
      </c>
      <c r="N480" s="15">
        <v>16</v>
      </c>
      <c r="O480" s="56">
        <v>47</v>
      </c>
      <c r="P480" s="57">
        <v>6</v>
      </c>
      <c r="Q480" s="56">
        <v>1</v>
      </c>
      <c r="R480" s="57"/>
      <c r="S480" s="304">
        <v>36</v>
      </c>
      <c r="T480" s="280">
        <v>17</v>
      </c>
      <c r="U480" s="305">
        <v>25</v>
      </c>
      <c r="V480" s="306">
        <v>175</v>
      </c>
      <c r="W480" s="342">
        <v>84</v>
      </c>
    </row>
    <row r="481" spans="1:23" ht="15.95" hidden="1" customHeight="1" outlineLevel="1" thickBot="1" x14ac:dyDescent="0.3">
      <c r="A481" s="391"/>
      <c r="B481" s="394"/>
      <c r="C481" s="348"/>
      <c r="D481" s="354"/>
      <c r="E481" s="18" t="s">
        <v>17</v>
      </c>
      <c r="F481" s="18">
        <f>IF(SUM(F479:F480)=SUM(I481:J481),SUM(F479:F480))</f>
        <v>157</v>
      </c>
      <c r="G481" s="18">
        <f t="shared" ref="G481:R481" si="199">SUM(G479:G480)</f>
        <v>0</v>
      </c>
      <c r="H481" s="18">
        <f t="shared" si="199"/>
        <v>12</v>
      </c>
      <c r="I481" s="18">
        <f t="shared" si="199"/>
        <v>139</v>
      </c>
      <c r="J481" s="18">
        <f t="shared" si="199"/>
        <v>18</v>
      </c>
      <c r="K481" s="18">
        <f t="shared" si="199"/>
        <v>0</v>
      </c>
      <c r="L481" s="18">
        <f t="shared" si="199"/>
        <v>0</v>
      </c>
      <c r="M481" s="18">
        <f t="shared" si="199"/>
        <v>4</v>
      </c>
      <c r="N481" s="18">
        <f t="shared" si="199"/>
        <v>16</v>
      </c>
      <c r="O481" s="18">
        <f t="shared" si="199"/>
        <v>47</v>
      </c>
      <c r="P481" s="18">
        <f t="shared" si="199"/>
        <v>6</v>
      </c>
      <c r="Q481" s="18">
        <f t="shared" si="199"/>
        <v>1</v>
      </c>
      <c r="R481" s="18">
        <f t="shared" si="199"/>
        <v>0</v>
      </c>
      <c r="S481" s="266" t="s">
        <v>172</v>
      </c>
      <c r="T481" s="270" t="s">
        <v>172</v>
      </c>
      <c r="U481" s="307" t="s">
        <v>172</v>
      </c>
      <c r="V481" s="308" t="s">
        <v>172</v>
      </c>
      <c r="W481" s="340" t="s">
        <v>172</v>
      </c>
    </row>
    <row r="482" spans="1:23" ht="15.95" hidden="1" customHeight="1" outlineLevel="1" thickBot="1" x14ac:dyDescent="0.3">
      <c r="A482" s="391"/>
      <c r="B482" s="394"/>
      <c r="C482" s="346">
        <v>136</v>
      </c>
      <c r="D482" s="352" t="s">
        <v>118</v>
      </c>
      <c r="E482" s="64" t="s">
        <v>15</v>
      </c>
      <c r="F482" s="283">
        <v>4</v>
      </c>
      <c r="G482" s="197"/>
      <c r="H482" s="198">
        <v>1</v>
      </c>
      <c r="I482" s="24">
        <v>3</v>
      </c>
      <c r="J482" s="141">
        <v>1</v>
      </c>
      <c r="K482" s="94"/>
      <c r="L482" s="15"/>
      <c r="M482" s="101">
        <v>2</v>
      </c>
      <c r="N482" s="15"/>
      <c r="O482" s="94">
        <v>4</v>
      </c>
      <c r="P482" s="15"/>
      <c r="Q482" s="94">
        <v>2</v>
      </c>
      <c r="R482" s="15"/>
      <c r="S482" s="279">
        <v>36</v>
      </c>
      <c r="T482" s="316">
        <v>18</v>
      </c>
      <c r="U482" s="317">
        <v>14</v>
      </c>
      <c r="V482" s="318">
        <v>14</v>
      </c>
      <c r="W482" s="342">
        <v>14</v>
      </c>
    </row>
    <row r="483" spans="1:23" ht="15.95" hidden="1" customHeight="1" outlineLevel="1" thickBot="1" x14ac:dyDescent="0.3">
      <c r="A483" s="391"/>
      <c r="B483" s="394"/>
      <c r="C483" s="347"/>
      <c r="D483" s="353"/>
      <c r="E483" s="33" t="s">
        <v>16</v>
      </c>
      <c r="F483" s="283">
        <v>79</v>
      </c>
      <c r="G483" s="186"/>
      <c r="H483" s="189">
        <v>6</v>
      </c>
      <c r="I483" s="47">
        <v>55</v>
      </c>
      <c r="J483" s="142">
        <v>24</v>
      </c>
      <c r="K483" s="57"/>
      <c r="L483" s="56"/>
      <c r="M483" s="58">
        <v>53</v>
      </c>
      <c r="N483" s="56">
        <v>7</v>
      </c>
      <c r="O483" s="57">
        <v>75</v>
      </c>
      <c r="P483" s="56"/>
      <c r="Q483" s="57">
        <v>31</v>
      </c>
      <c r="R483" s="56"/>
      <c r="S483" s="280">
        <v>36</v>
      </c>
      <c r="T483" s="304">
        <v>18</v>
      </c>
      <c r="U483" s="306">
        <v>25</v>
      </c>
      <c r="V483" s="332">
        <v>160</v>
      </c>
      <c r="W483" s="342">
        <v>91</v>
      </c>
    </row>
    <row r="484" spans="1:23" ht="19.5" hidden="1" customHeight="1" outlineLevel="1" thickBot="1" x14ac:dyDescent="0.3">
      <c r="A484" s="391"/>
      <c r="B484" s="394"/>
      <c r="C484" s="348"/>
      <c r="D484" s="354"/>
      <c r="E484" s="18" t="s">
        <v>17</v>
      </c>
      <c r="F484" s="18">
        <f>IF(SUM(F482:F483)=SUM(I484:J484),SUM(F482:F483))</f>
        <v>83</v>
      </c>
      <c r="G484" s="18">
        <f t="shared" ref="G484:R484" si="200">SUM(G482:G483)</f>
        <v>0</v>
      </c>
      <c r="H484" s="18">
        <f t="shared" si="200"/>
        <v>7</v>
      </c>
      <c r="I484" s="18">
        <f t="shared" si="200"/>
        <v>58</v>
      </c>
      <c r="J484" s="18">
        <f t="shared" si="200"/>
        <v>25</v>
      </c>
      <c r="K484" s="18">
        <f t="shared" si="200"/>
        <v>0</v>
      </c>
      <c r="L484" s="18">
        <f t="shared" si="200"/>
        <v>0</v>
      </c>
      <c r="M484" s="18">
        <f t="shared" si="200"/>
        <v>55</v>
      </c>
      <c r="N484" s="18">
        <f t="shared" si="200"/>
        <v>7</v>
      </c>
      <c r="O484" s="18">
        <f t="shared" si="200"/>
        <v>79</v>
      </c>
      <c r="P484" s="18">
        <f t="shared" si="200"/>
        <v>0</v>
      </c>
      <c r="Q484" s="18">
        <f t="shared" si="200"/>
        <v>33</v>
      </c>
      <c r="R484" s="18">
        <f t="shared" si="200"/>
        <v>0</v>
      </c>
      <c r="S484" s="266" t="s">
        <v>172</v>
      </c>
      <c r="T484" s="270" t="s">
        <v>172</v>
      </c>
      <c r="U484" s="307" t="s">
        <v>172</v>
      </c>
      <c r="V484" s="308" t="s">
        <v>172</v>
      </c>
      <c r="W484" s="340" t="s">
        <v>172</v>
      </c>
    </row>
    <row r="485" spans="1:23" ht="15.95" hidden="1" customHeight="1" outlineLevel="1" thickBot="1" x14ac:dyDescent="0.3">
      <c r="A485" s="391"/>
      <c r="B485" s="394"/>
      <c r="C485" s="346">
        <v>137</v>
      </c>
      <c r="D485" s="352" t="s">
        <v>171</v>
      </c>
      <c r="E485" s="64" t="s">
        <v>15</v>
      </c>
      <c r="F485" s="283"/>
      <c r="G485" s="197"/>
      <c r="H485" s="198"/>
      <c r="I485" s="24"/>
      <c r="J485" s="141"/>
      <c r="K485" s="94"/>
      <c r="L485" s="15"/>
      <c r="M485" s="101"/>
      <c r="N485" s="15"/>
      <c r="O485" s="94"/>
      <c r="P485" s="15"/>
      <c r="Q485" s="94"/>
      <c r="R485" s="15"/>
      <c r="S485" s="279"/>
      <c r="T485" s="316"/>
      <c r="U485" s="317"/>
      <c r="V485" s="318"/>
      <c r="W485" s="342"/>
    </row>
    <row r="486" spans="1:23" ht="15.95" hidden="1" customHeight="1" outlineLevel="1" thickBot="1" x14ac:dyDescent="0.3">
      <c r="A486" s="391"/>
      <c r="B486" s="394"/>
      <c r="C486" s="347"/>
      <c r="D486" s="353"/>
      <c r="E486" s="33" t="s">
        <v>16</v>
      </c>
      <c r="F486" s="283">
        <v>9</v>
      </c>
      <c r="G486" s="186"/>
      <c r="H486" s="189"/>
      <c r="I486" s="47">
        <v>8</v>
      </c>
      <c r="J486" s="142">
        <v>1</v>
      </c>
      <c r="K486" s="57"/>
      <c r="L486" s="56"/>
      <c r="M486" s="58">
        <v>6</v>
      </c>
      <c r="N486" s="56"/>
      <c r="O486" s="57">
        <v>9</v>
      </c>
      <c r="P486" s="56">
        <v>1</v>
      </c>
      <c r="Q486" s="57">
        <v>3</v>
      </c>
      <c r="R486" s="56"/>
      <c r="S486" s="280">
        <v>43</v>
      </c>
      <c r="T486" s="304">
        <v>23</v>
      </c>
      <c r="U486" s="306">
        <v>5</v>
      </c>
      <c r="V486" s="319">
        <v>60</v>
      </c>
      <c r="W486" s="342">
        <v>31</v>
      </c>
    </row>
    <row r="487" spans="1:23" ht="15.95" hidden="1" customHeight="1" outlineLevel="1" thickBot="1" x14ac:dyDescent="0.3">
      <c r="A487" s="391"/>
      <c r="B487" s="394"/>
      <c r="C487" s="348"/>
      <c r="D487" s="354"/>
      <c r="E487" s="18" t="s">
        <v>17</v>
      </c>
      <c r="F487" s="18">
        <f>IF(SUM(F485:F486)=SUM(I487:J487),SUM(F485:F486))</f>
        <v>9</v>
      </c>
      <c r="G487" s="18">
        <f t="shared" ref="G487:R487" si="201">SUM(G485:G486)</f>
        <v>0</v>
      </c>
      <c r="H487" s="18">
        <f t="shared" si="201"/>
        <v>0</v>
      </c>
      <c r="I487" s="18">
        <f t="shared" si="201"/>
        <v>8</v>
      </c>
      <c r="J487" s="18">
        <f t="shared" si="201"/>
        <v>1</v>
      </c>
      <c r="K487" s="18">
        <f t="shared" si="201"/>
        <v>0</v>
      </c>
      <c r="L487" s="18">
        <f t="shared" si="201"/>
        <v>0</v>
      </c>
      <c r="M487" s="18">
        <f t="shared" si="201"/>
        <v>6</v>
      </c>
      <c r="N487" s="18">
        <f t="shared" si="201"/>
        <v>0</v>
      </c>
      <c r="O487" s="18">
        <f t="shared" si="201"/>
        <v>9</v>
      </c>
      <c r="P487" s="18">
        <f t="shared" si="201"/>
        <v>1</v>
      </c>
      <c r="Q487" s="18">
        <f t="shared" si="201"/>
        <v>3</v>
      </c>
      <c r="R487" s="18">
        <f t="shared" si="201"/>
        <v>0</v>
      </c>
      <c r="S487" s="266" t="s">
        <v>172</v>
      </c>
      <c r="T487" s="270" t="s">
        <v>172</v>
      </c>
      <c r="U487" s="307" t="s">
        <v>172</v>
      </c>
      <c r="V487" s="308" t="s">
        <v>172</v>
      </c>
      <c r="W487" s="340" t="s">
        <v>172</v>
      </c>
    </row>
    <row r="488" spans="1:23" ht="15.95" hidden="1" customHeight="1" outlineLevel="1" thickBot="1" x14ac:dyDescent="0.3">
      <c r="A488" s="391"/>
      <c r="B488" s="394"/>
      <c r="C488" s="346">
        <v>138</v>
      </c>
      <c r="D488" s="352" t="s">
        <v>229</v>
      </c>
      <c r="E488" s="69" t="s">
        <v>15</v>
      </c>
      <c r="F488" s="283"/>
      <c r="G488" s="197"/>
      <c r="H488" s="198"/>
      <c r="I488" s="24"/>
      <c r="J488" s="141"/>
      <c r="K488" s="94"/>
      <c r="L488" s="15"/>
      <c r="M488" s="101"/>
      <c r="N488" s="15"/>
      <c r="O488" s="94"/>
      <c r="P488" s="15"/>
      <c r="Q488" s="94"/>
      <c r="R488" s="15"/>
      <c r="S488" s="279"/>
      <c r="T488" s="316"/>
      <c r="U488" s="317"/>
      <c r="V488" s="318"/>
      <c r="W488" s="342"/>
    </row>
    <row r="489" spans="1:23" ht="15.95" hidden="1" customHeight="1" outlineLevel="1" thickBot="1" x14ac:dyDescent="0.3">
      <c r="A489" s="391"/>
      <c r="B489" s="394"/>
      <c r="C489" s="347"/>
      <c r="D489" s="353"/>
      <c r="E489" s="32" t="s">
        <v>16</v>
      </c>
      <c r="F489" s="283">
        <v>4</v>
      </c>
      <c r="G489" s="186"/>
      <c r="H489" s="189"/>
      <c r="I489" s="47">
        <v>4</v>
      </c>
      <c r="J489" s="142"/>
      <c r="K489" s="57"/>
      <c r="L489" s="56"/>
      <c r="M489" s="58">
        <v>2</v>
      </c>
      <c r="N489" s="56"/>
      <c r="O489" s="57">
        <v>3</v>
      </c>
      <c r="P489" s="56">
        <v>4</v>
      </c>
      <c r="Q489" s="57">
        <v>2</v>
      </c>
      <c r="R489" s="56"/>
      <c r="S489" s="280">
        <v>38</v>
      </c>
      <c r="T489" s="304">
        <v>19</v>
      </c>
      <c r="U489" s="306">
        <v>60</v>
      </c>
      <c r="V489" s="319">
        <v>110</v>
      </c>
      <c r="W489" s="342">
        <v>95</v>
      </c>
    </row>
    <row r="490" spans="1:23" ht="15.95" hidden="1" customHeight="1" outlineLevel="1" thickBot="1" x14ac:dyDescent="0.3">
      <c r="A490" s="391"/>
      <c r="B490" s="394"/>
      <c r="C490" s="348"/>
      <c r="D490" s="353"/>
      <c r="E490" s="36" t="s">
        <v>17</v>
      </c>
      <c r="F490" s="18">
        <f>IF(SUM(F488:F489)=SUM(I490:J490),SUM(F488:F489))</f>
        <v>4</v>
      </c>
      <c r="G490" s="18">
        <f t="shared" ref="G490:R490" si="202">SUM(G488:G489)</f>
        <v>0</v>
      </c>
      <c r="H490" s="18">
        <f t="shared" si="202"/>
        <v>0</v>
      </c>
      <c r="I490" s="18">
        <f t="shared" si="202"/>
        <v>4</v>
      </c>
      <c r="J490" s="18">
        <f t="shared" si="202"/>
        <v>0</v>
      </c>
      <c r="K490" s="18">
        <f t="shared" si="202"/>
        <v>0</v>
      </c>
      <c r="L490" s="18">
        <f t="shared" si="202"/>
        <v>0</v>
      </c>
      <c r="M490" s="18">
        <f t="shared" si="202"/>
        <v>2</v>
      </c>
      <c r="N490" s="18">
        <f t="shared" si="202"/>
        <v>0</v>
      </c>
      <c r="O490" s="18">
        <f t="shared" si="202"/>
        <v>3</v>
      </c>
      <c r="P490" s="18">
        <f t="shared" si="202"/>
        <v>4</v>
      </c>
      <c r="Q490" s="18">
        <f t="shared" si="202"/>
        <v>2</v>
      </c>
      <c r="R490" s="18">
        <f t="shared" si="202"/>
        <v>0</v>
      </c>
      <c r="S490" s="266" t="s">
        <v>172</v>
      </c>
      <c r="T490" s="270" t="s">
        <v>172</v>
      </c>
      <c r="U490" s="307" t="s">
        <v>172</v>
      </c>
      <c r="V490" s="308" t="s">
        <v>172</v>
      </c>
      <c r="W490" s="340" t="s">
        <v>172</v>
      </c>
    </row>
    <row r="491" spans="1:23" ht="15.95" hidden="1" customHeight="1" outlineLevel="1" thickBot="1" x14ac:dyDescent="0.3">
      <c r="A491" s="391"/>
      <c r="B491" s="401"/>
      <c r="C491" s="346">
        <v>139</v>
      </c>
      <c r="D491" s="352" t="s">
        <v>228</v>
      </c>
      <c r="E491" s="64" t="s">
        <v>15</v>
      </c>
      <c r="F491" s="283"/>
      <c r="G491" s="197"/>
      <c r="H491" s="198"/>
      <c r="I491" s="24"/>
      <c r="J491" s="141"/>
      <c r="K491" s="94"/>
      <c r="L491" s="15"/>
      <c r="M491" s="101"/>
      <c r="N491" s="15"/>
      <c r="O491" s="94"/>
      <c r="P491" s="15"/>
      <c r="Q491" s="94"/>
      <c r="R491" s="15"/>
      <c r="S491" s="279"/>
      <c r="T491" s="316"/>
      <c r="U491" s="317"/>
      <c r="V491" s="318"/>
      <c r="W491" s="342"/>
    </row>
    <row r="492" spans="1:23" ht="15.95" hidden="1" customHeight="1" outlineLevel="1" thickBot="1" x14ac:dyDescent="0.3">
      <c r="A492" s="391"/>
      <c r="B492" s="401"/>
      <c r="C492" s="347"/>
      <c r="D492" s="353"/>
      <c r="E492" s="33" t="s">
        <v>16</v>
      </c>
      <c r="F492" s="283"/>
      <c r="G492" s="186"/>
      <c r="H492" s="189"/>
      <c r="I492" s="47"/>
      <c r="J492" s="142"/>
      <c r="K492" s="57"/>
      <c r="L492" s="56"/>
      <c r="M492" s="58"/>
      <c r="N492" s="56"/>
      <c r="O492" s="57"/>
      <c r="P492" s="56"/>
      <c r="Q492" s="57"/>
      <c r="R492" s="56"/>
      <c r="S492" s="280"/>
      <c r="T492" s="304"/>
      <c r="U492" s="306"/>
      <c r="V492" s="319"/>
      <c r="W492" s="342"/>
    </row>
    <row r="493" spans="1:23" ht="15.95" hidden="1" customHeight="1" outlineLevel="1" thickBot="1" x14ac:dyDescent="0.3">
      <c r="A493" s="391"/>
      <c r="B493" s="401"/>
      <c r="C493" s="348"/>
      <c r="D493" s="353"/>
      <c r="E493" s="18" t="s">
        <v>17</v>
      </c>
      <c r="F493" s="18">
        <f>IF(SUM(F491:F492)=SUM(I493:J493),SUM(F491:F492))</f>
        <v>0</v>
      </c>
      <c r="G493" s="18">
        <f t="shared" ref="G493:R493" si="203">SUM(G491:G492)</f>
        <v>0</v>
      </c>
      <c r="H493" s="18">
        <f t="shared" si="203"/>
        <v>0</v>
      </c>
      <c r="I493" s="18">
        <f t="shared" si="203"/>
        <v>0</v>
      </c>
      <c r="J493" s="18">
        <f t="shared" si="203"/>
        <v>0</v>
      </c>
      <c r="K493" s="18">
        <f t="shared" si="203"/>
        <v>0</v>
      </c>
      <c r="L493" s="18">
        <f t="shared" si="203"/>
        <v>0</v>
      </c>
      <c r="M493" s="18">
        <f t="shared" si="203"/>
        <v>0</v>
      </c>
      <c r="N493" s="18">
        <f t="shared" si="203"/>
        <v>0</v>
      </c>
      <c r="O493" s="18">
        <f t="shared" si="203"/>
        <v>0</v>
      </c>
      <c r="P493" s="18">
        <f t="shared" si="203"/>
        <v>0</v>
      </c>
      <c r="Q493" s="18">
        <f t="shared" si="203"/>
        <v>0</v>
      </c>
      <c r="R493" s="18">
        <f t="shared" si="203"/>
        <v>0</v>
      </c>
      <c r="S493" s="266" t="s">
        <v>172</v>
      </c>
      <c r="T493" s="270" t="s">
        <v>172</v>
      </c>
      <c r="U493" s="307" t="s">
        <v>172</v>
      </c>
      <c r="V493" s="308" t="s">
        <v>172</v>
      </c>
      <c r="W493" s="340" t="s">
        <v>172</v>
      </c>
    </row>
    <row r="494" spans="1:23" ht="15.95" hidden="1" customHeight="1" outlineLevel="1" thickBot="1" x14ac:dyDescent="0.3">
      <c r="A494" s="391"/>
      <c r="B494" s="401"/>
      <c r="C494" s="346">
        <v>140</v>
      </c>
      <c r="D494" s="352" t="s">
        <v>193</v>
      </c>
      <c r="E494" s="64" t="s">
        <v>15</v>
      </c>
      <c r="F494" s="283"/>
      <c r="G494" s="197"/>
      <c r="H494" s="198"/>
      <c r="I494" s="24"/>
      <c r="J494" s="141"/>
      <c r="K494" s="94"/>
      <c r="L494" s="15"/>
      <c r="M494" s="101"/>
      <c r="N494" s="15"/>
      <c r="O494" s="94"/>
      <c r="P494" s="15"/>
      <c r="Q494" s="94"/>
      <c r="R494" s="15"/>
      <c r="S494" s="279"/>
      <c r="T494" s="316"/>
      <c r="U494" s="317"/>
      <c r="V494" s="318"/>
      <c r="W494" s="342"/>
    </row>
    <row r="495" spans="1:23" ht="15.95" hidden="1" customHeight="1" outlineLevel="1" thickBot="1" x14ac:dyDescent="0.3">
      <c r="A495" s="391"/>
      <c r="B495" s="401"/>
      <c r="C495" s="347"/>
      <c r="D495" s="353"/>
      <c r="E495" s="33" t="s">
        <v>16</v>
      </c>
      <c r="F495" s="283">
        <v>10</v>
      </c>
      <c r="G495" s="186"/>
      <c r="H495" s="189"/>
      <c r="I495" s="47">
        <v>10</v>
      </c>
      <c r="J495" s="142"/>
      <c r="K495" s="57"/>
      <c r="L495" s="56"/>
      <c r="M495" s="58">
        <v>5</v>
      </c>
      <c r="N495" s="56">
        <v>1</v>
      </c>
      <c r="O495" s="57">
        <v>9</v>
      </c>
      <c r="P495" s="56">
        <v>1</v>
      </c>
      <c r="Q495" s="57">
        <v>4</v>
      </c>
      <c r="R495" s="56"/>
      <c r="S495" s="280">
        <v>37</v>
      </c>
      <c r="T495" s="304">
        <v>17</v>
      </c>
      <c r="U495" s="306">
        <v>25</v>
      </c>
      <c r="V495" s="319">
        <v>105</v>
      </c>
      <c r="W495" s="342">
        <v>70</v>
      </c>
    </row>
    <row r="496" spans="1:23" ht="15.95" hidden="1" customHeight="1" outlineLevel="1" thickBot="1" x14ac:dyDescent="0.3">
      <c r="A496" s="391"/>
      <c r="B496" s="401"/>
      <c r="C496" s="348"/>
      <c r="D496" s="353"/>
      <c r="E496" s="18" t="s">
        <v>17</v>
      </c>
      <c r="F496" s="18">
        <f>IF(SUM(F494:F495)=SUM(I496:J496),SUM(F494:F495))</f>
        <v>10</v>
      </c>
      <c r="G496" s="18">
        <f t="shared" ref="G496:R496" si="204">SUM(G494:G495)</f>
        <v>0</v>
      </c>
      <c r="H496" s="18">
        <f t="shared" si="204"/>
        <v>0</v>
      </c>
      <c r="I496" s="18">
        <f t="shared" si="204"/>
        <v>10</v>
      </c>
      <c r="J496" s="18">
        <f t="shared" si="204"/>
        <v>0</v>
      </c>
      <c r="K496" s="18">
        <f t="shared" si="204"/>
        <v>0</v>
      </c>
      <c r="L496" s="18">
        <f t="shared" si="204"/>
        <v>0</v>
      </c>
      <c r="M496" s="18">
        <f t="shared" si="204"/>
        <v>5</v>
      </c>
      <c r="N496" s="18">
        <f t="shared" si="204"/>
        <v>1</v>
      </c>
      <c r="O496" s="18">
        <f t="shared" si="204"/>
        <v>9</v>
      </c>
      <c r="P496" s="18">
        <f t="shared" si="204"/>
        <v>1</v>
      </c>
      <c r="Q496" s="18">
        <f t="shared" si="204"/>
        <v>4</v>
      </c>
      <c r="R496" s="18">
        <f t="shared" si="204"/>
        <v>0</v>
      </c>
      <c r="S496" s="266" t="s">
        <v>172</v>
      </c>
      <c r="T496" s="270" t="s">
        <v>172</v>
      </c>
      <c r="U496" s="307" t="s">
        <v>172</v>
      </c>
      <c r="V496" s="308" t="s">
        <v>172</v>
      </c>
      <c r="W496" s="340" t="s">
        <v>172</v>
      </c>
    </row>
    <row r="497" spans="1:23" ht="15.95" hidden="1" customHeight="1" outlineLevel="1" thickBot="1" x14ac:dyDescent="0.3">
      <c r="A497" s="391"/>
      <c r="B497" s="401"/>
      <c r="C497" s="346">
        <v>141</v>
      </c>
      <c r="D497" s="349" t="s">
        <v>194</v>
      </c>
      <c r="E497" s="64" t="s">
        <v>15</v>
      </c>
      <c r="F497" s="283"/>
      <c r="G497" s="197"/>
      <c r="H497" s="198"/>
      <c r="I497" s="24"/>
      <c r="J497" s="141"/>
      <c r="K497" s="94"/>
      <c r="L497" s="15"/>
      <c r="M497" s="101"/>
      <c r="N497" s="15"/>
      <c r="O497" s="94"/>
      <c r="P497" s="15"/>
      <c r="Q497" s="94"/>
      <c r="R497" s="15"/>
      <c r="S497" s="279"/>
      <c r="T497" s="316"/>
      <c r="U497" s="317"/>
      <c r="V497" s="318"/>
      <c r="W497" s="342"/>
    </row>
    <row r="498" spans="1:23" ht="15.95" hidden="1" customHeight="1" outlineLevel="1" thickBot="1" x14ac:dyDescent="0.3">
      <c r="A498" s="391"/>
      <c r="B498" s="401"/>
      <c r="C498" s="347"/>
      <c r="D498" s="355"/>
      <c r="E498" s="69" t="s">
        <v>16</v>
      </c>
      <c r="F498" s="283">
        <v>18</v>
      </c>
      <c r="G498" s="186"/>
      <c r="H498" s="189"/>
      <c r="I498" s="47">
        <v>18</v>
      </c>
      <c r="J498" s="142"/>
      <c r="K498" s="57"/>
      <c r="L498" s="56"/>
      <c r="M498" s="58">
        <v>10</v>
      </c>
      <c r="N498" s="56">
        <v>1</v>
      </c>
      <c r="O498" s="57">
        <v>7</v>
      </c>
      <c r="P498" s="56">
        <v>2</v>
      </c>
      <c r="Q498" s="57">
        <v>5</v>
      </c>
      <c r="R498" s="56"/>
      <c r="S498" s="280">
        <v>37</v>
      </c>
      <c r="T498" s="304">
        <v>16</v>
      </c>
      <c r="U498" s="306">
        <v>40</v>
      </c>
      <c r="V498" s="332">
        <v>85</v>
      </c>
      <c r="W498" s="342">
        <v>64</v>
      </c>
    </row>
    <row r="499" spans="1:23" ht="15.95" hidden="1" customHeight="1" outlineLevel="1" thickBot="1" x14ac:dyDescent="0.3">
      <c r="A499" s="391"/>
      <c r="B499" s="401"/>
      <c r="C499" s="348"/>
      <c r="D499" s="356"/>
      <c r="E499" s="18" t="s">
        <v>17</v>
      </c>
      <c r="F499" s="18">
        <f>IF(SUM(F497:F498)=SUM(I499:J499),SUM(F497:F498))</f>
        <v>18</v>
      </c>
      <c r="G499" s="18">
        <f t="shared" ref="G499:R499" si="205">SUM(G497:G498)</f>
        <v>0</v>
      </c>
      <c r="H499" s="18">
        <f t="shared" si="205"/>
        <v>0</v>
      </c>
      <c r="I499" s="18">
        <f t="shared" si="205"/>
        <v>18</v>
      </c>
      <c r="J499" s="18">
        <f t="shared" si="205"/>
        <v>0</v>
      </c>
      <c r="K499" s="18">
        <f t="shared" si="205"/>
        <v>0</v>
      </c>
      <c r="L499" s="18">
        <f t="shared" si="205"/>
        <v>0</v>
      </c>
      <c r="M499" s="18">
        <f t="shared" si="205"/>
        <v>10</v>
      </c>
      <c r="N499" s="18">
        <f t="shared" si="205"/>
        <v>1</v>
      </c>
      <c r="O499" s="18">
        <f t="shared" si="205"/>
        <v>7</v>
      </c>
      <c r="P499" s="18">
        <f t="shared" si="205"/>
        <v>2</v>
      </c>
      <c r="Q499" s="18">
        <f t="shared" si="205"/>
        <v>5</v>
      </c>
      <c r="R499" s="18">
        <f t="shared" si="205"/>
        <v>0</v>
      </c>
      <c r="S499" s="266" t="s">
        <v>172</v>
      </c>
      <c r="T499" s="270" t="s">
        <v>172</v>
      </c>
      <c r="U499" s="307" t="s">
        <v>172</v>
      </c>
      <c r="V499" s="308" t="s">
        <v>172</v>
      </c>
      <c r="W499" s="340" t="s">
        <v>172</v>
      </c>
    </row>
    <row r="500" spans="1:23" ht="15.95" hidden="1" customHeight="1" outlineLevel="1" thickBot="1" x14ac:dyDescent="0.3">
      <c r="A500" s="391"/>
      <c r="B500" s="401"/>
      <c r="C500" s="346">
        <v>142</v>
      </c>
      <c r="D500" s="352" t="s">
        <v>236</v>
      </c>
      <c r="E500" s="64" t="s">
        <v>15</v>
      </c>
      <c r="F500" s="283"/>
      <c r="G500" s="197"/>
      <c r="H500" s="198"/>
      <c r="I500" s="24"/>
      <c r="J500" s="141"/>
      <c r="K500" s="94"/>
      <c r="L500" s="15"/>
      <c r="M500" s="101"/>
      <c r="N500" s="15"/>
      <c r="O500" s="94"/>
      <c r="P500" s="15"/>
      <c r="Q500" s="94"/>
      <c r="R500" s="15"/>
      <c r="S500" s="279"/>
      <c r="T500" s="316"/>
      <c r="U500" s="317"/>
      <c r="V500" s="318"/>
      <c r="W500" s="342"/>
    </row>
    <row r="501" spans="1:23" ht="15.95" hidden="1" customHeight="1" outlineLevel="1" thickBot="1" x14ac:dyDescent="0.3">
      <c r="A501" s="391"/>
      <c r="B501" s="401"/>
      <c r="C501" s="347"/>
      <c r="D501" s="353"/>
      <c r="E501" s="69" t="s">
        <v>16</v>
      </c>
      <c r="F501" s="283">
        <v>10</v>
      </c>
      <c r="G501" s="186"/>
      <c r="H501" s="189"/>
      <c r="I501" s="47">
        <v>9</v>
      </c>
      <c r="J501" s="142">
        <v>1</v>
      </c>
      <c r="K501" s="57"/>
      <c r="L501" s="56"/>
      <c r="M501" s="58"/>
      <c r="N501" s="56"/>
      <c r="O501" s="57"/>
      <c r="P501" s="56"/>
      <c r="Q501" s="57"/>
      <c r="R501" s="56"/>
      <c r="S501" s="280">
        <v>36</v>
      </c>
      <c r="T501" s="304">
        <v>19</v>
      </c>
      <c r="U501" s="306">
        <v>15</v>
      </c>
      <c r="V501" s="319">
        <v>120</v>
      </c>
      <c r="W501" s="342">
        <v>56</v>
      </c>
    </row>
    <row r="502" spans="1:23" ht="15.95" hidden="1" customHeight="1" outlineLevel="1" thickBot="1" x14ac:dyDescent="0.3">
      <c r="A502" s="391"/>
      <c r="B502" s="401"/>
      <c r="C502" s="348"/>
      <c r="D502" s="353"/>
      <c r="E502" s="18" t="s">
        <v>17</v>
      </c>
      <c r="F502" s="18">
        <f>IF(SUM(F500:F501)=SUM(I502:J502),SUM(F500:F501))</f>
        <v>10</v>
      </c>
      <c r="G502" s="18">
        <f t="shared" ref="G502:R502" si="206">SUM(G500:G501)</f>
        <v>0</v>
      </c>
      <c r="H502" s="18">
        <f t="shared" si="206"/>
        <v>0</v>
      </c>
      <c r="I502" s="18">
        <f t="shared" si="206"/>
        <v>9</v>
      </c>
      <c r="J502" s="18">
        <f t="shared" si="206"/>
        <v>1</v>
      </c>
      <c r="K502" s="18">
        <f t="shared" si="206"/>
        <v>0</v>
      </c>
      <c r="L502" s="18">
        <f t="shared" si="206"/>
        <v>0</v>
      </c>
      <c r="M502" s="18">
        <f t="shared" si="206"/>
        <v>0</v>
      </c>
      <c r="N502" s="18">
        <f t="shared" si="206"/>
        <v>0</v>
      </c>
      <c r="O502" s="18">
        <f t="shared" si="206"/>
        <v>0</v>
      </c>
      <c r="P502" s="18">
        <f t="shared" si="206"/>
        <v>0</v>
      </c>
      <c r="Q502" s="18">
        <f t="shared" si="206"/>
        <v>0</v>
      </c>
      <c r="R502" s="18">
        <f t="shared" si="206"/>
        <v>0</v>
      </c>
      <c r="S502" s="266" t="s">
        <v>172</v>
      </c>
      <c r="T502" s="270" t="s">
        <v>172</v>
      </c>
      <c r="U502" s="307" t="s">
        <v>172</v>
      </c>
      <c r="V502" s="308" t="s">
        <v>172</v>
      </c>
      <c r="W502" s="340" t="s">
        <v>172</v>
      </c>
    </row>
    <row r="503" spans="1:23" ht="15.95" hidden="1" customHeight="1" outlineLevel="1" thickBot="1" x14ac:dyDescent="0.3">
      <c r="A503" s="391"/>
      <c r="B503" s="401"/>
      <c r="C503" s="346">
        <v>143</v>
      </c>
      <c r="D503" s="349" t="s">
        <v>259</v>
      </c>
      <c r="E503" s="64" t="s">
        <v>15</v>
      </c>
      <c r="F503" s="283">
        <v>1</v>
      </c>
      <c r="G503" s="197"/>
      <c r="H503" s="198">
        <v>1</v>
      </c>
      <c r="I503" s="24">
        <v>1</v>
      </c>
      <c r="J503" s="141"/>
      <c r="K503" s="94"/>
      <c r="L503" s="15"/>
      <c r="M503" s="101"/>
      <c r="N503" s="15"/>
      <c r="O503" s="94"/>
      <c r="P503" s="15"/>
      <c r="Q503" s="94"/>
      <c r="R503" s="15"/>
      <c r="S503" s="279">
        <v>45</v>
      </c>
      <c r="T503" s="316">
        <v>28</v>
      </c>
      <c r="U503" s="317">
        <v>20</v>
      </c>
      <c r="V503" s="318">
        <v>20</v>
      </c>
      <c r="W503" s="342">
        <v>20</v>
      </c>
    </row>
    <row r="504" spans="1:23" ht="15.95" hidden="1" customHeight="1" outlineLevel="1" thickBot="1" x14ac:dyDescent="0.3">
      <c r="A504" s="391"/>
      <c r="B504" s="401"/>
      <c r="C504" s="347"/>
      <c r="D504" s="350"/>
      <c r="E504" s="69" t="s">
        <v>16</v>
      </c>
      <c r="F504" s="283">
        <v>4</v>
      </c>
      <c r="G504" s="186"/>
      <c r="H504" s="189"/>
      <c r="I504" s="47">
        <v>3</v>
      </c>
      <c r="J504" s="142">
        <v>1</v>
      </c>
      <c r="K504" s="57"/>
      <c r="L504" s="56"/>
      <c r="M504" s="58">
        <v>1</v>
      </c>
      <c r="N504" s="56"/>
      <c r="O504" s="57">
        <v>1</v>
      </c>
      <c r="P504" s="56"/>
      <c r="Q504" s="57">
        <v>1</v>
      </c>
      <c r="R504" s="56"/>
      <c r="S504" s="280">
        <v>35</v>
      </c>
      <c r="T504" s="304">
        <v>18</v>
      </c>
      <c r="U504" s="306">
        <v>100</v>
      </c>
      <c r="V504" s="319">
        <v>150</v>
      </c>
      <c r="W504" s="342">
        <v>113</v>
      </c>
    </row>
    <row r="505" spans="1:23" ht="15.95" hidden="1" customHeight="1" outlineLevel="1" thickBot="1" x14ac:dyDescent="0.3">
      <c r="A505" s="391"/>
      <c r="B505" s="401"/>
      <c r="C505" s="348"/>
      <c r="D505" s="351"/>
      <c r="E505" s="18" t="s">
        <v>17</v>
      </c>
      <c r="F505" s="18">
        <f>IF(SUM(F503:F504)=SUM(I505:J505),SUM(F503:F504))</f>
        <v>5</v>
      </c>
      <c r="G505" s="18">
        <f t="shared" ref="G505:R505" si="207">SUM(G503:G504)</f>
        <v>0</v>
      </c>
      <c r="H505" s="18">
        <f t="shared" si="207"/>
        <v>1</v>
      </c>
      <c r="I505" s="18">
        <f t="shared" si="207"/>
        <v>4</v>
      </c>
      <c r="J505" s="18">
        <f t="shared" si="207"/>
        <v>1</v>
      </c>
      <c r="K505" s="18">
        <f t="shared" si="207"/>
        <v>0</v>
      </c>
      <c r="L505" s="18">
        <f t="shared" si="207"/>
        <v>0</v>
      </c>
      <c r="M505" s="18">
        <f t="shared" si="207"/>
        <v>1</v>
      </c>
      <c r="N505" s="18">
        <f t="shared" si="207"/>
        <v>0</v>
      </c>
      <c r="O505" s="18">
        <f t="shared" si="207"/>
        <v>1</v>
      </c>
      <c r="P505" s="18">
        <f t="shared" si="207"/>
        <v>0</v>
      </c>
      <c r="Q505" s="18">
        <f t="shared" si="207"/>
        <v>1</v>
      </c>
      <c r="R505" s="18">
        <f t="shared" si="207"/>
        <v>0</v>
      </c>
      <c r="S505" s="266" t="s">
        <v>172</v>
      </c>
      <c r="T505" s="270" t="s">
        <v>172</v>
      </c>
      <c r="U505" s="307" t="s">
        <v>172</v>
      </c>
      <c r="V505" s="308" t="s">
        <v>172</v>
      </c>
      <c r="W505" s="340" t="s">
        <v>172</v>
      </c>
    </row>
    <row r="506" spans="1:23" ht="15.95" hidden="1" customHeight="1" outlineLevel="1" thickBot="1" x14ac:dyDescent="0.3">
      <c r="A506" s="391"/>
      <c r="B506" s="401"/>
      <c r="C506" s="346">
        <v>144</v>
      </c>
      <c r="D506" s="352" t="s">
        <v>237</v>
      </c>
      <c r="E506" s="64" t="s">
        <v>15</v>
      </c>
      <c r="F506" s="283"/>
      <c r="G506" s="197"/>
      <c r="H506" s="198"/>
      <c r="I506" s="24"/>
      <c r="J506" s="141"/>
      <c r="K506" s="94"/>
      <c r="L506" s="15"/>
      <c r="M506" s="101"/>
      <c r="N506" s="15"/>
      <c r="O506" s="94"/>
      <c r="P506" s="15"/>
      <c r="Q506" s="94"/>
      <c r="R506" s="15"/>
      <c r="S506" s="279"/>
      <c r="T506" s="316"/>
      <c r="U506" s="317"/>
      <c r="V506" s="318"/>
      <c r="W506" s="342"/>
    </row>
    <row r="507" spans="1:23" ht="15.95" hidden="1" customHeight="1" outlineLevel="1" thickBot="1" x14ac:dyDescent="0.3">
      <c r="A507" s="391"/>
      <c r="B507" s="401"/>
      <c r="C507" s="347"/>
      <c r="D507" s="353"/>
      <c r="E507" s="69" t="s">
        <v>16</v>
      </c>
      <c r="F507" s="283">
        <v>5</v>
      </c>
      <c r="G507" s="186"/>
      <c r="H507" s="189"/>
      <c r="I507" s="47">
        <v>3</v>
      </c>
      <c r="J507" s="142">
        <v>2</v>
      </c>
      <c r="K507" s="57"/>
      <c r="L507" s="56"/>
      <c r="M507" s="58">
        <v>2</v>
      </c>
      <c r="N507" s="56"/>
      <c r="O507" s="57"/>
      <c r="P507" s="56"/>
      <c r="Q507" s="57"/>
      <c r="R507" s="56"/>
      <c r="S507" s="280">
        <v>37</v>
      </c>
      <c r="T507" s="304">
        <v>19</v>
      </c>
      <c r="U507" s="306">
        <v>30</v>
      </c>
      <c r="V507" s="319">
        <v>100</v>
      </c>
      <c r="W507" s="342">
        <v>70</v>
      </c>
    </row>
    <row r="508" spans="1:23" ht="15.95" hidden="1" customHeight="1" outlineLevel="1" thickBot="1" x14ac:dyDescent="0.3">
      <c r="A508" s="391"/>
      <c r="B508" s="401"/>
      <c r="C508" s="348"/>
      <c r="D508" s="353"/>
      <c r="E508" s="18" t="s">
        <v>17</v>
      </c>
      <c r="F508" s="18">
        <f>IF(SUM(F506:F507)=SUM(I508:J508),SUM(F506:F507))</f>
        <v>5</v>
      </c>
      <c r="G508" s="18">
        <f t="shared" ref="G508:R508" si="208">SUM(G506:G507)</f>
        <v>0</v>
      </c>
      <c r="H508" s="18">
        <f t="shared" si="208"/>
        <v>0</v>
      </c>
      <c r="I508" s="18">
        <f t="shared" si="208"/>
        <v>3</v>
      </c>
      <c r="J508" s="18">
        <f t="shared" si="208"/>
        <v>2</v>
      </c>
      <c r="K508" s="18">
        <f t="shared" si="208"/>
        <v>0</v>
      </c>
      <c r="L508" s="18">
        <f t="shared" si="208"/>
        <v>0</v>
      </c>
      <c r="M508" s="18">
        <f t="shared" si="208"/>
        <v>2</v>
      </c>
      <c r="N508" s="18">
        <f t="shared" si="208"/>
        <v>0</v>
      </c>
      <c r="O508" s="18">
        <f t="shared" si="208"/>
        <v>0</v>
      </c>
      <c r="P508" s="18">
        <f t="shared" si="208"/>
        <v>0</v>
      </c>
      <c r="Q508" s="18">
        <f t="shared" si="208"/>
        <v>0</v>
      </c>
      <c r="R508" s="18">
        <f t="shared" si="208"/>
        <v>0</v>
      </c>
      <c r="S508" s="266" t="s">
        <v>172</v>
      </c>
      <c r="T508" s="270" t="s">
        <v>172</v>
      </c>
      <c r="U508" s="307" t="s">
        <v>172</v>
      </c>
      <c r="V508" s="308" t="s">
        <v>172</v>
      </c>
      <c r="W508" s="340" t="s">
        <v>172</v>
      </c>
    </row>
    <row r="509" spans="1:23" ht="15.95" customHeight="1" collapsed="1" thickBot="1" x14ac:dyDescent="0.3">
      <c r="A509" s="391"/>
      <c r="B509" s="401"/>
      <c r="C509" s="359" t="s">
        <v>159</v>
      </c>
      <c r="D509" s="360"/>
      <c r="E509" s="69" t="s">
        <v>15</v>
      </c>
      <c r="F509" s="283">
        <f>F506+F503+F500+F497+F494+F491+F488+F485+F482+F479</f>
        <v>9</v>
      </c>
      <c r="G509" s="196">
        <f t="shared" ref="G509:R509" si="209">G506+G503+G500+G497+G494+G491+G488+G485+G482+G479</f>
        <v>0</v>
      </c>
      <c r="H509" s="196">
        <f t="shared" si="209"/>
        <v>3</v>
      </c>
      <c r="I509" s="112">
        <f t="shared" si="209"/>
        <v>6</v>
      </c>
      <c r="J509" s="112">
        <f t="shared" si="209"/>
        <v>3</v>
      </c>
      <c r="K509" s="112">
        <f t="shared" si="209"/>
        <v>0</v>
      </c>
      <c r="L509" s="112">
        <f t="shared" si="209"/>
        <v>0</v>
      </c>
      <c r="M509" s="34">
        <f t="shared" si="209"/>
        <v>2</v>
      </c>
      <c r="N509" s="112">
        <f t="shared" si="209"/>
        <v>0</v>
      </c>
      <c r="O509" s="112">
        <f t="shared" si="209"/>
        <v>4</v>
      </c>
      <c r="P509" s="112">
        <f t="shared" si="209"/>
        <v>0</v>
      </c>
      <c r="Q509" s="112">
        <f t="shared" si="209"/>
        <v>2</v>
      </c>
      <c r="R509" s="112">
        <f t="shared" si="209"/>
        <v>0</v>
      </c>
      <c r="S509" s="266">
        <v>41</v>
      </c>
      <c r="T509" s="266">
        <v>22.666666666666668</v>
      </c>
      <c r="U509" s="140">
        <v>14</v>
      </c>
      <c r="V509" s="140">
        <v>17.333333333333332</v>
      </c>
      <c r="W509" s="340">
        <v>16.333333333333332</v>
      </c>
    </row>
    <row r="510" spans="1:23" ht="16.5" customHeight="1" thickBot="1" x14ac:dyDescent="0.3">
      <c r="A510" s="391"/>
      <c r="B510" s="401"/>
      <c r="C510" s="361"/>
      <c r="D510" s="362"/>
      <c r="E510" s="44" t="s">
        <v>16</v>
      </c>
      <c r="F510" s="283">
        <f>F507+F504+F501+F498+F495+F492+F489+F486+F483+F480</f>
        <v>292</v>
      </c>
      <c r="G510" s="234">
        <f t="shared" ref="G510:R510" si="210">G507+G504+G501+G498+G495+G492+G489+G486+G483+G480</f>
        <v>0</v>
      </c>
      <c r="H510" s="234">
        <f t="shared" si="210"/>
        <v>17</v>
      </c>
      <c r="I510" s="112">
        <f t="shared" si="210"/>
        <v>247</v>
      </c>
      <c r="J510" s="112">
        <f t="shared" si="210"/>
        <v>45</v>
      </c>
      <c r="K510" s="112">
        <f t="shared" si="210"/>
        <v>0</v>
      </c>
      <c r="L510" s="112">
        <f t="shared" si="210"/>
        <v>0</v>
      </c>
      <c r="M510" s="34">
        <f t="shared" si="210"/>
        <v>83</v>
      </c>
      <c r="N510" s="112">
        <f t="shared" si="210"/>
        <v>25</v>
      </c>
      <c r="O510" s="112">
        <f t="shared" si="210"/>
        <v>151</v>
      </c>
      <c r="P510" s="112">
        <f t="shared" si="210"/>
        <v>14</v>
      </c>
      <c r="Q510" s="112">
        <f t="shared" si="210"/>
        <v>47</v>
      </c>
      <c r="R510" s="112">
        <f t="shared" si="210"/>
        <v>0</v>
      </c>
      <c r="S510" s="266">
        <v>37.222222222222221</v>
      </c>
      <c r="T510" s="266">
        <v>18.444444444444443</v>
      </c>
      <c r="U510" s="140">
        <v>36.111111111111114</v>
      </c>
      <c r="V510" s="140">
        <v>118.33333333333333</v>
      </c>
      <c r="W510" s="340">
        <v>74.888888888888886</v>
      </c>
    </row>
    <row r="511" spans="1:23" ht="18.75" customHeight="1" thickBot="1" x14ac:dyDescent="0.3">
      <c r="A511" s="392"/>
      <c r="B511" s="402"/>
      <c r="C511" s="363"/>
      <c r="D511" s="364"/>
      <c r="E511" s="108" t="s">
        <v>17</v>
      </c>
      <c r="F511" s="108">
        <f>IF(SUM(F509:F510)=SUM(I511:J511),SUM(F509:F510))</f>
        <v>301</v>
      </c>
      <c r="G511" s="123">
        <f t="shared" ref="G511:R511" si="211">SUM(G509:G510)</f>
        <v>0</v>
      </c>
      <c r="H511" s="123">
        <f t="shared" si="211"/>
        <v>20</v>
      </c>
      <c r="I511" s="123">
        <f t="shared" si="211"/>
        <v>253</v>
      </c>
      <c r="J511" s="123">
        <f t="shared" si="211"/>
        <v>48</v>
      </c>
      <c r="K511" s="123">
        <f t="shared" si="211"/>
        <v>0</v>
      </c>
      <c r="L511" s="123">
        <f t="shared" si="211"/>
        <v>0</v>
      </c>
      <c r="M511" s="123">
        <f t="shared" si="211"/>
        <v>85</v>
      </c>
      <c r="N511" s="123">
        <f t="shared" si="211"/>
        <v>25</v>
      </c>
      <c r="O511" s="123">
        <f t="shared" si="211"/>
        <v>155</v>
      </c>
      <c r="P511" s="123">
        <f t="shared" si="211"/>
        <v>14</v>
      </c>
      <c r="Q511" s="123">
        <f t="shared" si="211"/>
        <v>49</v>
      </c>
      <c r="R511" s="123">
        <f t="shared" si="211"/>
        <v>0</v>
      </c>
      <c r="S511" s="127" t="s">
        <v>173</v>
      </c>
      <c r="T511" s="127" t="s">
        <v>173</v>
      </c>
      <c r="U511" s="299" t="s">
        <v>173</v>
      </c>
      <c r="V511" s="300" t="s">
        <v>173</v>
      </c>
      <c r="W511" s="341" t="s">
        <v>173</v>
      </c>
    </row>
    <row r="512" spans="1:23" ht="15.95" hidden="1" customHeight="1" outlineLevel="1" thickBot="1" x14ac:dyDescent="0.3">
      <c r="A512" s="390">
        <v>21</v>
      </c>
      <c r="B512" s="393" t="s">
        <v>61</v>
      </c>
      <c r="C512" s="403">
        <v>145</v>
      </c>
      <c r="D512" s="371" t="s">
        <v>62</v>
      </c>
      <c r="E512" s="69" t="s">
        <v>15</v>
      </c>
      <c r="F512" s="283">
        <v>25</v>
      </c>
      <c r="G512" s="197">
        <v>4</v>
      </c>
      <c r="H512" s="198"/>
      <c r="I512" s="24">
        <v>21</v>
      </c>
      <c r="J512" s="141">
        <v>4</v>
      </c>
      <c r="K512" s="94"/>
      <c r="L512" s="15"/>
      <c r="M512" s="101">
        <v>8</v>
      </c>
      <c r="N512" s="15">
        <v>20</v>
      </c>
      <c r="O512" s="94">
        <v>17</v>
      </c>
      <c r="P512" s="15">
        <v>4</v>
      </c>
      <c r="Q512" s="94">
        <v>7</v>
      </c>
      <c r="R512" s="15"/>
      <c r="S512" s="279">
        <v>42.84</v>
      </c>
      <c r="T512" s="316">
        <v>17.36</v>
      </c>
      <c r="U512" s="317">
        <v>4</v>
      </c>
      <c r="V512" s="318">
        <v>16</v>
      </c>
      <c r="W512" s="342">
        <v>10.8</v>
      </c>
    </row>
    <row r="513" spans="1:23" ht="15.95" hidden="1" customHeight="1" outlineLevel="1" thickBot="1" x14ac:dyDescent="0.3">
      <c r="A513" s="391"/>
      <c r="B513" s="394"/>
      <c r="C513" s="404"/>
      <c r="D513" s="358"/>
      <c r="E513" s="33" t="s">
        <v>16</v>
      </c>
      <c r="F513" s="283">
        <v>78</v>
      </c>
      <c r="G513" s="197">
        <v>2</v>
      </c>
      <c r="H513" s="203"/>
      <c r="I513" s="117">
        <v>63</v>
      </c>
      <c r="J513" s="142">
        <v>15</v>
      </c>
      <c r="K513" s="57"/>
      <c r="L513" s="56"/>
      <c r="M513" s="58">
        <v>30</v>
      </c>
      <c r="N513" s="56">
        <v>54</v>
      </c>
      <c r="O513" s="57">
        <v>26</v>
      </c>
      <c r="P513" s="56">
        <v>10</v>
      </c>
      <c r="Q513" s="57">
        <v>16</v>
      </c>
      <c r="R513" s="56"/>
      <c r="S513" s="280">
        <v>40.700000000000003</v>
      </c>
      <c r="T513" s="304">
        <v>16.54</v>
      </c>
      <c r="U513" s="306">
        <v>5</v>
      </c>
      <c r="V513" s="319">
        <v>200</v>
      </c>
      <c r="W513" s="342">
        <v>78.959999999999994</v>
      </c>
    </row>
    <row r="514" spans="1:23" ht="15.95" hidden="1" customHeight="1" outlineLevel="1" thickBot="1" x14ac:dyDescent="0.3">
      <c r="A514" s="391"/>
      <c r="B514" s="394"/>
      <c r="C514" s="405"/>
      <c r="D514" s="372"/>
      <c r="E514" s="18" t="s">
        <v>17</v>
      </c>
      <c r="F514" s="18">
        <f>IF(SUM(F512:F513)=SUM(I514:J514),SUM(F512:F513))</f>
        <v>103</v>
      </c>
      <c r="G514" s="18">
        <f t="shared" ref="G514:R514" si="212">SUM(G512:G513)</f>
        <v>6</v>
      </c>
      <c r="H514" s="18">
        <f t="shared" si="212"/>
        <v>0</v>
      </c>
      <c r="I514" s="18">
        <f t="shared" si="212"/>
        <v>84</v>
      </c>
      <c r="J514" s="18">
        <f t="shared" si="212"/>
        <v>19</v>
      </c>
      <c r="K514" s="18">
        <f t="shared" si="212"/>
        <v>0</v>
      </c>
      <c r="L514" s="18">
        <f t="shared" si="212"/>
        <v>0</v>
      </c>
      <c r="M514" s="18">
        <f t="shared" si="212"/>
        <v>38</v>
      </c>
      <c r="N514" s="18">
        <f t="shared" si="212"/>
        <v>74</v>
      </c>
      <c r="O514" s="18">
        <f t="shared" si="212"/>
        <v>43</v>
      </c>
      <c r="P514" s="18">
        <f t="shared" si="212"/>
        <v>14</v>
      </c>
      <c r="Q514" s="18">
        <f t="shared" si="212"/>
        <v>23</v>
      </c>
      <c r="R514" s="18">
        <f t="shared" si="212"/>
        <v>0</v>
      </c>
      <c r="S514" s="266" t="s">
        <v>172</v>
      </c>
      <c r="T514" s="270" t="s">
        <v>172</v>
      </c>
      <c r="U514" s="307" t="s">
        <v>172</v>
      </c>
      <c r="V514" s="308" t="s">
        <v>172</v>
      </c>
      <c r="W514" s="340" t="s">
        <v>172</v>
      </c>
    </row>
    <row r="515" spans="1:23" ht="15.95" hidden="1" customHeight="1" outlineLevel="1" thickBot="1" x14ac:dyDescent="0.3">
      <c r="A515" s="391"/>
      <c r="B515" s="394"/>
      <c r="C515" s="403">
        <v>146</v>
      </c>
      <c r="D515" s="352" t="s">
        <v>215</v>
      </c>
      <c r="E515" s="64" t="s">
        <v>15</v>
      </c>
      <c r="F515" s="283"/>
      <c r="G515" s="197"/>
      <c r="H515" s="198"/>
      <c r="I515" s="24"/>
      <c r="J515" s="141"/>
      <c r="K515" s="94"/>
      <c r="L515" s="15"/>
      <c r="M515" s="101"/>
      <c r="N515" s="15"/>
      <c r="O515" s="94"/>
      <c r="P515" s="15"/>
      <c r="Q515" s="94"/>
      <c r="R515" s="15"/>
      <c r="S515" s="279"/>
      <c r="T515" s="316"/>
      <c r="U515" s="317"/>
      <c r="V515" s="318"/>
      <c r="W515" s="342"/>
    </row>
    <row r="516" spans="1:23" ht="15.95" hidden="1" customHeight="1" outlineLevel="1" thickBot="1" x14ac:dyDescent="0.3">
      <c r="A516" s="391"/>
      <c r="B516" s="394"/>
      <c r="C516" s="404"/>
      <c r="D516" s="353"/>
      <c r="E516" s="33" t="s">
        <v>16</v>
      </c>
      <c r="F516" s="283">
        <v>14</v>
      </c>
      <c r="G516" s="186"/>
      <c r="H516" s="189"/>
      <c r="I516" s="47">
        <v>13</v>
      </c>
      <c r="J516" s="142">
        <v>1</v>
      </c>
      <c r="K516" s="57"/>
      <c r="L516" s="56"/>
      <c r="M516" s="58">
        <v>7</v>
      </c>
      <c r="N516" s="56">
        <v>3</v>
      </c>
      <c r="O516" s="57">
        <v>4</v>
      </c>
      <c r="P516" s="56">
        <v>14</v>
      </c>
      <c r="Q516" s="57">
        <v>1</v>
      </c>
      <c r="R516" s="56"/>
      <c r="S516" s="280">
        <v>40</v>
      </c>
      <c r="T516" s="304">
        <v>10</v>
      </c>
      <c r="U516" s="306">
        <v>5</v>
      </c>
      <c r="V516" s="332">
        <v>140</v>
      </c>
      <c r="W516" s="342">
        <v>50</v>
      </c>
    </row>
    <row r="517" spans="1:23" ht="15.75" hidden="1" customHeight="1" outlineLevel="1" thickBot="1" x14ac:dyDescent="0.3">
      <c r="A517" s="391"/>
      <c r="B517" s="394"/>
      <c r="C517" s="405"/>
      <c r="D517" s="354"/>
      <c r="E517" s="18" t="s">
        <v>17</v>
      </c>
      <c r="F517" s="18">
        <f>IF(SUM(F515:F516)=SUM(I517:J517),SUM(F515:F516))</f>
        <v>14</v>
      </c>
      <c r="G517" s="18">
        <f t="shared" ref="G517:R517" si="213">SUM(G515:G516)</f>
        <v>0</v>
      </c>
      <c r="H517" s="18">
        <f t="shared" si="213"/>
        <v>0</v>
      </c>
      <c r="I517" s="18">
        <f t="shared" si="213"/>
        <v>13</v>
      </c>
      <c r="J517" s="18">
        <f t="shared" si="213"/>
        <v>1</v>
      </c>
      <c r="K517" s="18">
        <f t="shared" si="213"/>
        <v>0</v>
      </c>
      <c r="L517" s="18">
        <f t="shared" si="213"/>
        <v>0</v>
      </c>
      <c r="M517" s="18">
        <f t="shared" si="213"/>
        <v>7</v>
      </c>
      <c r="N517" s="18">
        <f t="shared" si="213"/>
        <v>3</v>
      </c>
      <c r="O517" s="18">
        <f t="shared" si="213"/>
        <v>4</v>
      </c>
      <c r="P517" s="18">
        <f t="shared" si="213"/>
        <v>14</v>
      </c>
      <c r="Q517" s="18">
        <f t="shared" si="213"/>
        <v>1</v>
      </c>
      <c r="R517" s="18">
        <f t="shared" si="213"/>
        <v>0</v>
      </c>
      <c r="S517" s="266" t="s">
        <v>172</v>
      </c>
      <c r="T517" s="270" t="s">
        <v>172</v>
      </c>
      <c r="U517" s="307" t="s">
        <v>172</v>
      </c>
      <c r="V517" s="308" t="s">
        <v>172</v>
      </c>
      <c r="W517" s="340" t="s">
        <v>172</v>
      </c>
    </row>
    <row r="518" spans="1:23" ht="15.95" hidden="1" customHeight="1" outlineLevel="1" thickBot="1" x14ac:dyDescent="0.3">
      <c r="A518" s="391"/>
      <c r="B518" s="394"/>
      <c r="C518" s="403">
        <v>147</v>
      </c>
      <c r="D518" s="352" t="s">
        <v>170</v>
      </c>
      <c r="E518" s="64" t="s">
        <v>15</v>
      </c>
      <c r="F518" s="283"/>
      <c r="G518" s="197"/>
      <c r="H518" s="198"/>
      <c r="I518" s="24"/>
      <c r="J518" s="141"/>
      <c r="K518" s="94"/>
      <c r="L518" s="15"/>
      <c r="M518" s="101"/>
      <c r="N518" s="15"/>
      <c r="O518" s="94"/>
      <c r="P518" s="15"/>
      <c r="Q518" s="94"/>
      <c r="R518" s="15"/>
      <c r="S518" s="279"/>
      <c r="T518" s="316"/>
      <c r="U518" s="317"/>
      <c r="V518" s="318"/>
      <c r="W518" s="342"/>
    </row>
    <row r="519" spans="1:23" ht="15.95" hidden="1" customHeight="1" outlineLevel="1" thickBot="1" x14ac:dyDescent="0.3">
      <c r="A519" s="391"/>
      <c r="B519" s="394"/>
      <c r="C519" s="404"/>
      <c r="D519" s="353"/>
      <c r="E519" s="33" t="s">
        <v>16</v>
      </c>
      <c r="F519" s="283">
        <v>42</v>
      </c>
      <c r="G519" s="186"/>
      <c r="H519" s="189"/>
      <c r="I519" s="47">
        <v>35</v>
      </c>
      <c r="J519" s="142">
        <v>7</v>
      </c>
      <c r="K519" s="57"/>
      <c r="L519" s="56"/>
      <c r="M519" s="58">
        <v>14</v>
      </c>
      <c r="N519" s="56">
        <v>2</v>
      </c>
      <c r="O519" s="57">
        <v>4</v>
      </c>
      <c r="P519" s="56">
        <v>9</v>
      </c>
      <c r="Q519" s="57">
        <v>9</v>
      </c>
      <c r="R519" s="56"/>
      <c r="S519" s="280">
        <v>40</v>
      </c>
      <c r="T519" s="304">
        <v>15</v>
      </c>
      <c r="U519" s="306">
        <v>5</v>
      </c>
      <c r="V519" s="319">
        <v>160</v>
      </c>
      <c r="W519" s="342">
        <v>64.8</v>
      </c>
    </row>
    <row r="520" spans="1:23" ht="18.75" hidden="1" customHeight="1" outlineLevel="1" thickBot="1" x14ac:dyDescent="0.3">
      <c r="A520" s="391"/>
      <c r="B520" s="394"/>
      <c r="C520" s="405"/>
      <c r="D520" s="354"/>
      <c r="E520" s="18" t="s">
        <v>17</v>
      </c>
      <c r="F520" s="18">
        <f>IF(SUM(F518:F519)=SUM(I520:J520),SUM(F518:F519))</f>
        <v>42</v>
      </c>
      <c r="G520" s="18">
        <f t="shared" ref="G520:R520" si="214">SUM(G518:G519)</f>
        <v>0</v>
      </c>
      <c r="H520" s="18">
        <f t="shared" si="214"/>
        <v>0</v>
      </c>
      <c r="I520" s="18">
        <f t="shared" si="214"/>
        <v>35</v>
      </c>
      <c r="J520" s="18">
        <f t="shared" si="214"/>
        <v>7</v>
      </c>
      <c r="K520" s="18">
        <f t="shared" si="214"/>
        <v>0</v>
      </c>
      <c r="L520" s="18">
        <f t="shared" si="214"/>
        <v>0</v>
      </c>
      <c r="M520" s="18">
        <f t="shared" si="214"/>
        <v>14</v>
      </c>
      <c r="N520" s="18">
        <f t="shared" si="214"/>
        <v>2</v>
      </c>
      <c r="O520" s="18">
        <f t="shared" si="214"/>
        <v>4</v>
      </c>
      <c r="P520" s="18">
        <f t="shared" si="214"/>
        <v>9</v>
      </c>
      <c r="Q520" s="18">
        <f t="shared" si="214"/>
        <v>9</v>
      </c>
      <c r="R520" s="18">
        <f t="shared" si="214"/>
        <v>0</v>
      </c>
      <c r="S520" s="266" t="s">
        <v>172</v>
      </c>
      <c r="T520" s="270" t="s">
        <v>172</v>
      </c>
      <c r="U520" s="307" t="s">
        <v>172</v>
      </c>
      <c r="V520" s="308" t="s">
        <v>172</v>
      </c>
      <c r="W520" s="340" t="s">
        <v>172</v>
      </c>
    </row>
    <row r="521" spans="1:23" ht="15.95" hidden="1" customHeight="1" outlineLevel="1" thickBot="1" x14ac:dyDescent="0.3">
      <c r="A521" s="391"/>
      <c r="B521" s="394"/>
      <c r="C521" s="403">
        <v>148</v>
      </c>
      <c r="D521" s="349" t="s">
        <v>63</v>
      </c>
      <c r="E521" s="69" t="s">
        <v>15</v>
      </c>
      <c r="F521" s="283">
        <v>5</v>
      </c>
      <c r="G521" s="186"/>
      <c r="H521" s="189"/>
      <c r="I521" s="47">
        <v>3</v>
      </c>
      <c r="J521" s="142">
        <v>2</v>
      </c>
      <c r="K521" s="57"/>
      <c r="L521" s="56"/>
      <c r="M521" s="58">
        <v>4</v>
      </c>
      <c r="N521" s="56">
        <v>4</v>
      </c>
      <c r="O521" s="57">
        <v>5</v>
      </c>
      <c r="P521" s="56"/>
      <c r="Q521" s="57">
        <v>2</v>
      </c>
      <c r="R521" s="56">
        <v>1</v>
      </c>
      <c r="S521" s="279">
        <v>35.6</v>
      </c>
      <c r="T521" s="316">
        <v>13.8</v>
      </c>
      <c r="U521" s="317">
        <v>2</v>
      </c>
      <c r="V521" s="318">
        <v>8</v>
      </c>
      <c r="W521" s="342">
        <v>6</v>
      </c>
    </row>
    <row r="522" spans="1:23" ht="15.95" hidden="1" customHeight="1" outlineLevel="1" thickBot="1" x14ac:dyDescent="0.3">
      <c r="A522" s="391"/>
      <c r="B522" s="394"/>
      <c r="C522" s="404"/>
      <c r="D522" s="355"/>
      <c r="E522" s="32" t="s">
        <v>16</v>
      </c>
      <c r="F522" s="283">
        <v>43</v>
      </c>
      <c r="G522" s="186">
        <v>1</v>
      </c>
      <c r="H522" s="189"/>
      <c r="I522" s="47">
        <v>30</v>
      </c>
      <c r="J522" s="142">
        <v>13</v>
      </c>
      <c r="K522" s="57"/>
      <c r="L522" s="56"/>
      <c r="M522" s="58">
        <v>20</v>
      </c>
      <c r="N522" s="56">
        <v>23</v>
      </c>
      <c r="O522" s="57">
        <v>39</v>
      </c>
      <c r="P522" s="56">
        <v>4</v>
      </c>
      <c r="Q522" s="57">
        <v>12</v>
      </c>
      <c r="R522" s="56"/>
      <c r="S522" s="280">
        <v>36.700000000000003</v>
      </c>
      <c r="T522" s="304">
        <v>14.5</v>
      </c>
      <c r="U522" s="306">
        <v>20</v>
      </c>
      <c r="V522" s="319">
        <v>150</v>
      </c>
      <c r="W522" s="342">
        <v>66</v>
      </c>
    </row>
    <row r="523" spans="1:23" ht="15.95" hidden="1" customHeight="1" outlineLevel="1" thickBot="1" x14ac:dyDescent="0.3">
      <c r="A523" s="391"/>
      <c r="B523" s="394"/>
      <c r="C523" s="405"/>
      <c r="D523" s="356"/>
      <c r="E523" s="36" t="s">
        <v>17</v>
      </c>
      <c r="F523" s="18">
        <f>IF(SUM(F521:F522)=SUM(I523:J523),SUM(F521:F522))</f>
        <v>48</v>
      </c>
      <c r="G523" s="18">
        <f t="shared" ref="G523:R523" si="215">SUM(G521:G522)</f>
        <v>1</v>
      </c>
      <c r="H523" s="18">
        <f t="shared" si="215"/>
        <v>0</v>
      </c>
      <c r="I523" s="18">
        <f t="shared" si="215"/>
        <v>33</v>
      </c>
      <c r="J523" s="18">
        <f t="shared" si="215"/>
        <v>15</v>
      </c>
      <c r="K523" s="18">
        <f t="shared" si="215"/>
        <v>0</v>
      </c>
      <c r="L523" s="18">
        <f t="shared" si="215"/>
        <v>0</v>
      </c>
      <c r="M523" s="18">
        <f t="shared" si="215"/>
        <v>24</v>
      </c>
      <c r="N523" s="18">
        <f t="shared" si="215"/>
        <v>27</v>
      </c>
      <c r="O523" s="18">
        <f t="shared" si="215"/>
        <v>44</v>
      </c>
      <c r="P523" s="18">
        <f t="shared" si="215"/>
        <v>4</v>
      </c>
      <c r="Q523" s="18">
        <f t="shared" si="215"/>
        <v>14</v>
      </c>
      <c r="R523" s="18">
        <f t="shared" si="215"/>
        <v>1</v>
      </c>
      <c r="S523" s="266" t="s">
        <v>172</v>
      </c>
      <c r="T523" s="270" t="s">
        <v>172</v>
      </c>
      <c r="U523" s="307" t="s">
        <v>172</v>
      </c>
      <c r="V523" s="308" t="s">
        <v>172</v>
      </c>
      <c r="W523" s="340" t="s">
        <v>172</v>
      </c>
    </row>
    <row r="524" spans="1:23" ht="15.95" hidden="1" customHeight="1" outlineLevel="1" thickBot="1" x14ac:dyDescent="0.3">
      <c r="A524" s="391"/>
      <c r="B524" s="394"/>
      <c r="C524" s="403">
        <v>149</v>
      </c>
      <c r="D524" s="349" t="s">
        <v>140</v>
      </c>
      <c r="E524" s="64" t="s">
        <v>15</v>
      </c>
      <c r="F524" s="283"/>
      <c r="G524" s="198"/>
      <c r="H524" s="233"/>
      <c r="I524" s="23"/>
      <c r="J524" s="158"/>
      <c r="K524" s="94"/>
      <c r="L524" s="158"/>
      <c r="M524" s="101"/>
      <c r="N524" s="158"/>
      <c r="O524" s="94"/>
      <c r="P524" s="158"/>
      <c r="Q524" s="94"/>
      <c r="R524" s="158"/>
      <c r="S524" s="279"/>
      <c r="T524" s="333"/>
      <c r="U524" s="317"/>
      <c r="V524" s="339"/>
      <c r="W524" s="342"/>
    </row>
    <row r="525" spans="1:23" ht="15.95" hidden="1" customHeight="1" outlineLevel="1" thickBot="1" x14ac:dyDescent="0.3">
      <c r="A525" s="391"/>
      <c r="B525" s="394"/>
      <c r="C525" s="404"/>
      <c r="D525" s="355"/>
      <c r="E525" s="33" t="s">
        <v>16</v>
      </c>
      <c r="F525" s="283">
        <v>21</v>
      </c>
      <c r="G525" s="189"/>
      <c r="H525" s="186"/>
      <c r="I525" s="55">
        <v>18</v>
      </c>
      <c r="J525" s="56">
        <v>3</v>
      </c>
      <c r="K525" s="57"/>
      <c r="L525" s="56"/>
      <c r="M525" s="58">
        <v>9</v>
      </c>
      <c r="N525" s="56">
        <v>9</v>
      </c>
      <c r="O525" s="57">
        <v>9</v>
      </c>
      <c r="P525" s="56">
        <v>6</v>
      </c>
      <c r="Q525" s="57">
        <v>5</v>
      </c>
      <c r="R525" s="56"/>
      <c r="S525" s="280">
        <v>42</v>
      </c>
      <c r="T525" s="304">
        <v>22</v>
      </c>
      <c r="U525" s="306">
        <v>10</v>
      </c>
      <c r="V525" s="319">
        <v>200</v>
      </c>
      <c r="W525" s="342">
        <v>75</v>
      </c>
    </row>
    <row r="526" spans="1:23" ht="15.95" hidden="1" customHeight="1" outlineLevel="1" thickBot="1" x14ac:dyDescent="0.3">
      <c r="A526" s="391"/>
      <c r="B526" s="394"/>
      <c r="C526" s="405"/>
      <c r="D526" s="356"/>
      <c r="E526" s="18" t="s">
        <v>17</v>
      </c>
      <c r="F526" s="18">
        <f>IF(SUM(F524:F525)=SUM(I526:J526),SUM(F524:F525))</f>
        <v>21</v>
      </c>
      <c r="G526" s="18">
        <f t="shared" ref="G526:R526" si="216">SUM(G524:G525)</f>
        <v>0</v>
      </c>
      <c r="H526" s="18">
        <f t="shared" si="216"/>
        <v>0</v>
      </c>
      <c r="I526" s="18">
        <f t="shared" si="216"/>
        <v>18</v>
      </c>
      <c r="J526" s="18">
        <f t="shared" si="216"/>
        <v>3</v>
      </c>
      <c r="K526" s="18">
        <f t="shared" si="216"/>
        <v>0</v>
      </c>
      <c r="L526" s="18">
        <f t="shared" si="216"/>
        <v>0</v>
      </c>
      <c r="M526" s="18">
        <f t="shared" si="216"/>
        <v>9</v>
      </c>
      <c r="N526" s="18">
        <f t="shared" si="216"/>
        <v>9</v>
      </c>
      <c r="O526" s="18">
        <f t="shared" si="216"/>
        <v>9</v>
      </c>
      <c r="P526" s="18">
        <f t="shared" si="216"/>
        <v>6</v>
      </c>
      <c r="Q526" s="18">
        <f t="shared" si="216"/>
        <v>5</v>
      </c>
      <c r="R526" s="18">
        <f t="shared" si="216"/>
        <v>0</v>
      </c>
      <c r="S526" s="266" t="s">
        <v>172</v>
      </c>
      <c r="T526" s="270" t="s">
        <v>172</v>
      </c>
      <c r="U526" s="307" t="s">
        <v>172</v>
      </c>
      <c r="V526" s="308" t="s">
        <v>172</v>
      </c>
      <c r="W526" s="340" t="s">
        <v>172</v>
      </c>
    </row>
    <row r="527" spans="1:23" ht="15.95" hidden="1" customHeight="1" outlineLevel="1" thickBot="1" x14ac:dyDescent="0.3">
      <c r="A527" s="391"/>
      <c r="B527" s="394"/>
      <c r="C527" s="403">
        <v>150</v>
      </c>
      <c r="D527" s="349" t="s">
        <v>227</v>
      </c>
      <c r="E527" s="64" t="s">
        <v>15</v>
      </c>
      <c r="F527" s="283"/>
      <c r="G527" s="198"/>
      <c r="H527" s="197"/>
      <c r="I527" s="115"/>
      <c r="J527" s="141"/>
      <c r="K527" s="94"/>
      <c r="L527" s="15"/>
      <c r="M527" s="101"/>
      <c r="N527" s="15"/>
      <c r="O527" s="94"/>
      <c r="P527" s="15"/>
      <c r="Q527" s="94"/>
      <c r="R527" s="15"/>
      <c r="S527" s="279"/>
      <c r="T527" s="316"/>
      <c r="U527" s="317"/>
      <c r="V527" s="318"/>
      <c r="W527" s="342"/>
    </row>
    <row r="528" spans="1:23" ht="15.95" hidden="1" customHeight="1" outlineLevel="1" thickBot="1" x14ac:dyDescent="0.3">
      <c r="A528" s="391"/>
      <c r="B528" s="394"/>
      <c r="C528" s="404"/>
      <c r="D528" s="355"/>
      <c r="E528" s="69" t="s">
        <v>16</v>
      </c>
      <c r="F528" s="283">
        <v>24</v>
      </c>
      <c r="G528" s="189"/>
      <c r="H528" s="186"/>
      <c r="I528" s="116">
        <v>22</v>
      </c>
      <c r="J528" s="142">
        <v>2</v>
      </c>
      <c r="K528" s="57"/>
      <c r="L528" s="56"/>
      <c r="M528" s="58">
        <v>9</v>
      </c>
      <c r="N528" s="56">
        <v>7</v>
      </c>
      <c r="O528" s="57">
        <v>18</v>
      </c>
      <c r="P528" s="56">
        <v>6</v>
      </c>
      <c r="Q528" s="57">
        <v>8</v>
      </c>
      <c r="R528" s="56"/>
      <c r="S528" s="280">
        <v>38</v>
      </c>
      <c r="T528" s="304">
        <v>30</v>
      </c>
      <c r="U528" s="306">
        <v>25</v>
      </c>
      <c r="V528" s="319">
        <v>175</v>
      </c>
      <c r="W528" s="342">
        <v>85</v>
      </c>
    </row>
    <row r="529" spans="1:23" ht="15.95" hidden="1" customHeight="1" outlineLevel="1" thickBot="1" x14ac:dyDescent="0.3">
      <c r="A529" s="391"/>
      <c r="B529" s="394"/>
      <c r="C529" s="405"/>
      <c r="D529" s="355"/>
      <c r="E529" s="18" t="s">
        <v>17</v>
      </c>
      <c r="F529" s="18">
        <f>IF(SUM(F527:F528)=SUM(I529:J529),SUM(F527:F528))</f>
        <v>24</v>
      </c>
      <c r="G529" s="18">
        <f t="shared" ref="G529:R529" si="217">SUM(G527:G528)</f>
        <v>0</v>
      </c>
      <c r="H529" s="18">
        <f t="shared" si="217"/>
        <v>0</v>
      </c>
      <c r="I529" s="18">
        <f t="shared" si="217"/>
        <v>22</v>
      </c>
      <c r="J529" s="18">
        <f t="shared" si="217"/>
        <v>2</v>
      </c>
      <c r="K529" s="18">
        <f t="shared" si="217"/>
        <v>0</v>
      </c>
      <c r="L529" s="18">
        <f t="shared" si="217"/>
        <v>0</v>
      </c>
      <c r="M529" s="18">
        <f t="shared" si="217"/>
        <v>9</v>
      </c>
      <c r="N529" s="18">
        <f t="shared" si="217"/>
        <v>7</v>
      </c>
      <c r="O529" s="18">
        <f t="shared" si="217"/>
        <v>18</v>
      </c>
      <c r="P529" s="18">
        <f t="shared" si="217"/>
        <v>6</v>
      </c>
      <c r="Q529" s="18">
        <f t="shared" si="217"/>
        <v>8</v>
      </c>
      <c r="R529" s="18">
        <f t="shared" si="217"/>
        <v>0</v>
      </c>
      <c r="S529" s="266" t="s">
        <v>172</v>
      </c>
      <c r="T529" s="270" t="s">
        <v>172</v>
      </c>
      <c r="U529" s="307" t="s">
        <v>172</v>
      </c>
      <c r="V529" s="308" t="s">
        <v>172</v>
      </c>
      <c r="W529" s="340" t="s">
        <v>172</v>
      </c>
    </row>
    <row r="530" spans="1:23" ht="15.95" customHeight="1" collapsed="1" thickBot="1" x14ac:dyDescent="0.3">
      <c r="A530" s="391"/>
      <c r="B530" s="401"/>
      <c r="C530" s="359" t="s">
        <v>160</v>
      </c>
      <c r="D530" s="360"/>
      <c r="E530" s="69" t="s">
        <v>15</v>
      </c>
      <c r="F530" s="283">
        <f>F527+F524+F521+F518+F515+F512</f>
        <v>30</v>
      </c>
      <c r="G530" s="234">
        <f t="shared" ref="G530:R530" si="218">G527+G524+G521+G518+G515+G512</f>
        <v>4</v>
      </c>
      <c r="H530" s="234">
        <f t="shared" si="218"/>
        <v>0</v>
      </c>
      <c r="I530" s="112">
        <f t="shared" si="218"/>
        <v>24</v>
      </c>
      <c r="J530" s="112">
        <f t="shared" si="218"/>
        <v>6</v>
      </c>
      <c r="K530" s="112">
        <f t="shared" si="218"/>
        <v>0</v>
      </c>
      <c r="L530" s="112">
        <f t="shared" si="218"/>
        <v>0</v>
      </c>
      <c r="M530" s="34">
        <f t="shared" si="218"/>
        <v>12</v>
      </c>
      <c r="N530" s="112">
        <f t="shared" si="218"/>
        <v>24</v>
      </c>
      <c r="O530" s="112">
        <f t="shared" si="218"/>
        <v>22</v>
      </c>
      <c r="P530" s="112">
        <f t="shared" si="218"/>
        <v>4</v>
      </c>
      <c r="Q530" s="112">
        <f t="shared" si="218"/>
        <v>9</v>
      </c>
      <c r="R530" s="112">
        <f t="shared" si="218"/>
        <v>1</v>
      </c>
      <c r="S530" s="266">
        <v>39.22</v>
      </c>
      <c r="T530" s="266">
        <v>15.58</v>
      </c>
      <c r="U530" s="140">
        <v>3</v>
      </c>
      <c r="V530" s="140">
        <v>12</v>
      </c>
      <c r="W530" s="340">
        <v>8.4</v>
      </c>
    </row>
    <row r="531" spans="1:23" ht="18" customHeight="1" thickBot="1" x14ac:dyDescent="0.3">
      <c r="A531" s="391"/>
      <c r="B531" s="401"/>
      <c r="C531" s="361"/>
      <c r="D531" s="362"/>
      <c r="E531" s="44" t="s">
        <v>16</v>
      </c>
      <c r="F531" s="283">
        <f>F528+F525+F522+F519+F516+F513</f>
        <v>222</v>
      </c>
      <c r="G531" s="234">
        <f t="shared" ref="G531:R531" si="219">G528+G525+G522+G519+G516+G513</f>
        <v>3</v>
      </c>
      <c r="H531" s="234">
        <f t="shared" si="219"/>
        <v>0</v>
      </c>
      <c r="I531" s="112">
        <f t="shared" si="219"/>
        <v>181</v>
      </c>
      <c r="J531" s="112">
        <f t="shared" si="219"/>
        <v>41</v>
      </c>
      <c r="K531" s="112">
        <f t="shared" si="219"/>
        <v>0</v>
      </c>
      <c r="L531" s="112">
        <f t="shared" si="219"/>
        <v>0</v>
      </c>
      <c r="M531" s="34">
        <f t="shared" si="219"/>
        <v>89</v>
      </c>
      <c r="N531" s="112">
        <f t="shared" si="219"/>
        <v>98</v>
      </c>
      <c r="O531" s="112">
        <f t="shared" si="219"/>
        <v>100</v>
      </c>
      <c r="P531" s="112">
        <f t="shared" si="219"/>
        <v>49</v>
      </c>
      <c r="Q531" s="112">
        <f t="shared" si="219"/>
        <v>51</v>
      </c>
      <c r="R531" s="112">
        <f t="shared" si="219"/>
        <v>0</v>
      </c>
      <c r="S531" s="266">
        <v>39.566666666666663</v>
      </c>
      <c r="T531" s="266">
        <v>18.006666666666664</v>
      </c>
      <c r="U531" s="140">
        <v>11.666666666666666</v>
      </c>
      <c r="V531" s="140">
        <v>170.83333333333334</v>
      </c>
      <c r="W531" s="340">
        <v>69.959999999999994</v>
      </c>
    </row>
    <row r="532" spans="1:23" ht="18" customHeight="1" thickBot="1" x14ac:dyDescent="0.3">
      <c r="A532" s="392"/>
      <c r="B532" s="402"/>
      <c r="C532" s="363"/>
      <c r="D532" s="364"/>
      <c r="E532" s="108" t="s">
        <v>17</v>
      </c>
      <c r="F532" s="108">
        <f>IF(SUM(F530:F531)=SUM(I532:J532),SUM(F530:F531))</f>
        <v>252</v>
      </c>
      <c r="G532" s="123">
        <f t="shared" ref="G532:R532" si="220">SUM(G530:G531)</f>
        <v>7</v>
      </c>
      <c r="H532" s="123">
        <f t="shared" si="220"/>
        <v>0</v>
      </c>
      <c r="I532" s="123">
        <f t="shared" si="220"/>
        <v>205</v>
      </c>
      <c r="J532" s="123">
        <f t="shared" si="220"/>
        <v>47</v>
      </c>
      <c r="K532" s="123">
        <f t="shared" si="220"/>
        <v>0</v>
      </c>
      <c r="L532" s="123">
        <f t="shared" si="220"/>
        <v>0</v>
      </c>
      <c r="M532" s="123">
        <f t="shared" si="220"/>
        <v>101</v>
      </c>
      <c r="N532" s="123">
        <f t="shared" si="220"/>
        <v>122</v>
      </c>
      <c r="O532" s="123">
        <f t="shared" si="220"/>
        <v>122</v>
      </c>
      <c r="P532" s="123">
        <f t="shared" si="220"/>
        <v>53</v>
      </c>
      <c r="Q532" s="123">
        <f t="shared" si="220"/>
        <v>60</v>
      </c>
      <c r="R532" s="123">
        <f t="shared" si="220"/>
        <v>1</v>
      </c>
      <c r="S532" s="127" t="s">
        <v>173</v>
      </c>
      <c r="T532" s="127" t="s">
        <v>173</v>
      </c>
      <c r="U532" s="299" t="s">
        <v>173</v>
      </c>
      <c r="V532" s="300" t="s">
        <v>173</v>
      </c>
      <c r="W532" s="341" t="s">
        <v>173</v>
      </c>
    </row>
    <row r="533" spans="1:23" ht="15.95" hidden="1" customHeight="1" outlineLevel="1" thickBot="1" x14ac:dyDescent="0.3">
      <c r="A533" s="390">
        <v>22</v>
      </c>
      <c r="B533" s="393" t="s">
        <v>119</v>
      </c>
      <c r="C533" s="346">
        <v>151</v>
      </c>
      <c r="D533" s="379" t="s">
        <v>120</v>
      </c>
      <c r="E533" s="69" t="s">
        <v>15</v>
      </c>
      <c r="F533" s="283"/>
      <c r="G533" s="197"/>
      <c r="H533" s="198"/>
      <c r="I533" s="24"/>
      <c r="J533" s="141"/>
      <c r="K533" s="94"/>
      <c r="L533" s="15"/>
      <c r="M533" s="101"/>
      <c r="N533" s="15"/>
      <c r="O533" s="94"/>
      <c r="P533" s="15"/>
      <c r="Q533" s="94"/>
      <c r="R533" s="15"/>
      <c r="S533" s="279"/>
      <c r="T533" s="316"/>
      <c r="U533" s="317"/>
      <c r="V533" s="318"/>
      <c r="W533" s="342"/>
    </row>
    <row r="534" spans="1:23" ht="15.95" hidden="1" customHeight="1" outlineLevel="1" thickBot="1" x14ac:dyDescent="0.3">
      <c r="A534" s="391"/>
      <c r="B534" s="394"/>
      <c r="C534" s="347"/>
      <c r="D534" s="353"/>
      <c r="E534" s="33" t="s">
        <v>16</v>
      </c>
      <c r="F534" s="283">
        <v>235</v>
      </c>
      <c r="G534" s="186"/>
      <c r="H534" s="189"/>
      <c r="I534" s="47">
        <v>190</v>
      </c>
      <c r="J534" s="142">
        <v>45</v>
      </c>
      <c r="K534" s="57"/>
      <c r="L534" s="56"/>
      <c r="M534" s="58">
        <v>90</v>
      </c>
      <c r="N534" s="56">
        <v>56</v>
      </c>
      <c r="O534" s="57">
        <v>76</v>
      </c>
      <c r="P534" s="56">
        <v>32</v>
      </c>
      <c r="Q534" s="57">
        <v>45</v>
      </c>
      <c r="R534" s="56">
        <v>1</v>
      </c>
      <c r="S534" s="280">
        <v>29.4</v>
      </c>
      <c r="T534" s="304">
        <v>11.9</v>
      </c>
      <c r="U534" s="306">
        <v>5</v>
      </c>
      <c r="V534" s="319">
        <v>250</v>
      </c>
      <c r="W534" s="342">
        <v>126.9</v>
      </c>
    </row>
    <row r="535" spans="1:23" ht="15.95" hidden="1" customHeight="1" outlineLevel="1" thickBot="1" x14ac:dyDescent="0.3">
      <c r="A535" s="391"/>
      <c r="B535" s="394"/>
      <c r="C535" s="348"/>
      <c r="D535" s="354"/>
      <c r="E535" s="18" t="s">
        <v>17</v>
      </c>
      <c r="F535" s="18">
        <f>IF(SUM(F533:F534)=SUM(I535:J535),SUM(F533:F534))</f>
        <v>235</v>
      </c>
      <c r="G535" s="18">
        <f t="shared" ref="G535:R535" si="221">SUM(G533:G534)</f>
        <v>0</v>
      </c>
      <c r="H535" s="18">
        <f t="shared" si="221"/>
        <v>0</v>
      </c>
      <c r="I535" s="18">
        <f t="shared" si="221"/>
        <v>190</v>
      </c>
      <c r="J535" s="18">
        <f t="shared" si="221"/>
        <v>45</v>
      </c>
      <c r="K535" s="18">
        <f t="shared" si="221"/>
        <v>0</v>
      </c>
      <c r="L535" s="18">
        <f t="shared" si="221"/>
        <v>0</v>
      </c>
      <c r="M535" s="18">
        <f t="shared" si="221"/>
        <v>90</v>
      </c>
      <c r="N535" s="18">
        <f t="shared" si="221"/>
        <v>56</v>
      </c>
      <c r="O535" s="18">
        <f t="shared" si="221"/>
        <v>76</v>
      </c>
      <c r="P535" s="18">
        <f t="shared" si="221"/>
        <v>32</v>
      </c>
      <c r="Q535" s="18">
        <f t="shared" si="221"/>
        <v>45</v>
      </c>
      <c r="R535" s="18">
        <f t="shared" si="221"/>
        <v>1</v>
      </c>
      <c r="S535" s="266" t="s">
        <v>172</v>
      </c>
      <c r="T535" s="270" t="s">
        <v>172</v>
      </c>
      <c r="U535" s="307" t="s">
        <v>172</v>
      </c>
      <c r="V535" s="308" t="s">
        <v>172</v>
      </c>
      <c r="W535" s="340" t="s">
        <v>172</v>
      </c>
    </row>
    <row r="536" spans="1:23" ht="15.95" hidden="1" customHeight="1" outlineLevel="1" thickBot="1" x14ac:dyDescent="0.3">
      <c r="A536" s="391"/>
      <c r="B536" s="394"/>
      <c r="C536" s="346">
        <v>152</v>
      </c>
      <c r="D536" s="352" t="s">
        <v>121</v>
      </c>
      <c r="E536" s="64" t="s">
        <v>15</v>
      </c>
      <c r="F536" s="283"/>
      <c r="G536" s="197"/>
      <c r="H536" s="198"/>
      <c r="I536" s="24"/>
      <c r="J536" s="141"/>
      <c r="K536" s="94"/>
      <c r="L536" s="15"/>
      <c r="M536" s="101"/>
      <c r="N536" s="15"/>
      <c r="O536" s="94"/>
      <c r="P536" s="15"/>
      <c r="Q536" s="94"/>
      <c r="R536" s="15"/>
      <c r="S536" s="279"/>
      <c r="T536" s="316"/>
      <c r="U536" s="317"/>
      <c r="V536" s="318"/>
      <c r="W536" s="342"/>
    </row>
    <row r="537" spans="1:23" ht="15.95" hidden="1" customHeight="1" outlineLevel="1" thickBot="1" x14ac:dyDescent="0.3">
      <c r="A537" s="391"/>
      <c r="B537" s="394"/>
      <c r="C537" s="347"/>
      <c r="D537" s="353"/>
      <c r="E537" s="33" t="s">
        <v>16</v>
      </c>
      <c r="F537" s="283">
        <v>9</v>
      </c>
      <c r="G537" s="186"/>
      <c r="H537" s="189"/>
      <c r="I537" s="47">
        <v>7</v>
      </c>
      <c r="J537" s="142">
        <v>2</v>
      </c>
      <c r="K537" s="57"/>
      <c r="L537" s="56"/>
      <c r="M537" s="58">
        <v>2</v>
      </c>
      <c r="N537" s="56"/>
      <c r="O537" s="57">
        <v>2</v>
      </c>
      <c r="P537" s="56">
        <v>2</v>
      </c>
      <c r="Q537" s="57">
        <v>1</v>
      </c>
      <c r="R537" s="56"/>
      <c r="S537" s="280">
        <v>40</v>
      </c>
      <c r="T537" s="304">
        <v>22</v>
      </c>
      <c r="U537" s="306">
        <v>80</v>
      </c>
      <c r="V537" s="332">
        <v>125</v>
      </c>
      <c r="W537" s="342">
        <v>99</v>
      </c>
    </row>
    <row r="538" spans="1:23" ht="15.95" hidden="1" customHeight="1" outlineLevel="1" thickBot="1" x14ac:dyDescent="0.3">
      <c r="A538" s="391"/>
      <c r="B538" s="394"/>
      <c r="C538" s="348"/>
      <c r="D538" s="354"/>
      <c r="E538" s="18" t="s">
        <v>17</v>
      </c>
      <c r="F538" s="18">
        <f>IF(SUM(F536:F537)=SUM(I538:J538),SUM(F536:F537))</f>
        <v>9</v>
      </c>
      <c r="G538" s="18">
        <f t="shared" ref="G538:R538" si="222">SUM(G536:G537)</f>
        <v>0</v>
      </c>
      <c r="H538" s="18">
        <f t="shared" si="222"/>
        <v>0</v>
      </c>
      <c r="I538" s="18">
        <f t="shared" si="222"/>
        <v>7</v>
      </c>
      <c r="J538" s="18">
        <f t="shared" si="222"/>
        <v>2</v>
      </c>
      <c r="K538" s="18">
        <f t="shared" si="222"/>
        <v>0</v>
      </c>
      <c r="L538" s="18">
        <f t="shared" si="222"/>
        <v>0</v>
      </c>
      <c r="M538" s="18">
        <f t="shared" si="222"/>
        <v>2</v>
      </c>
      <c r="N538" s="18">
        <f t="shared" si="222"/>
        <v>0</v>
      </c>
      <c r="O538" s="18">
        <f t="shared" si="222"/>
        <v>2</v>
      </c>
      <c r="P538" s="18">
        <f t="shared" si="222"/>
        <v>2</v>
      </c>
      <c r="Q538" s="18">
        <f t="shared" si="222"/>
        <v>1</v>
      </c>
      <c r="R538" s="18">
        <f t="shared" si="222"/>
        <v>0</v>
      </c>
      <c r="S538" s="266" t="s">
        <v>172</v>
      </c>
      <c r="T538" s="270" t="s">
        <v>172</v>
      </c>
      <c r="U538" s="307" t="s">
        <v>172</v>
      </c>
      <c r="V538" s="308" t="s">
        <v>172</v>
      </c>
      <c r="W538" s="340" t="s">
        <v>172</v>
      </c>
    </row>
    <row r="539" spans="1:23" ht="15.95" hidden="1" customHeight="1" outlineLevel="1" thickBot="1" x14ac:dyDescent="0.3">
      <c r="A539" s="391"/>
      <c r="B539" s="394"/>
      <c r="C539" s="346">
        <v>153</v>
      </c>
      <c r="D539" s="352" t="s">
        <v>122</v>
      </c>
      <c r="E539" s="64" t="s">
        <v>15</v>
      </c>
      <c r="F539" s="283"/>
      <c r="G539" s="197"/>
      <c r="H539" s="198"/>
      <c r="I539" s="24"/>
      <c r="J539" s="141"/>
      <c r="K539" s="94"/>
      <c r="L539" s="15"/>
      <c r="M539" s="101"/>
      <c r="N539" s="15"/>
      <c r="O539" s="94"/>
      <c r="P539" s="15"/>
      <c r="Q539" s="94"/>
      <c r="R539" s="15"/>
      <c r="S539" s="279"/>
      <c r="T539" s="316"/>
      <c r="U539" s="317"/>
      <c r="V539" s="318"/>
      <c r="W539" s="342"/>
    </row>
    <row r="540" spans="1:23" ht="15.95" hidden="1" customHeight="1" outlineLevel="1" thickBot="1" x14ac:dyDescent="0.3">
      <c r="A540" s="391"/>
      <c r="B540" s="394"/>
      <c r="C540" s="347"/>
      <c r="D540" s="353"/>
      <c r="E540" s="33" t="s">
        <v>16</v>
      </c>
      <c r="F540" s="283">
        <v>3</v>
      </c>
      <c r="G540" s="186"/>
      <c r="H540" s="189"/>
      <c r="I540" s="47">
        <v>1</v>
      </c>
      <c r="J540" s="142">
        <v>2</v>
      </c>
      <c r="K540" s="57"/>
      <c r="L540" s="56"/>
      <c r="M540" s="58">
        <v>1</v>
      </c>
      <c r="N540" s="56"/>
      <c r="O540" s="57"/>
      <c r="P540" s="56">
        <v>1</v>
      </c>
      <c r="Q540" s="57"/>
      <c r="R540" s="56"/>
      <c r="S540" s="280">
        <v>31</v>
      </c>
      <c r="T540" s="304">
        <v>8</v>
      </c>
      <c r="U540" s="306">
        <v>60</v>
      </c>
      <c r="V540" s="319">
        <v>160</v>
      </c>
      <c r="W540" s="342">
        <v>103</v>
      </c>
    </row>
    <row r="541" spans="1:23" ht="15.95" hidden="1" customHeight="1" outlineLevel="1" thickBot="1" x14ac:dyDescent="0.3">
      <c r="A541" s="391"/>
      <c r="B541" s="394"/>
      <c r="C541" s="348"/>
      <c r="D541" s="354"/>
      <c r="E541" s="18" t="s">
        <v>17</v>
      </c>
      <c r="F541" s="18">
        <f>IF(SUM(F539:F540)=SUM(I541:J541),SUM(F539:F540))</f>
        <v>3</v>
      </c>
      <c r="G541" s="18">
        <f t="shared" ref="G541:R541" si="223">SUM(G539:G540)</f>
        <v>0</v>
      </c>
      <c r="H541" s="18">
        <f t="shared" si="223"/>
        <v>0</v>
      </c>
      <c r="I541" s="18">
        <f t="shared" si="223"/>
        <v>1</v>
      </c>
      <c r="J541" s="18">
        <f t="shared" si="223"/>
        <v>2</v>
      </c>
      <c r="K541" s="18">
        <f t="shared" si="223"/>
        <v>0</v>
      </c>
      <c r="L541" s="18">
        <f t="shared" si="223"/>
        <v>0</v>
      </c>
      <c r="M541" s="18">
        <f t="shared" si="223"/>
        <v>1</v>
      </c>
      <c r="N541" s="18">
        <f t="shared" si="223"/>
        <v>0</v>
      </c>
      <c r="O541" s="18">
        <f t="shared" si="223"/>
        <v>0</v>
      </c>
      <c r="P541" s="18">
        <f t="shared" si="223"/>
        <v>1</v>
      </c>
      <c r="Q541" s="18">
        <f t="shared" si="223"/>
        <v>0</v>
      </c>
      <c r="R541" s="18">
        <f t="shared" si="223"/>
        <v>0</v>
      </c>
      <c r="S541" s="266" t="s">
        <v>172</v>
      </c>
      <c r="T541" s="270" t="s">
        <v>172</v>
      </c>
      <c r="U541" s="307" t="s">
        <v>172</v>
      </c>
      <c r="V541" s="308" t="s">
        <v>172</v>
      </c>
      <c r="W541" s="340" t="s">
        <v>172</v>
      </c>
    </row>
    <row r="542" spans="1:23" ht="15.95" hidden="1" customHeight="1" outlineLevel="1" thickBot="1" x14ac:dyDescent="0.3">
      <c r="A542" s="391"/>
      <c r="B542" s="394"/>
      <c r="C542" s="346">
        <v>154</v>
      </c>
      <c r="D542" s="352" t="s">
        <v>177</v>
      </c>
      <c r="E542" s="64" t="s">
        <v>15</v>
      </c>
      <c r="F542" s="283"/>
      <c r="G542" s="197"/>
      <c r="H542" s="198"/>
      <c r="I542" s="24"/>
      <c r="J542" s="141"/>
      <c r="K542" s="94"/>
      <c r="L542" s="15"/>
      <c r="M542" s="101"/>
      <c r="N542" s="15"/>
      <c r="O542" s="94"/>
      <c r="P542" s="15"/>
      <c r="Q542" s="94"/>
      <c r="R542" s="15"/>
      <c r="S542" s="279"/>
      <c r="T542" s="316"/>
      <c r="U542" s="317"/>
      <c r="V542" s="318"/>
      <c r="W542" s="342"/>
    </row>
    <row r="543" spans="1:23" ht="15.95" hidden="1" customHeight="1" outlineLevel="1" thickBot="1" x14ac:dyDescent="0.3">
      <c r="A543" s="391"/>
      <c r="B543" s="394"/>
      <c r="C543" s="347"/>
      <c r="D543" s="353"/>
      <c r="E543" s="33" t="s">
        <v>16</v>
      </c>
      <c r="F543" s="283">
        <v>11</v>
      </c>
      <c r="G543" s="186"/>
      <c r="H543" s="189"/>
      <c r="I543" s="47">
        <v>10</v>
      </c>
      <c r="J543" s="142">
        <v>1</v>
      </c>
      <c r="K543" s="57"/>
      <c r="L543" s="56"/>
      <c r="M543" s="58"/>
      <c r="N543" s="56">
        <v>1</v>
      </c>
      <c r="O543" s="57">
        <v>4</v>
      </c>
      <c r="P543" s="56"/>
      <c r="Q543" s="57"/>
      <c r="R543" s="56"/>
      <c r="S543" s="280">
        <v>30</v>
      </c>
      <c r="T543" s="304">
        <v>17.8</v>
      </c>
      <c r="U543" s="306">
        <v>30</v>
      </c>
      <c r="V543" s="319">
        <v>260</v>
      </c>
      <c r="W543" s="342">
        <v>102.2</v>
      </c>
    </row>
    <row r="544" spans="1:23" ht="15.95" hidden="1" customHeight="1" outlineLevel="1" thickBot="1" x14ac:dyDescent="0.3">
      <c r="A544" s="391"/>
      <c r="B544" s="394"/>
      <c r="C544" s="348"/>
      <c r="D544" s="354"/>
      <c r="E544" s="18" t="s">
        <v>17</v>
      </c>
      <c r="F544" s="18">
        <f>IF(SUM(F542:F543)=SUM(I544:J544),SUM(F542:F543))</f>
        <v>11</v>
      </c>
      <c r="G544" s="18">
        <f t="shared" ref="G544:R544" si="224">SUM(G542:G543)</f>
        <v>0</v>
      </c>
      <c r="H544" s="18">
        <f t="shared" si="224"/>
        <v>0</v>
      </c>
      <c r="I544" s="18">
        <f t="shared" si="224"/>
        <v>10</v>
      </c>
      <c r="J544" s="18">
        <f t="shared" si="224"/>
        <v>1</v>
      </c>
      <c r="K544" s="18">
        <f t="shared" si="224"/>
        <v>0</v>
      </c>
      <c r="L544" s="18">
        <f t="shared" si="224"/>
        <v>0</v>
      </c>
      <c r="M544" s="18">
        <f t="shared" si="224"/>
        <v>0</v>
      </c>
      <c r="N544" s="18">
        <f t="shared" si="224"/>
        <v>1</v>
      </c>
      <c r="O544" s="18">
        <f t="shared" si="224"/>
        <v>4</v>
      </c>
      <c r="P544" s="18">
        <f t="shared" si="224"/>
        <v>0</v>
      </c>
      <c r="Q544" s="18">
        <f t="shared" si="224"/>
        <v>0</v>
      </c>
      <c r="R544" s="18">
        <f t="shared" si="224"/>
        <v>0</v>
      </c>
      <c r="S544" s="266" t="s">
        <v>172</v>
      </c>
      <c r="T544" s="270" t="s">
        <v>172</v>
      </c>
      <c r="U544" s="307" t="s">
        <v>172</v>
      </c>
      <c r="V544" s="308" t="s">
        <v>172</v>
      </c>
      <c r="W544" s="340" t="s">
        <v>172</v>
      </c>
    </row>
    <row r="545" spans="1:23" ht="15.95" hidden="1" customHeight="1" outlineLevel="1" thickBot="1" x14ac:dyDescent="0.3">
      <c r="A545" s="391"/>
      <c r="B545" s="394"/>
      <c r="C545" s="346">
        <v>155</v>
      </c>
      <c r="D545" s="352" t="s">
        <v>123</v>
      </c>
      <c r="E545" s="64" t="s">
        <v>15</v>
      </c>
      <c r="F545" s="283"/>
      <c r="G545" s="197"/>
      <c r="H545" s="198"/>
      <c r="I545" s="24"/>
      <c r="J545" s="141"/>
      <c r="K545" s="94"/>
      <c r="L545" s="15"/>
      <c r="M545" s="101"/>
      <c r="N545" s="15"/>
      <c r="O545" s="94"/>
      <c r="P545" s="15"/>
      <c r="Q545" s="94"/>
      <c r="R545" s="15"/>
      <c r="S545" s="279"/>
      <c r="T545" s="316"/>
      <c r="U545" s="317"/>
      <c r="V545" s="318"/>
      <c r="W545" s="342"/>
    </row>
    <row r="546" spans="1:23" ht="15.95" hidden="1" customHeight="1" outlineLevel="1" thickBot="1" x14ac:dyDescent="0.3">
      <c r="A546" s="391"/>
      <c r="B546" s="394"/>
      <c r="C546" s="347"/>
      <c r="D546" s="353"/>
      <c r="E546" s="33" t="s">
        <v>16</v>
      </c>
      <c r="F546" s="283">
        <v>6</v>
      </c>
      <c r="G546" s="186"/>
      <c r="H546" s="189"/>
      <c r="I546" s="47">
        <v>5</v>
      </c>
      <c r="J546" s="142">
        <v>1</v>
      </c>
      <c r="K546" s="57"/>
      <c r="L546" s="56"/>
      <c r="M546" s="58">
        <v>1</v>
      </c>
      <c r="N546" s="56"/>
      <c r="O546" s="57">
        <v>2</v>
      </c>
      <c r="P546" s="56">
        <v>2</v>
      </c>
      <c r="Q546" s="57">
        <v>1</v>
      </c>
      <c r="R546" s="56"/>
      <c r="S546" s="280">
        <v>36</v>
      </c>
      <c r="T546" s="304">
        <v>13</v>
      </c>
      <c r="U546" s="306">
        <v>100</v>
      </c>
      <c r="V546" s="319">
        <v>125</v>
      </c>
      <c r="W546" s="342">
        <v>115</v>
      </c>
    </row>
    <row r="547" spans="1:23" ht="15.95" hidden="1" customHeight="1" outlineLevel="1" thickBot="1" x14ac:dyDescent="0.3">
      <c r="A547" s="391"/>
      <c r="B547" s="394"/>
      <c r="C547" s="348"/>
      <c r="D547" s="354"/>
      <c r="E547" s="18" t="s">
        <v>17</v>
      </c>
      <c r="F547" s="18">
        <f>IF(SUM(F545:F546)=SUM(I547:J547),SUM(F545:F546))</f>
        <v>6</v>
      </c>
      <c r="G547" s="18">
        <f t="shared" ref="G547:R547" si="225">SUM(G545:G546)</f>
        <v>0</v>
      </c>
      <c r="H547" s="18">
        <f t="shared" si="225"/>
        <v>0</v>
      </c>
      <c r="I547" s="18">
        <f t="shared" si="225"/>
        <v>5</v>
      </c>
      <c r="J547" s="18">
        <f t="shared" si="225"/>
        <v>1</v>
      </c>
      <c r="K547" s="18">
        <f t="shared" si="225"/>
        <v>0</v>
      </c>
      <c r="L547" s="18">
        <f t="shared" si="225"/>
        <v>0</v>
      </c>
      <c r="M547" s="18">
        <f t="shared" si="225"/>
        <v>1</v>
      </c>
      <c r="N547" s="18">
        <f t="shared" si="225"/>
        <v>0</v>
      </c>
      <c r="O547" s="18">
        <f t="shared" si="225"/>
        <v>2</v>
      </c>
      <c r="P547" s="18">
        <f t="shared" si="225"/>
        <v>2</v>
      </c>
      <c r="Q547" s="18">
        <f t="shared" si="225"/>
        <v>1</v>
      </c>
      <c r="R547" s="18">
        <f t="shared" si="225"/>
        <v>0</v>
      </c>
      <c r="S547" s="266" t="s">
        <v>172</v>
      </c>
      <c r="T547" s="270" t="s">
        <v>172</v>
      </c>
      <c r="U547" s="307" t="s">
        <v>172</v>
      </c>
      <c r="V547" s="308" t="s">
        <v>172</v>
      </c>
      <c r="W547" s="340" t="s">
        <v>172</v>
      </c>
    </row>
    <row r="548" spans="1:23" ht="15.95" hidden="1" customHeight="1" outlineLevel="1" thickBot="1" x14ac:dyDescent="0.3">
      <c r="A548" s="391"/>
      <c r="B548" s="394"/>
      <c r="C548" s="346">
        <v>156</v>
      </c>
      <c r="D548" s="352" t="s">
        <v>124</v>
      </c>
      <c r="E548" s="64" t="s">
        <v>15</v>
      </c>
      <c r="F548" s="283"/>
      <c r="G548" s="197"/>
      <c r="H548" s="198"/>
      <c r="I548" s="24"/>
      <c r="J548" s="141"/>
      <c r="K548" s="94"/>
      <c r="L548" s="15"/>
      <c r="M548" s="101"/>
      <c r="N548" s="15"/>
      <c r="O548" s="94"/>
      <c r="P548" s="15"/>
      <c r="Q548" s="94"/>
      <c r="R548" s="15"/>
      <c r="S548" s="279"/>
      <c r="T548" s="316"/>
      <c r="U548" s="317"/>
      <c r="V548" s="318"/>
      <c r="W548" s="342"/>
    </row>
    <row r="549" spans="1:23" ht="15.95" hidden="1" customHeight="1" outlineLevel="1" thickBot="1" x14ac:dyDescent="0.3">
      <c r="A549" s="391"/>
      <c r="B549" s="394"/>
      <c r="C549" s="347"/>
      <c r="D549" s="353"/>
      <c r="E549" s="33" t="s">
        <v>16</v>
      </c>
      <c r="F549" s="283">
        <v>18</v>
      </c>
      <c r="G549" s="186"/>
      <c r="H549" s="189"/>
      <c r="I549" s="47">
        <v>17</v>
      </c>
      <c r="J549" s="142">
        <v>1</v>
      </c>
      <c r="K549" s="57"/>
      <c r="L549" s="56"/>
      <c r="M549" s="58">
        <v>4</v>
      </c>
      <c r="N549" s="56">
        <v>1</v>
      </c>
      <c r="O549" s="57">
        <v>3</v>
      </c>
      <c r="P549" s="56"/>
      <c r="Q549" s="57">
        <v>1</v>
      </c>
      <c r="R549" s="56"/>
      <c r="S549" s="280">
        <v>37</v>
      </c>
      <c r="T549" s="304">
        <v>15</v>
      </c>
      <c r="U549" s="306">
        <v>20</v>
      </c>
      <c r="V549" s="332">
        <v>100</v>
      </c>
      <c r="W549" s="342">
        <v>47</v>
      </c>
    </row>
    <row r="550" spans="1:23" ht="15.95" hidden="1" customHeight="1" outlineLevel="1" thickBot="1" x14ac:dyDescent="0.3">
      <c r="A550" s="391"/>
      <c r="B550" s="394"/>
      <c r="C550" s="348"/>
      <c r="D550" s="354"/>
      <c r="E550" s="18" t="s">
        <v>17</v>
      </c>
      <c r="F550" s="18">
        <f>IF(SUM(F548:F549)=SUM(I550:J550),SUM(F548:F549))</f>
        <v>18</v>
      </c>
      <c r="G550" s="18">
        <f t="shared" ref="G550:R550" si="226">SUM(G548:G549)</f>
        <v>0</v>
      </c>
      <c r="H550" s="18">
        <f t="shared" si="226"/>
        <v>0</v>
      </c>
      <c r="I550" s="18">
        <f t="shared" si="226"/>
        <v>17</v>
      </c>
      <c r="J550" s="18">
        <f t="shared" si="226"/>
        <v>1</v>
      </c>
      <c r="K550" s="18">
        <f t="shared" si="226"/>
        <v>0</v>
      </c>
      <c r="L550" s="18">
        <f t="shared" si="226"/>
        <v>0</v>
      </c>
      <c r="M550" s="18">
        <f t="shared" si="226"/>
        <v>4</v>
      </c>
      <c r="N550" s="18">
        <f t="shared" si="226"/>
        <v>1</v>
      </c>
      <c r="O550" s="18">
        <f t="shared" si="226"/>
        <v>3</v>
      </c>
      <c r="P550" s="18">
        <f t="shared" si="226"/>
        <v>0</v>
      </c>
      <c r="Q550" s="18">
        <f t="shared" si="226"/>
        <v>1</v>
      </c>
      <c r="R550" s="18">
        <f t="shared" si="226"/>
        <v>0</v>
      </c>
      <c r="S550" s="266" t="s">
        <v>172</v>
      </c>
      <c r="T550" s="270" t="s">
        <v>172</v>
      </c>
      <c r="U550" s="307" t="s">
        <v>172</v>
      </c>
      <c r="V550" s="308" t="s">
        <v>172</v>
      </c>
      <c r="W550" s="340" t="s">
        <v>172</v>
      </c>
    </row>
    <row r="551" spans="1:23" ht="15.95" hidden="1" customHeight="1" outlineLevel="1" thickBot="1" x14ac:dyDescent="0.3">
      <c r="A551" s="391"/>
      <c r="B551" s="394"/>
      <c r="C551" s="346">
        <v>157</v>
      </c>
      <c r="D551" s="352" t="s">
        <v>133</v>
      </c>
      <c r="E551" s="64" t="s">
        <v>15</v>
      </c>
      <c r="F551" s="283"/>
      <c r="G551" s="197"/>
      <c r="H551" s="198"/>
      <c r="I551" s="24"/>
      <c r="J551" s="141"/>
      <c r="K551" s="94"/>
      <c r="L551" s="15"/>
      <c r="M551" s="101"/>
      <c r="N551" s="15"/>
      <c r="O551" s="94"/>
      <c r="P551" s="15"/>
      <c r="Q551" s="94"/>
      <c r="R551" s="15"/>
      <c r="S551" s="279"/>
      <c r="T551" s="316"/>
      <c r="U551" s="317"/>
      <c r="V551" s="318"/>
      <c r="W551" s="342"/>
    </row>
    <row r="552" spans="1:23" ht="15.95" hidden="1" customHeight="1" outlineLevel="1" thickBot="1" x14ac:dyDescent="0.3">
      <c r="A552" s="391"/>
      <c r="B552" s="394"/>
      <c r="C552" s="347"/>
      <c r="D552" s="353"/>
      <c r="E552" s="33" t="s">
        <v>16</v>
      </c>
      <c r="F552" s="283">
        <v>11</v>
      </c>
      <c r="G552" s="186"/>
      <c r="H552" s="189"/>
      <c r="I552" s="47">
        <v>10</v>
      </c>
      <c r="J552" s="142">
        <v>1</v>
      </c>
      <c r="K552" s="57"/>
      <c r="L552" s="56"/>
      <c r="M552" s="58">
        <v>5</v>
      </c>
      <c r="N552" s="56">
        <v>2</v>
      </c>
      <c r="O552" s="57">
        <v>2</v>
      </c>
      <c r="P552" s="56">
        <v>5</v>
      </c>
      <c r="Q552" s="57">
        <v>2</v>
      </c>
      <c r="R552" s="56"/>
      <c r="S552" s="280">
        <v>38</v>
      </c>
      <c r="T552" s="304">
        <v>17</v>
      </c>
      <c r="U552" s="306">
        <v>50</v>
      </c>
      <c r="V552" s="319">
        <v>150</v>
      </c>
      <c r="W552" s="342">
        <v>101</v>
      </c>
    </row>
    <row r="553" spans="1:23" ht="15.95" hidden="1" customHeight="1" outlineLevel="1" thickBot="1" x14ac:dyDescent="0.3">
      <c r="A553" s="391"/>
      <c r="B553" s="394"/>
      <c r="C553" s="348"/>
      <c r="D553" s="354"/>
      <c r="E553" s="18" t="s">
        <v>17</v>
      </c>
      <c r="F553" s="18">
        <f>IF(SUM(F551:F552)=SUM(I553:J553),SUM(F551:F552))</f>
        <v>11</v>
      </c>
      <c r="G553" s="18">
        <f t="shared" ref="G553:R553" si="227">SUM(G551:G552)</f>
        <v>0</v>
      </c>
      <c r="H553" s="18">
        <f t="shared" si="227"/>
        <v>0</v>
      </c>
      <c r="I553" s="18">
        <f t="shared" si="227"/>
        <v>10</v>
      </c>
      <c r="J553" s="18">
        <f t="shared" si="227"/>
        <v>1</v>
      </c>
      <c r="K553" s="18">
        <f t="shared" si="227"/>
        <v>0</v>
      </c>
      <c r="L553" s="18">
        <f t="shared" si="227"/>
        <v>0</v>
      </c>
      <c r="M553" s="18">
        <f t="shared" si="227"/>
        <v>5</v>
      </c>
      <c r="N553" s="18">
        <f t="shared" si="227"/>
        <v>2</v>
      </c>
      <c r="O553" s="18">
        <f t="shared" si="227"/>
        <v>2</v>
      </c>
      <c r="P553" s="18">
        <f t="shared" si="227"/>
        <v>5</v>
      </c>
      <c r="Q553" s="18">
        <f t="shared" si="227"/>
        <v>2</v>
      </c>
      <c r="R553" s="18">
        <f t="shared" si="227"/>
        <v>0</v>
      </c>
      <c r="S553" s="266" t="s">
        <v>172</v>
      </c>
      <c r="T553" s="270" t="s">
        <v>172</v>
      </c>
      <c r="U553" s="307" t="s">
        <v>172</v>
      </c>
      <c r="V553" s="308" t="s">
        <v>172</v>
      </c>
      <c r="W553" s="340" t="s">
        <v>172</v>
      </c>
    </row>
    <row r="554" spans="1:23" ht="15.95" hidden="1" customHeight="1" outlineLevel="1" thickBot="1" x14ac:dyDescent="0.3">
      <c r="A554" s="391"/>
      <c r="B554" s="394"/>
      <c r="C554" s="346">
        <v>158</v>
      </c>
      <c r="D554" s="352" t="s">
        <v>231</v>
      </c>
      <c r="E554" s="64" t="s">
        <v>15</v>
      </c>
      <c r="F554" s="283"/>
      <c r="G554" s="197"/>
      <c r="H554" s="198"/>
      <c r="I554" s="24"/>
      <c r="J554" s="141"/>
      <c r="K554" s="94"/>
      <c r="L554" s="15"/>
      <c r="M554" s="101"/>
      <c r="N554" s="15"/>
      <c r="O554" s="94"/>
      <c r="P554" s="15"/>
      <c r="Q554" s="94"/>
      <c r="R554" s="15"/>
      <c r="S554" s="279"/>
      <c r="T554" s="316"/>
      <c r="U554" s="317"/>
      <c r="V554" s="318"/>
      <c r="W554" s="342"/>
    </row>
    <row r="555" spans="1:23" ht="15.95" hidden="1" customHeight="1" outlineLevel="1" thickBot="1" x14ac:dyDescent="0.3">
      <c r="A555" s="391"/>
      <c r="B555" s="394"/>
      <c r="C555" s="347"/>
      <c r="D555" s="353"/>
      <c r="E555" s="33" t="s">
        <v>16</v>
      </c>
      <c r="F555" s="283"/>
      <c r="G555" s="186"/>
      <c r="H555" s="189"/>
      <c r="I555" s="47"/>
      <c r="J555" s="142"/>
      <c r="K555" s="57"/>
      <c r="L555" s="56"/>
      <c r="M555" s="58"/>
      <c r="N555" s="56"/>
      <c r="O555" s="57"/>
      <c r="P555" s="56"/>
      <c r="Q555" s="57"/>
      <c r="R555" s="56"/>
      <c r="S555" s="280"/>
      <c r="T555" s="304"/>
      <c r="U555" s="306"/>
      <c r="V555" s="319"/>
      <c r="W555" s="342"/>
    </row>
    <row r="556" spans="1:23" ht="15.75" hidden="1" customHeight="1" outlineLevel="1" thickBot="1" x14ac:dyDescent="0.3">
      <c r="A556" s="391"/>
      <c r="B556" s="394"/>
      <c r="C556" s="348"/>
      <c r="D556" s="354"/>
      <c r="E556" s="18" t="s">
        <v>17</v>
      </c>
      <c r="F556" s="18">
        <f>IF(SUM(F554:F555)=SUM(I556:J556),SUM(F554:F555))</f>
        <v>0</v>
      </c>
      <c r="G556" s="18">
        <f t="shared" ref="G556:R556" si="228">SUM(G554:G555)</f>
        <v>0</v>
      </c>
      <c r="H556" s="18">
        <f t="shared" si="228"/>
        <v>0</v>
      </c>
      <c r="I556" s="18">
        <f t="shared" si="228"/>
        <v>0</v>
      </c>
      <c r="J556" s="18">
        <f t="shared" si="228"/>
        <v>0</v>
      </c>
      <c r="K556" s="18">
        <f t="shared" si="228"/>
        <v>0</v>
      </c>
      <c r="L556" s="18">
        <f t="shared" si="228"/>
        <v>0</v>
      </c>
      <c r="M556" s="18">
        <f t="shared" si="228"/>
        <v>0</v>
      </c>
      <c r="N556" s="18">
        <f t="shared" si="228"/>
        <v>0</v>
      </c>
      <c r="O556" s="18">
        <f t="shared" si="228"/>
        <v>0</v>
      </c>
      <c r="P556" s="18">
        <f t="shared" si="228"/>
        <v>0</v>
      </c>
      <c r="Q556" s="18">
        <f t="shared" si="228"/>
        <v>0</v>
      </c>
      <c r="R556" s="18">
        <f t="shared" si="228"/>
        <v>0</v>
      </c>
      <c r="S556" s="266" t="s">
        <v>172</v>
      </c>
      <c r="T556" s="270" t="s">
        <v>172</v>
      </c>
      <c r="U556" s="307" t="s">
        <v>172</v>
      </c>
      <c r="V556" s="308" t="s">
        <v>172</v>
      </c>
      <c r="W556" s="340" t="s">
        <v>172</v>
      </c>
    </row>
    <row r="557" spans="1:23" ht="15.95" hidden="1" customHeight="1" outlineLevel="1" thickBot="1" x14ac:dyDescent="0.3">
      <c r="A557" s="391"/>
      <c r="B557" s="394"/>
      <c r="C557" s="346">
        <v>159</v>
      </c>
      <c r="D557" s="352" t="s">
        <v>207</v>
      </c>
      <c r="E557" s="64" t="s">
        <v>15</v>
      </c>
      <c r="F557" s="283"/>
      <c r="G557" s="197"/>
      <c r="H557" s="198"/>
      <c r="I557" s="24"/>
      <c r="J557" s="141"/>
      <c r="K557" s="94"/>
      <c r="L557" s="15"/>
      <c r="M557" s="101"/>
      <c r="N557" s="15"/>
      <c r="O557" s="94"/>
      <c r="P557" s="15"/>
      <c r="Q557" s="94"/>
      <c r="R557" s="15"/>
      <c r="S557" s="279"/>
      <c r="T557" s="316"/>
      <c r="U557" s="317"/>
      <c r="V557" s="318"/>
      <c r="W557" s="342"/>
    </row>
    <row r="558" spans="1:23" ht="15.95" hidden="1" customHeight="1" outlineLevel="1" thickBot="1" x14ac:dyDescent="0.3">
      <c r="A558" s="391"/>
      <c r="B558" s="394"/>
      <c r="C558" s="347"/>
      <c r="D558" s="353"/>
      <c r="E558" s="33" t="s">
        <v>16</v>
      </c>
      <c r="F558" s="283">
        <v>4</v>
      </c>
      <c r="G558" s="186"/>
      <c r="H558" s="189"/>
      <c r="I558" s="47">
        <v>3</v>
      </c>
      <c r="J558" s="142">
        <v>1</v>
      </c>
      <c r="K558" s="57"/>
      <c r="L558" s="56"/>
      <c r="M558" s="58">
        <v>1</v>
      </c>
      <c r="N558" s="56"/>
      <c r="O558" s="57">
        <v>1</v>
      </c>
      <c r="P558" s="56"/>
      <c r="Q558" s="57">
        <v>1</v>
      </c>
      <c r="R558" s="56"/>
      <c r="S558" s="280">
        <v>36</v>
      </c>
      <c r="T558" s="304">
        <v>12</v>
      </c>
      <c r="U558" s="306">
        <v>35</v>
      </c>
      <c r="V558" s="332">
        <v>100</v>
      </c>
      <c r="W558" s="342">
        <v>65</v>
      </c>
    </row>
    <row r="559" spans="1:23" ht="20.25" hidden="1" customHeight="1" outlineLevel="1" thickBot="1" x14ac:dyDescent="0.3">
      <c r="A559" s="391"/>
      <c r="B559" s="394"/>
      <c r="C559" s="348"/>
      <c r="D559" s="354"/>
      <c r="E559" s="18" t="s">
        <v>17</v>
      </c>
      <c r="F559" s="18">
        <f>IF(SUM(F557:F558)=SUM(I559:J559),SUM(F557:F558))</f>
        <v>4</v>
      </c>
      <c r="G559" s="18">
        <f t="shared" ref="G559:R559" si="229">SUM(G557:G558)</f>
        <v>0</v>
      </c>
      <c r="H559" s="18">
        <f t="shared" si="229"/>
        <v>0</v>
      </c>
      <c r="I559" s="18">
        <f t="shared" si="229"/>
        <v>3</v>
      </c>
      <c r="J559" s="18">
        <f t="shared" si="229"/>
        <v>1</v>
      </c>
      <c r="K559" s="18">
        <f t="shared" si="229"/>
        <v>0</v>
      </c>
      <c r="L559" s="18">
        <f t="shared" si="229"/>
        <v>0</v>
      </c>
      <c r="M559" s="18">
        <f t="shared" si="229"/>
        <v>1</v>
      </c>
      <c r="N559" s="18">
        <f t="shared" si="229"/>
        <v>0</v>
      </c>
      <c r="O559" s="18">
        <f t="shared" si="229"/>
        <v>1</v>
      </c>
      <c r="P559" s="18">
        <f t="shared" si="229"/>
        <v>0</v>
      </c>
      <c r="Q559" s="18">
        <f t="shared" si="229"/>
        <v>1</v>
      </c>
      <c r="R559" s="18">
        <f t="shared" si="229"/>
        <v>0</v>
      </c>
      <c r="S559" s="266" t="s">
        <v>172</v>
      </c>
      <c r="T559" s="270" t="s">
        <v>172</v>
      </c>
      <c r="U559" s="307" t="s">
        <v>172</v>
      </c>
      <c r="V559" s="308" t="s">
        <v>172</v>
      </c>
      <c r="W559" s="340" t="s">
        <v>172</v>
      </c>
    </row>
    <row r="560" spans="1:23" ht="15.95" hidden="1" customHeight="1" outlineLevel="1" thickBot="1" x14ac:dyDescent="0.3">
      <c r="A560" s="391"/>
      <c r="B560" s="394"/>
      <c r="C560" s="346">
        <v>160</v>
      </c>
      <c r="D560" s="352" t="s">
        <v>125</v>
      </c>
      <c r="E560" s="64" t="s">
        <v>15</v>
      </c>
      <c r="F560" s="283"/>
      <c r="G560" s="197"/>
      <c r="H560" s="198"/>
      <c r="I560" s="24"/>
      <c r="J560" s="141"/>
      <c r="K560" s="94"/>
      <c r="L560" s="15"/>
      <c r="M560" s="101"/>
      <c r="N560" s="15"/>
      <c r="O560" s="94"/>
      <c r="P560" s="15"/>
      <c r="Q560" s="94"/>
      <c r="R560" s="15"/>
      <c r="S560" s="279"/>
      <c r="T560" s="316"/>
      <c r="U560" s="317"/>
      <c r="V560" s="318"/>
      <c r="W560" s="342"/>
    </row>
    <row r="561" spans="1:23" ht="15.95" hidden="1" customHeight="1" outlineLevel="1" thickBot="1" x14ac:dyDescent="0.3">
      <c r="A561" s="391"/>
      <c r="B561" s="394"/>
      <c r="C561" s="347"/>
      <c r="D561" s="353"/>
      <c r="E561" s="33" t="s">
        <v>16</v>
      </c>
      <c r="F561" s="283">
        <v>7</v>
      </c>
      <c r="G561" s="186"/>
      <c r="H561" s="189"/>
      <c r="I561" s="47">
        <v>6</v>
      </c>
      <c r="J561" s="142">
        <v>1</v>
      </c>
      <c r="K561" s="57"/>
      <c r="L561" s="56"/>
      <c r="M561" s="58">
        <v>3</v>
      </c>
      <c r="N561" s="56"/>
      <c r="O561" s="57">
        <v>2</v>
      </c>
      <c r="P561" s="56">
        <v>6</v>
      </c>
      <c r="Q561" s="57">
        <v>2</v>
      </c>
      <c r="R561" s="56"/>
      <c r="S561" s="280">
        <v>40</v>
      </c>
      <c r="T561" s="304">
        <v>17.899999999999999</v>
      </c>
      <c r="U561" s="306">
        <v>40</v>
      </c>
      <c r="V561" s="319">
        <v>135</v>
      </c>
      <c r="W561" s="342">
        <v>76.400000000000006</v>
      </c>
    </row>
    <row r="562" spans="1:23" ht="15.75" hidden="1" customHeight="1" outlineLevel="1" thickBot="1" x14ac:dyDescent="0.3">
      <c r="A562" s="391"/>
      <c r="B562" s="394"/>
      <c r="C562" s="348"/>
      <c r="D562" s="354"/>
      <c r="E562" s="18" t="s">
        <v>17</v>
      </c>
      <c r="F562" s="18">
        <f>IF(SUM(F560:F561)=SUM(I562:J562),SUM(F560:F561))</f>
        <v>7</v>
      </c>
      <c r="G562" s="18">
        <f t="shared" ref="G562:R562" si="230">SUM(G560:G561)</f>
        <v>0</v>
      </c>
      <c r="H562" s="18">
        <f t="shared" si="230"/>
        <v>0</v>
      </c>
      <c r="I562" s="18">
        <f t="shared" si="230"/>
        <v>6</v>
      </c>
      <c r="J562" s="18">
        <f t="shared" si="230"/>
        <v>1</v>
      </c>
      <c r="K562" s="18">
        <f t="shared" si="230"/>
        <v>0</v>
      </c>
      <c r="L562" s="18">
        <f t="shared" si="230"/>
        <v>0</v>
      </c>
      <c r="M562" s="18">
        <f t="shared" si="230"/>
        <v>3</v>
      </c>
      <c r="N562" s="18">
        <f t="shared" si="230"/>
        <v>0</v>
      </c>
      <c r="O562" s="18">
        <f t="shared" si="230"/>
        <v>2</v>
      </c>
      <c r="P562" s="18">
        <f t="shared" si="230"/>
        <v>6</v>
      </c>
      <c r="Q562" s="18">
        <f t="shared" si="230"/>
        <v>2</v>
      </c>
      <c r="R562" s="18">
        <f t="shared" si="230"/>
        <v>0</v>
      </c>
      <c r="S562" s="266" t="s">
        <v>172</v>
      </c>
      <c r="T562" s="270" t="s">
        <v>172</v>
      </c>
      <c r="U562" s="307" t="s">
        <v>172</v>
      </c>
      <c r="V562" s="308" t="s">
        <v>172</v>
      </c>
      <c r="W562" s="340" t="s">
        <v>172</v>
      </c>
    </row>
    <row r="563" spans="1:23" ht="15.95" hidden="1" customHeight="1" outlineLevel="1" thickBot="1" x14ac:dyDescent="0.3">
      <c r="A563" s="391"/>
      <c r="B563" s="394"/>
      <c r="C563" s="346">
        <v>161</v>
      </c>
      <c r="D563" s="352" t="s">
        <v>126</v>
      </c>
      <c r="E563" s="64" t="s">
        <v>15</v>
      </c>
      <c r="F563" s="283"/>
      <c r="G563" s="197"/>
      <c r="H563" s="198"/>
      <c r="I563" s="24"/>
      <c r="J563" s="141"/>
      <c r="K563" s="94"/>
      <c r="L563" s="15"/>
      <c r="M563" s="101"/>
      <c r="N563" s="15"/>
      <c r="O563" s="94"/>
      <c r="P563" s="15"/>
      <c r="Q563" s="94"/>
      <c r="R563" s="15"/>
      <c r="S563" s="279"/>
      <c r="T563" s="316"/>
      <c r="U563" s="317"/>
      <c r="V563" s="318"/>
      <c r="W563" s="342"/>
    </row>
    <row r="564" spans="1:23" ht="15.95" hidden="1" customHeight="1" outlineLevel="1" thickBot="1" x14ac:dyDescent="0.3">
      <c r="A564" s="391"/>
      <c r="B564" s="394"/>
      <c r="C564" s="347"/>
      <c r="D564" s="353"/>
      <c r="E564" s="69" t="s">
        <v>16</v>
      </c>
      <c r="F564" s="283">
        <v>16</v>
      </c>
      <c r="G564" s="186"/>
      <c r="H564" s="189"/>
      <c r="I564" s="47">
        <v>12</v>
      </c>
      <c r="J564" s="142">
        <v>4</v>
      </c>
      <c r="K564" s="57"/>
      <c r="L564" s="56"/>
      <c r="M564" s="58">
        <v>3</v>
      </c>
      <c r="N564" s="56"/>
      <c r="O564" s="57">
        <v>13</v>
      </c>
      <c r="P564" s="56">
        <v>1</v>
      </c>
      <c r="Q564" s="57">
        <v>3</v>
      </c>
      <c r="R564" s="56"/>
      <c r="S564" s="280">
        <v>36</v>
      </c>
      <c r="T564" s="304">
        <v>18</v>
      </c>
      <c r="U564" s="306">
        <v>35</v>
      </c>
      <c r="V564" s="319">
        <v>130</v>
      </c>
      <c r="W564" s="342">
        <v>73</v>
      </c>
    </row>
    <row r="565" spans="1:23" ht="15.95" hidden="1" customHeight="1" outlineLevel="1" thickBot="1" x14ac:dyDescent="0.3">
      <c r="A565" s="391"/>
      <c r="B565" s="394"/>
      <c r="C565" s="348"/>
      <c r="D565" s="353"/>
      <c r="E565" s="18" t="s">
        <v>17</v>
      </c>
      <c r="F565" s="18">
        <f>IF(SUM(F563:F564)=SUM(I565:J565),SUM(F563:F564))</f>
        <v>16</v>
      </c>
      <c r="G565" s="18">
        <f t="shared" ref="G565:R565" si="231">SUM(G563:G564)</f>
        <v>0</v>
      </c>
      <c r="H565" s="18">
        <f t="shared" si="231"/>
        <v>0</v>
      </c>
      <c r="I565" s="18">
        <f t="shared" si="231"/>
        <v>12</v>
      </c>
      <c r="J565" s="18">
        <f t="shared" si="231"/>
        <v>4</v>
      </c>
      <c r="K565" s="18">
        <f t="shared" si="231"/>
        <v>0</v>
      </c>
      <c r="L565" s="18">
        <f t="shared" si="231"/>
        <v>0</v>
      </c>
      <c r="M565" s="18">
        <f t="shared" si="231"/>
        <v>3</v>
      </c>
      <c r="N565" s="18">
        <f t="shared" si="231"/>
        <v>0</v>
      </c>
      <c r="O565" s="18">
        <f t="shared" si="231"/>
        <v>13</v>
      </c>
      <c r="P565" s="18">
        <f t="shared" si="231"/>
        <v>1</v>
      </c>
      <c r="Q565" s="18">
        <f t="shared" si="231"/>
        <v>3</v>
      </c>
      <c r="R565" s="18">
        <f t="shared" si="231"/>
        <v>0</v>
      </c>
      <c r="S565" s="266" t="s">
        <v>172</v>
      </c>
      <c r="T565" s="270" t="s">
        <v>172</v>
      </c>
      <c r="U565" s="307" t="s">
        <v>172</v>
      </c>
      <c r="V565" s="308" t="s">
        <v>172</v>
      </c>
      <c r="W565" s="340" t="s">
        <v>172</v>
      </c>
    </row>
    <row r="566" spans="1:23" ht="15.95" customHeight="1" collapsed="1" thickBot="1" x14ac:dyDescent="0.3">
      <c r="A566" s="391"/>
      <c r="B566" s="401"/>
      <c r="C566" s="359" t="s">
        <v>161</v>
      </c>
      <c r="D566" s="360"/>
      <c r="E566" s="28" t="s">
        <v>15</v>
      </c>
      <c r="F566" s="283">
        <f>F563+F560+F557+F554+F551+F548+F545+F542+F539+F536+F533</f>
        <v>0</v>
      </c>
      <c r="G566" s="237">
        <f t="shared" ref="G566:R566" si="232">G563+G560+G557+G554+G551+G548+G545+G542+G539+G536+G533</f>
        <v>0</v>
      </c>
      <c r="H566" s="237">
        <f t="shared" si="232"/>
        <v>0</v>
      </c>
      <c r="I566" s="28">
        <f t="shared" si="232"/>
        <v>0</v>
      </c>
      <c r="J566" s="67">
        <f t="shared" si="232"/>
        <v>0</v>
      </c>
      <c r="K566" s="136">
        <f t="shared" si="232"/>
        <v>0</v>
      </c>
      <c r="L566" s="136">
        <f t="shared" si="232"/>
        <v>0</v>
      </c>
      <c r="M566" s="19">
        <f t="shared" si="232"/>
        <v>0</v>
      </c>
      <c r="N566" s="222">
        <f t="shared" si="232"/>
        <v>0</v>
      </c>
      <c r="O566" s="222">
        <f t="shared" si="232"/>
        <v>0</v>
      </c>
      <c r="P566" s="222">
        <f t="shared" si="232"/>
        <v>0</v>
      </c>
      <c r="Q566" s="222">
        <f t="shared" si="232"/>
        <v>0</v>
      </c>
      <c r="R566" s="222">
        <f t="shared" si="232"/>
        <v>0</v>
      </c>
      <c r="S566" s="266"/>
      <c r="T566" s="266"/>
      <c r="U566" s="154"/>
      <c r="V566" s="154"/>
      <c r="W566" s="341"/>
    </row>
    <row r="567" spans="1:23" ht="17.25" customHeight="1" thickBot="1" x14ac:dyDescent="0.3">
      <c r="A567" s="391"/>
      <c r="B567" s="401"/>
      <c r="C567" s="361"/>
      <c r="D567" s="362"/>
      <c r="E567" s="28" t="s">
        <v>16</v>
      </c>
      <c r="F567" s="283">
        <f>F564+F561+F558+F555+F552+F549+F546+F543+F540+F537+F534</f>
        <v>320</v>
      </c>
      <c r="G567" s="237">
        <f t="shared" ref="G567:R567" si="233">G564+G561+G558+G555+G552+G549+G546+G543+G540+G537+G534</f>
        <v>0</v>
      </c>
      <c r="H567" s="237">
        <f t="shared" si="233"/>
        <v>0</v>
      </c>
      <c r="I567" s="222">
        <f t="shared" si="233"/>
        <v>261</v>
      </c>
      <c r="J567" s="222">
        <f t="shared" si="233"/>
        <v>59</v>
      </c>
      <c r="K567" s="222">
        <f t="shared" si="233"/>
        <v>0</v>
      </c>
      <c r="L567" s="222">
        <f t="shared" si="233"/>
        <v>0</v>
      </c>
      <c r="M567" s="19">
        <f t="shared" si="233"/>
        <v>110</v>
      </c>
      <c r="N567" s="222">
        <f t="shared" si="233"/>
        <v>60</v>
      </c>
      <c r="O567" s="222">
        <f t="shared" si="233"/>
        <v>105</v>
      </c>
      <c r="P567" s="222">
        <f t="shared" si="233"/>
        <v>49</v>
      </c>
      <c r="Q567" s="222">
        <f t="shared" si="233"/>
        <v>56</v>
      </c>
      <c r="R567" s="222">
        <f t="shared" si="233"/>
        <v>1</v>
      </c>
      <c r="S567" s="266">
        <v>35.339999999999996</v>
      </c>
      <c r="T567" s="266">
        <v>15.26</v>
      </c>
      <c r="U567" s="154">
        <v>45.5</v>
      </c>
      <c r="V567" s="154">
        <v>153.5</v>
      </c>
      <c r="W567" s="341">
        <v>90.85</v>
      </c>
    </row>
    <row r="568" spans="1:23" ht="17.25" customHeight="1" thickBot="1" x14ac:dyDescent="0.3">
      <c r="A568" s="392"/>
      <c r="B568" s="402"/>
      <c r="C568" s="363"/>
      <c r="D568" s="364"/>
      <c r="E568" s="108" t="s">
        <v>17</v>
      </c>
      <c r="F568" s="108">
        <f>IF(SUM(F566:F567)=SUM(I568:J568),SUM(F566:F567))</f>
        <v>320</v>
      </c>
      <c r="G568" s="123">
        <f t="shared" ref="G568:R568" si="234">SUM(G566:G567)</f>
        <v>0</v>
      </c>
      <c r="H568" s="123">
        <f t="shared" si="234"/>
        <v>0</v>
      </c>
      <c r="I568" s="123">
        <f t="shared" si="234"/>
        <v>261</v>
      </c>
      <c r="J568" s="123">
        <f t="shared" si="234"/>
        <v>59</v>
      </c>
      <c r="K568" s="123">
        <f t="shared" si="234"/>
        <v>0</v>
      </c>
      <c r="L568" s="123">
        <f t="shared" si="234"/>
        <v>0</v>
      </c>
      <c r="M568" s="123">
        <f t="shared" si="234"/>
        <v>110</v>
      </c>
      <c r="N568" s="123">
        <f t="shared" si="234"/>
        <v>60</v>
      </c>
      <c r="O568" s="123">
        <f t="shared" si="234"/>
        <v>105</v>
      </c>
      <c r="P568" s="123">
        <f t="shared" si="234"/>
        <v>49</v>
      </c>
      <c r="Q568" s="123">
        <f t="shared" si="234"/>
        <v>56</v>
      </c>
      <c r="R568" s="123">
        <f t="shared" si="234"/>
        <v>1</v>
      </c>
      <c r="S568" s="127" t="s">
        <v>173</v>
      </c>
      <c r="T568" s="127" t="s">
        <v>173</v>
      </c>
      <c r="U568" s="299" t="s">
        <v>173</v>
      </c>
      <c r="V568" s="300" t="s">
        <v>173</v>
      </c>
      <c r="W568" s="341" t="s">
        <v>173</v>
      </c>
    </row>
    <row r="569" spans="1:23" ht="15.95" hidden="1" customHeight="1" outlineLevel="1" thickBot="1" x14ac:dyDescent="0.3">
      <c r="A569" s="390">
        <v>23</v>
      </c>
      <c r="B569" s="393" t="s">
        <v>21</v>
      </c>
      <c r="C569" s="346">
        <v>162</v>
      </c>
      <c r="D569" s="388" t="s">
        <v>22</v>
      </c>
      <c r="E569" s="43" t="s">
        <v>15</v>
      </c>
      <c r="F569" s="283">
        <v>20</v>
      </c>
      <c r="G569" s="197"/>
      <c r="H569" s="198">
        <v>1</v>
      </c>
      <c r="I569" s="24">
        <v>16</v>
      </c>
      <c r="J569" s="141">
        <v>4</v>
      </c>
      <c r="K569" s="94"/>
      <c r="L569" s="15"/>
      <c r="M569" s="101">
        <v>9</v>
      </c>
      <c r="N569" s="15"/>
      <c r="O569" s="94">
        <v>14</v>
      </c>
      <c r="P569" s="15">
        <v>1</v>
      </c>
      <c r="Q569" s="94">
        <v>5</v>
      </c>
      <c r="R569" s="15"/>
      <c r="S569" s="279">
        <v>34</v>
      </c>
      <c r="T569" s="316">
        <v>14</v>
      </c>
      <c r="U569" s="317">
        <v>2</v>
      </c>
      <c r="V569" s="318">
        <v>20</v>
      </c>
      <c r="W569" s="342">
        <v>9.1999999999999993</v>
      </c>
    </row>
    <row r="570" spans="1:23" ht="15.95" hidden="1" customHeight="1" outlineLevel="1" thickBot="1" x14ac:dyDescent="0.3">
      <c r="A570" s="391"/>
      <c r="B570" s="394"/>
      <c r="C570" s="347"/>
      <c r="D570" s="355"/>
      <c r="E570" s="33" t="s">
        <v>16</v>
      </c>
      <c r="F570" s="283">
        <v>72</v>
      </c>
      <c r="G570" s="186"/>
      <c r="H570" s="189"/>
      <c r="I570" s="47">
        <v>56</v>
      </c>
      <c r="J570" s="142">
        <v>16</v>
      </c>
      <c r="K570" s="57"/>
      <c r="L570" s="56"/>
      <c r="M570" s="58">
        <v>45</v>
      </c>
      <c r="N570" s="56">
        <v>4</v>
      </c>
      <c r="O570" s="57">
        <v>54</v>
      </c>
      <c r="P570" s="56">
        <v>23</v>
      </c>
      <c r="Q570" s="57">
        <v>28</v>
      </c>
      <c r="R570" s="56"/>
      <c r="S570" s="280">
        <v>41</v>
      </c>
      <c r="T570" s="304">
        <v>21</v>
      </c>
      <c r="U570" s="306">
        <v>5</v>
      </c>
      <c r="V570" s="319">
        <v>175</v>
      </c>
      <c r="W570" s="342">
        <v>80.099999999999994</v>
      </c>
    </row>
    <row r="571" spans="1:23" ht="15.95" hidden="1" customHeight="1" outlineLevel="1" thickBot="1" x14ac:dyDescent="0.3">
      <c r="A571" s="391"/>
      <c r="B571" s="394"/>
      <c r="C571" s="348"/>
      <c r="D571" s="356"/>
      <c r="E571" s="18" t="s">
        <v>17</v>
      </c>
      <c r="F571" s="18">
        <f>IF(SUM(F569:F570)=SUM(I571:J571),SUM(F569:F570))</f>
        <v>92</v>
      </c>
      <c r="G571" s="18">
        <f t="shared" ref="G571:R571" si="235">SUM(G569:G570)</f>
        <v>0</v>
      </c>
      <c r="H571" s="18">
        <f t="shared" si="235"/>
        <v>1</v>
      </c>
      <c r="I571" s="18">
        <f t="shared" si="235"/>
        <v>72</v>
      </c>
      <c r="J571" s="18">
        <f t="shared" si="235"/>
        <v>20</v>
      </c>
      <c r="K571" s="18">
        <f t="shared" si="235"/>
        <v>0</v>
      </c>
      <c r="L571" s="18">
        <f t="shared" si="235"/>
        <v>0</v>
      </c>
      <c r="M571" s="18">
        <f t="shared" si="235"/>
        <v>54</v>
      </c>
      <c r="N571" s="18">
        <f t="shared" si="235"/>
        <v>4</v>
      </c>
      <c r="O571" s="18">
        <f t="shared" si="235"/>
        <v>68</v>
      </c>
      <c r="P571" s="18">
        <f t="shared" si="235"/>
        <v>24</v>
      </c>
      <c r="Q571" s="18">
        <f t="shared" si="235"/>
        <v>33</v>
      </c>
      <c r="R571" s="18">
        <f t="shared" si="235"/>
        <v>0</v>
      </c>
      <c r="S571" s="266" t="s">
        <v>172</v>
      </c>
      <c r="T571" s="270" t="s">
        <v>172</v>
      </c>
      <c r="U571" s="307" t="s">
        <v>172</v>
      </c>
      <c r="V571" s="308" t="s">
        <v>172</v>
      </c>
      <c r="W571" s="340" t="s">
        <v>172</v>
      </c>
    </row>
    <row r="572" spans="1:23" ht="15.95" hidden="1" customHeight="1" outlineLevel="1" thickBot="1" x14ac:dyDescent="0.3">
      <c r="A572" s="391"/>
      <c r="B572" s="394"/>
      <c r="C572" s="346">
        <v>163</v>
      </c>
      <c r="D572" s="352" t="s">
        <v>23</v>
      </c>
      <c r="E572" s="64" t="s">
        <v>15</v>
      </c>
      <c r="F572" s="283"/>
      <c r="G572" s="197"/>
      <c r="H572" s="198"/>
      <c r="I572" s="24"/>
      <c r="J572" s="141"/>
      <c r="K572" s="94"/>
      <c r="L572" s="15"/>
      <c r="M572" s="101"/>
      <c r="N572" s="15"/>
      <c r="O572" s="94"/>
      <c r="P572" s="15"/>
      <c r="Q572" s="94"/>
      <c r="R572" s="15"/>
      <c r="S572" s="279"/>
      <c r="T572" s="316"/>
      <c r="U572" s="317"/>
      <c r="V572" s="318"/>
      <c r="W572" s="342"/>
    </row>
    <row r="573" spans="1:23" ht="15.95" hidden="1" customHeight="1" outlineLevel="1" thickBot="1" x14ac:dyDescent="0.3">
      <c r="A573" s="391"/>
      <c r="B573" s="394"/>
      <c r="C573" s="347"/>
      <c r="D573" s="353"/>
      <c r="E573" s="33" t="s">
        <v>16</v>
      </c>
      <c r="F573" s="283">
        <v>35</v>
      </c>
      <c r="G573" s="186"/>
      <c r="H573" s="189"/>
      <c r="I573" s="47">
        <v>29</v>
      </c>
      <c r="J573" s="142">
        <v>6</v>
      </c>
      <c r="K573" s="57"/>
      <c r="L573" s="56"/>
      <c r="M573" s="58">
        <v>15</v>
      </c>
      <c r="N573" s="56">
        <v>5</v>
      </c>
      <c r="O573" s="57">
        <v>29</v>
      </c>
      <c r="P573" s="56"/>
      <c r="Q573" s="57">
        <v>9</v>
      </c>
      <c r="R573" s="56">
        <v>1</v>
      </c>
      <c r="S573" s="280">
        <v>32.799999999999997</v>
      </c>
      <c r="T573" s="304">
        <v>12.2</v>
      </c>
      <c r="U573" s="306">
        <v>15</v>
      </c>
      <c r="V573" s="332">
        <v>150</v>
      </c>
      <c r="W573" s="342">
        <v>82.5</v>
      </c>
    </row>
    <row r="574" spans="1:23" ht="15.95" hidden="1" customHeight="1" outlineLevel="1" thickBot="1" x14ac:dyDescent="0.3">
      <c r="A574" s="391"/>
      <c r="B574" s="394"/>
      <c r="C574" s="348"/>
      <c r="D574" s="354"/>
      <c r="E574" s="18" t="s">
        <v>17</v>
      </c>
      <c r="F574" s="18">
        <f>IF(SUM(F572:F573)=SUM(I574:J574),SUM(F572:F573))</f>
        <v>35</v>
      </c>
      <c r="G574" s="18">
        <f t="shared" ref="G574:R574" si="236">SUM(G572:G573)</f>
        <v>0</v>
      </c>
      <c r="H574" s="18">
        <f t="shared" si="236"/>
        <v>0</v>
      </c>
      <c r="I574" s="18">
        <f t="shared" si="236"/>
        <v>29</v>
      </c>
      <c r="J574" s="18">
        <f t="shared" si="236"/>
        <v>6</v>
      </c>
      <c r="K574" s="18">
        <f t="shared" si="236"/>
        <v>0</v>
      </c>
      <c r="L574" s="18">
        <f t="shared" si="236"/>
        <v>0</v>
      </c>
      <c r="M574" s="18">
        <f t="shared" si="236"/>
        <v>15</v>
      </c>
      <c r="N574" s="18">
        <f t="shared" si="236"/>
        <v>5</v>
      </c>
      <c r="O574" s="18">
        <f t="shared" si="236"/>
        <v>29</v>
      </c>
      <c r="P574" s="18">
        <f t="shared" si="236"/>
        <v>0</v>
      </c>
      <c r="Q574" s="18">
        <f t="shared" si="236"/>
        <v>9</v>
      </c>
      <c r="R574" s="18">
        <f t="shared" si="236"/>
        <v>1</v>
      </c>
      <c r="S574" s="266" t="s">
        <v>172</v>
      </c>
      <c r="T574" s="270" t="s">
        <v>172</v>
      </c>
      <c r="U574" s="307" t="s">
        <v>172</v>
      </c>
      <c r="V574" s="308" t="s">
        <v>172</v>
      </c>
      <c r="W574" s="340" t="s">
        <v>172</v>
      </c>
    </row>
    <row r="575" spans="1:23" ht="15.95" hidden="1" customHeight="1" outlineLevel="1" thickBot="1" x14ac:dyDescent="0.3">
      <c r="A575" s="391"/>
      <c r="B575" s="394"/>
      <c r="C575" s="346">
        <v>164</v>
      </c>
      <c r="D575" s="352" t="s">
        <v>24</v>
      </c>
      <c r="E575" s="64" t="s">
        <v>15</v>
      </c>
      <c r="F575" s="283"/>
      <c r="G575" s="197"/>
      <c r="H575" s="198"/>
      <c r="I575" s="24"/>
      <c r="J575" s="141"/>
      <c r="K575" s="94"/>
      <c r="L575" s="15"/>
      <c r="M575" s="101"/>
      <c r="N575" s="15"/>
      <c r="O575" s="94"/>
      <c r="P575" s="15"/>
      <c r="Q575" s="94"/>
      <c r="R575" s="15"/>
      <c r="S575" s="279"/>
      <c r="T575" s="316"/>
      <c r="U575" s="317"/>
      <c r="V575" s="318"/>
      <c r="W575" s="342"/>
    </row>
    <row r="576" spans="1:23" ht="15.95" hidden="1" customHeight="1" outlineLevel="1" thickBot="1" x14ac:dyDescent="0.3">
      <c r="A576" s="391"/>
      <c r="B576" s="394"/>
      <c r="C576" s="347"/>
      <c r="D576" s="353"/>
      <c r="E576" s="33" t="s">
        <v>16</v>
      </c>
      <c r="F576" s="283">
        <v>19</v>
      </c>
      <c r="G576" s="186"/>
      <c r="H576" s="189"/>
      <c r="I576" s="47">
        <v>17</v>
      </c>
      <c r="J576" s="142">
        <v>2</v>
      </c>
      <c r="K576" s="57"/>
      <c r="L576" s="56"/>
      <c r="M576" s="58">
        <v>16</v>
      </c>
      <c r="N576" s="56">
        <v>10</v>
      </c>
      <c r="O576" s="57">
        <v>17</v>
      </c>
      <c r="P576" s="56">
        <v>3</v>
      </c>
      <c r="Q576" s="57">
        <v>8</v>
      </c>
      <c r="R576" s="56">
        <v>1</v>
      </c>
      <c r="S576" s="280">
        <v>32</v>
      </c>
      <c r="T576" s="304">
        <v>20</v>
      </c>
      <c r="U576" s="306">
        <v>10</v>
      </c>
      <c r="V576" s="319">
        <v>110</v>
      </c>
      <c r="W576" s="342">
        <v>60</v>
      </c>
    </row>
    <row r="577" spans="1:23" ht="15.95" hidden="1" customHeight="1" outlineLevel="1" thickBot="1" x14ac:dyDescent="0.3">
      <c r="A577" s="391"/>
      <c r="B577" s="394"/>
      <c r="C577" s="348"/>
      <c r="D577" s="354"/>
      <c r="E577" s="18" t="s">
        <v>17</v>
      </c>
      <c r="F577" s="18">
        <f>IF(SUM(F575:F576)=SUM(I577:J577),SUM(F575:F576))</f>
        <v>19</v>
      </c>
      <c r="G577" s="18">
        <f t="shared" ref="G577:R577" si="237">SUM(G575:G576)</f>
        <v>0</v>
      </c>
      <c r="H577" s="18">
        <f t="shared" si="237"/>
        <v>0</v>
      </c>
      <c r="I577" s="18">
        <f t="shared" si="237"/>
        <v>17</v>
      </c>
      <c r="J577" s="18">
        <f t="shared" si="237"/>
        <v>2</v>
      </c>
      <c r="K577" s="18">
        <f t="shared" si="237"/>
        <v>0</v>
      </c>
      <c r="L577" s="18">
        <f t="shared" si="237"/>
        <v>0</v>
      </c>
      <c r="M577" s="18">
        <f t="shared" si="237"/>
        <v>16</v>
      </c>
      <c r="N577" s="18">
        <f t="shared" si="237"/>
        <v>10</v>
      </c>
      <c r="O577" s="18">
        <f t="shared" si="237"/>
        <v>17</v>
      </c>
      <c r="P577" s="18">
        <f t="shared" si="237"/>
        <v>3</v>
      </c>
      <c r="Q577" s="18">
        <f t="shared" si="237"/>
        <v>8</v>
      </c>
      <c r="R577" s="18">
        <f t="shared" si="237"/>
        <v>1</v>
      </c>
      <c r="S577" s="266" t="s">
        <v>172</v>
      </c>
      <c r="T577" s="270" t="s">
        <v>172</v>
      </c>
      <c r="U577" s="307" t="s">
        <v>172</v>
      </c>
      <c r="V577" s="308" t="s">
        <v>172</v>
      </c>
      <c r="W577" s="340" t="s">
        <v>172</v>
      </c>
    </row>
    <row r="578" spans="1:23" ht="15.95" hidden="1" customHeight="1" outlineLevel="1" thickBot="1" x14ac:dyDescent="0.3">
      <c r="A578" s="391"/>
      <c r="B578" s="394"/>
      <c r="C578" s="346">
        <v>165</v>
      </c>
      <c r="D578" s="352" t="s">
        <v>218</v>
      </c>
      <c r="E578" s="64" t="s">
        <v>15</v>
      </c>
      <c r="F578" s="283"/>
      <c r="G578" s="197"/>
      <c r="H578" s="198"/>
      <c r="I578" s="24"/>
      <c r="J578" s="141"/>
      <c r="K578" s="94"/>
      <c r="L578" s="15"/>
      <c r="M578" s="101"/>
      <c r="N578" s="15"/>
      <c r="O578" s="94"/>
      <c r="P578" s="15"/>
      <c r="Q578" s="94"/>
      <c r="R578" s="15"/>
      <c r="S578" s="279"/>
      <c r="T578" s="316"/>
      <c r="U578" s="317"/>
      <c r="V578" s="318"/>
      <c r="W578" s="342"/>
    </row>
    <row r="579" spans="1:23" ht="15.95" hidden="1" customHeight="1" outlineLevel="1" thickBot="1" x14ac:dyDescent="0.3">
      <c r="A579" s="391"/>
      <c r="B579" s="394"/>
      <c r="C579" s="347"/>
      <c r="D579" s="353"/>
      <c r="E579" s="33" t="s">
        <v>16</v>
      </c>
      <c r="F579" s="283">
        <v>10</v>
      </c>
      <c r="G579" s="186"/>
      <c r="H579" s="189"/>
      <c r="I579" s="47">
        <v>7</v>
      </c>
      <c r="J579" s="142">
        <v>3</v>
      </c>
      <c r="K579" s="57"/>
      <c r="L579" s="56"/>
      <c r="M579" s="58">
        <v>8</v>
      </c>
      <c r="N579" s="56"/>
      <c r="O579" s="57">
        <v>9</v>
      </c>
      <c r="P579" s="56">
        <v>1</v>
      </c>
      <c r="Q579" s="57">
        <v>2</v>
      </c>
      <c r="R579" s="56">
        <v>4</v>
      </c>
      <c r="S579" s="280">
        <v>34</v>
      </c>
      <c r="T579" s="304">
        <v>14</v>
      </c>
      <c r="U579" s="306">
        <v>25</v>
      </c>
      <c r="V579" s="319">
        <v>100</v>
      </c>
      <c r="W579" s="342">
        <v>62.5</v>
      </c>
    </row>
    <row r="580" spans="1:23" ht="15.95" hidden="1" customHeight="1" outlineLevel="1" thickBot="1" x14ac:dyDescent="0.3">
      <c r="A580" s="391"/>
      <c r="B580" s="394"/>
      <c r="C580" s="348"/>
      <c r="D580" s="354"/>
      <c r="E580" s="18" t="s">
        <v>17</v>
      </c>
      <c r="F580" s="18">
        <f>IF(SUM(F578:F579)=SUM(I580:J580),SUM(F578:F579))</f>
        <v>10</v>
      </c>
      <c r="G580" s="18">
        <f t="shared" ref="G580:R580" si="238">SUM(G578:G579)</f>
        <v>0</v>
      </c>
      <c r="H580" s="18">
        <f t="shared" si="238"/>
        <v>0</v>
      </c>
      <c r="I580" s="18">
        <f t="shared" si="238"/>
        <v>7</v>
      </c>
      <c r="J580" s="18">
        <f t="shared" si="238"/>
        <v>3</v>
      </c>
      <c r="K580" s="18">
        <f t="shared" si="238"/>
        <v>0</v>
      </c>
      <c r="L580" s="18">
        <f t="shared" si="238"/>
        <v>0</v>
      </c>
      <c r="M580" s="18">
        <f t="shared" si="238"/>
        <v>8</v>
      </c>
      <c r="N580" s="18">
        <f t="shared" si="238"/>
        <v>0</v>
      </c>
      <c r="O580" s="18">
        <f t="shared" si="238"/>
        <v>9</v>
      </c>
      <c r="P580" s="18">
        <f t="shared" si="238"/>
        <v>1</v>
      </c>
      <c r="Q580" s="18">
        <f t="shared" si="238"/>
        <v>2</v>
      </c>
      <c r="R580" s="18">
        <f t="shared" si="238"/>
        <v>4</v>
      </c>
      <c r="S580" s="266" t="s">
        <v>172</v>
      </c>
      <c r="T580" s="270" t="s">
        <v>172</v>
      </c>
      <c r="U580" s="307" t="s">
        <v>172</v>
      </c>
      <c r="V580" s="308" t="s">
        <v>172</v>
      </c>
      <c r="W580" s="340" t="s">
        <v>172</v>
      </c>
    </row>
    <row r="581" spans="1:23" ht="15.95" hidden="1" customHeight="1" outlineLevel="1" thickBot="1" x14ac:dyDescent="0.3">
      <c r="A581" s="391"/>
      <c r="B581" s="394"/>
      <c r="C581" s="346">
        <v>166</v>
      </c>
      <c r="D581" s="352" t="s">
        <v>25</v>
      </c>
      <c r="E581" s="64" t="s">
        <v>15</v>
      </c>
      <c r="F581" s="283"/>
      <c r="G581" s="197"/>
      <c r="H581" s="198"/>
      <c r="I581" s="24"/>
      <c r="J581" s="141"/>
      <c r="K581" s="94"/>
      <c r="L581" s="15"/>
      <c r="M581" s="101"/>
      <c r="N581" s="15"/>
      <c r="O581" s="94"/>
      <c r="P581" s="15"/>
      <c r="Q581" s="94"/>
      <c r="R581" s="15"/>
      <c r="S581" s="279"/>
      <c r="T581" s="316"/>
      <c r="U581" s="317"/>
      <c r="V581" s="318"/>
      <c r="W581" s="342"/>
    </row>
    <row r="582" spans="1:23" ht="15.95" hidden="1" customHeight="1" outlineLevel="1" thickBot="1" x14ac:dyDescent="0.3">
      <c r="A582" s="391"/>
      <c r="B582" s="394"/>
      <c r="C582" s="347"/>
      <c r="D582" s="353"/>
      <c r="E582" s="33" t="s">
        <v>16</v>
      </c>
      <c r="F582" s="283">
        <v>28</v>
      </c>
      <c r="G582" s="197"/>
      <c r="H582" s="198">
        <v>3</v>
      </c>
      <c r="I582" s="24">
        <v>23</v>
      </c>
      <c r="J582" s="141">
        <v>5</v>
      </c>
      <c r="K582" s="94"/>
      <c r="L582" s="15"/>
      <c r="M582" s="101">
        <v>12</v>
      </c>
      <c r="N582" s="15">
        <v>3</v>
      </c>
      <c r="O582" s="94">
        <v>8</v>
      </c>
      <c r="P582" s="15">
        <v>3</v>
      </c>
      <c r="Q582" s="94">
        <v>6</v>
      </c>
      <c r="R582" s="15"/>
      <c r="S582" s="279">
        <v>35</v>
      </c>
      <c r="T582" s="316">
        <v>16</v>
      </c>
      <c r="U582" s="317">
        <v>15</v>
      </c>
      <c r="V582" s="318">
        <v>155</v>
      </c>
      <c r="W582" s="342">
        <v>85</v>
      </c>
    </row>
    <row r="583" spans="1:23" ht="15.95" hidden="1" customHeight="1" outlineLevel="1" thickBot="1" x14ac:dyDescent="0.3">
      <c r="A583" s="391"/>
      <c r="B583" s="394"/>
      <c r="C583" s="348"/>
      <c r="D583" s="354"/>
      <c r="E583" s="18" t="s">
        <v>17</v>
      </c>
      <c r="F583" s="18">
        <f>IF(SUM(F581:F582)=SUM(I583:J583),SUM(F581:F582))</f>
        <v>28</v>
      </c>
      <c r="G583" s="18">
        <f t="shared" ref="G583:R583" si="239">SUM(G581:G582)</f>
        <v>0</v>
      </c>
      <c r="H583" s="18">
        <f t="shared" si="239"/>
        <v>3</v>
      </c>
      <c r="I583" s="18">
        <f t="shared" si="239"/>
        <v>23</v>
      </c>
      <c r="J583" s="18">
        <f t="shared" si="239"/>
        <v>5</v>
      </c>
      <c r="K583" s="18">
        <f t="shared" si="239"/>
        <v>0</v>
      </c>
      <c r="L583" s="18">
        <f t="shared" si="239"/>
        <v>0</v>
      </c>
      <c r="M583" s="18">
        <f t="shared" si="239"/>
        <v>12</v>
      </c>
      <c r="N583" s="18">
        <f t="shared" si="239"/>
        <v>3</v>
      </c>
      <c r="O583" s="18">
        <f t="shared" si="239"/>
        <v>8</v>
      </c>
      <c r="P583" s="18">
        <f t="shared" si="239"/>
        <v>3</v>
      </c>
      <c r="Q583" s="18">
        <f t="shared" si="239"/>
        <v>6</v>
      </c>
      <c r="R583" s="18">
        <f t="shared" si="239"/>
        <v>0</v>
      </c>
      <c r="S583" s="266" t="s">
        <v>172</v>
      </c>
      <c r="T583" s="270" t="s">
        <v>172</v>
      </c>
      <c r="U583" s="307" t="s">
        <v>172</v>
      </c>
      <c r="V583" s="308" t="s">
        <v>172</v>
      </c>
      <c r="W583" s="340" t="s">
        <v>172</v>
      </c>
    </row>
    <row r="584" spans="1:23" ht="15.95" hidden="1" customHeight="1" outlineLevel="1" thickBot="1" x14ac:dyDescent="0.3">
      <c r="A584" s="391"/>
      <c r="B584" s="394"/>
      <c r="C584" s="346">
        <v>167</v>
      </c>
      <c r="D584" s="352" t="s">
        <v>137</v>
      </c>
      <c r="E584" s="64" t="s">
        <v>15</v>
      </c>
      <c r="F584" s="283"/>
      <c r="G584" s="197"/>
      <c r="H584" s="198"/>
      <c r="I584" s="24"/>
      <c r="J584" s="141"/>
      <c r="K584" s="94"/>
      <c r="L584" s="15"/>
      <c r="M584" s="101"/>
      <c r="N584" s="15"/>
      <c r="O584" s="94"/>
      <c r="P584" s="15"/>
      <c r="Q584" s="94"/>
      <c r="R584" s="15"/>
      <c r="S584" s="279"/>
      <c r="T584" s="316"/>
      <c r="U584" s="317"/>
      <c r="V584" s="318"/>
      <c r="W584" s="342"/>
    </row>
    <row r="585" spans="1:23" ht="15.95" hidden="1" customHeight="1" outlineLevel="1" thickBot="1" x14ac:dyDescent="0.3">
      <c r="A585" s="391"/>
      <c r="B585" s="394"/>
      <c r="C585" s="347"/>
      <c r="D585" s="353"/>
      <c r="E585" s="33" t="s">
        <v>16</v>
      </c>
      <c r="F585" s="283">
        <v>6</v>
      </c>
      <c r="G585" s="186"/>
      <c r="H585" s="189"/>
      <c r="I585" s="47">
        <v>5</v>
      </c>
      <c r="J585" s="142">
        <v>1</v>
      </c>
      <c r="K585" s="57"/>
      <c r="L585" s="56"/>
      <c r="M585" s="58">
        <v>3</v>
      </c>
      <c r="N585" s="56"/>
      <c r="O585" s="57">
        <v>2</v>
      </c>
      <c r="P585" s="56">
        <v>1</v>
      </c>
      <c r="Q585" s="57">
        <v>3</v>
      </c>
      <c r="R585" s="56"/>
      <c r="S585" s="280">
        <v>37.799999999999997</v>
      </c>
      <c r="T585" s="304">
        <v>17.600000000000001</v>
      </c>
      <c r="U585" s="306">
        <v>60</v>
      </c>
      <c r="V585" s="319">
        <v>120</v>
      </c>
      <c r="W585" s="342">
        <v>90</v>
      </c>
    </row>
    <row r="586" spans="1:23" ht="15.95" hidden="1" customHeight="1" outlineLevel="1" thickBot="1" x14ac:dyDescent="0.3">
      <c r="A586" s="391"/>
      <c r="B586" s="394"/>
      <c r="C586" s="348"/>
      <c r="D586" s="354"/>
      <c r="E586" s="18" t="s">
        <v>17</v>
      </c>
      <c r="F586" s="18">
        <f>IF(SUM(F584:F585)=SUM(I586:J586),SUM(F584:F585))</f>
        <v>6</v>
      </c>
      <c r="G586" s="18">
        <f t="shared" ref="G586:R586" si="240">SUM(G584:G585)</f>
        <v>0</v>
      </c>
      <c r="H586" s="18">
        <f t="shared" si="240"/>
        <v>0</v>
      </c>
      <c r="I586" s="18">
        <f t="shared" si="240"/>
        <v>5</v>
      </c>
      <c r="J586" s="18">
        <f t="shared" si="240"/>
        <v>1</v>
      </c>
      <c r="K586" s="18">
        <f t="shared" si="240"/>
        <v>0</v>
      </c>
      <c r="L586" s="18">
        <f t="shared" si="240"/>
        <v>0</v>
      </c>
      <c r="M586" s="18">
        <f t="shared" si="240"/>
        <v>3</v>
      </c>
      <c r="N586" s="18">
        <f t="shared" si="240"/>
        <v>0</v>
      </c>
      <c r="O586" s="18">
        <f t="shared" si="240"/>
        <v>2</v>
      </c>
      <c r="P586" s="18">
        <f t="shared" si="240"/>
        <v>1</v>
      </c>
      <c r="Q586" s="18">
        <f t="shared" si="240"/>
        <v>3</v>
      </c>
      <c r="R586" s="18">
        <f t="shared" si="240"/>
        <v>0</v>
      </c>
      <c r="S586" s="266" t="s">
        <v>172</v>
      </c>
      <c r="T586" s="270" t="s">
        <v>172</v>
      </c>
      <c r="U586" s="307" t="s">
        <v>172</v>
      </c>
      <c r="V586" s="308" t="s">
        <v>172</v>
      </c>
      <c r="W586" s="340" t="s">
        <v>172</v>
      </c>
    </row>
    <row r="587" spans="1:23" ht="15.95" customHeight="1" collapsed="1" thickBot="1" x14ac:dyDescent="0.3">
      <c r="A587" s="391"/>
      <c r="B587" s="394"/>
      <c r="C587" s="359" t="s">
        <v>162</v>
      </c>
      <c r="D587" s="360"/>
      <c r="E587" s="68" t="s">
        <v>15</v>
      </c>
      <c r="F587" s="283">
        <f>F584+F581+F578+F575+F572+F569</f>
        <v>20</v>
      </c>
      <c r="G587" s="234">
        <f t="shared" ref="G587:R587" si="241">G584+G581+G578+G575+G572+G569</f>
        <v>0</v>
      </c>
      <c r="H587" s="234">
        <f t="shared" si="241"/>
        <v>1</v>
      </c>
      <c r="I587" s="223">
        <f t="shared" si="241"/>
        <v>16</v>
      </c>
      <c r="J587" s="112">
        <f t="shared" si="241"/>
        <v>4</v>
      </c>
      <c r="K587" s="112">
        <f t="shared" si="241"/>
        <v>0</v>
      </c>
      <c r="L587" s="112">
        <f t="shared" si="241"/>
        <v>0</v>
      </c>
      <c r="M587" s="34">
        <f t="shared" si="241"/>
        <v>9</v>
      </c>
      <c r="N587" s="112">
        <f t="shared" si="241"/>
        <v>0</v>
      </c>
      <c r="O587" s="112">
        <f t="shared" si="241"/>
        <v>14</v>
      </c>
      <c r="P587" s="112">
        <f t="shared" si="241"/>
        <v>1</v>
      </c>
      <c r="Q587" s="112">
        <f t="shared" si="241"/>
        <v>5</v>
      </c>
      <c r="R587" s="112">
        <f t="shared" si="241"/>
        <v>0</v>
      </c>
      <c r="S587" s="266">
        <v>34</v>
      </c>
      <c r="T587" s="266">
        <v>14</v>
      </c>
      <c r="U587" s="140">
        <v>2</v>
      </c>
      <c r="V587" s="140">
        <v>20</v>
      </c>
      <c r="W587" s="340">
        <v>9.1999999999999993</v>
      </c>
    </row>
    <row r="588" spans="1:23" ht="15.95" customHeight="1" thickBot="1" x14ac:dyDescent="0.3">
      <c r="A588" s="391"/>
      <c r="B588" s="394"/>
      <c r="C588" s="361"/>
      <c r="D588" s="362"/>
      <c r="E588" s="44" t="s">
        <v>16</v>
      </c>
      <c r="F588" s="283">
        <f>F585+F582+F579+F576+F573+F570</f>
        <v>170</v>
      </c>
      <c r="G588" s="234">
        <f t="shared" ref="G588:R588" si="242">G585+G582+G579+G576+G573+G570</f>
        <v>0</v>
      </c>
      <c r="H588" s="234">
        <f t="shared" si="242"/>
        <v>3</v>
      </c>
      <c r="I588" s="223">
        <f t="shared" si="242"/>
        <v>137</v>
      </c>
      <c r="J588" s="223">
        <f t="shared" si="242"/>
        <v>33</v>
      </c>
      <c r="K588" s="112">
        <f t="shared" si="242"/>
        <v>0</v>
      </c>
      <c r="L588" s="112">
        <f t="shared" si="242"/>
        <v>0</v>
      </c>
      <c r="M588" s="34">
        <f t="shared" si="242"/>
        <v>99</v>
      </c>
      <c r="N588" s="112">
        <f t="shared" si="242"/>
        <v>22</v>
      </c>
      <c r="O588" s="112">
        <f t="shared" si="242"/>
        <v>119</v>
      </c>
      <c r="P588" s="112">
        <f t="shared" si="242"/>
        <v>31</v>
      </c>
      <c r="Q588" s="112">
        <f t="shared" si="242"/>
        <v>56</v>
      </c>
      <c r="R588" s="112">
        <f t="shared" si="242"/>
        <v>6</v>
      </c>
      <c r="S588" s="266">
        <v>35.433333333333337</v>
      </c>
      <c r="T588" s="266">
        <v>16.8</v>
      </c>
      <c r="U588" s="140">
        <v>21.666666666666668</v>
      </c>
      <c r="V588" s="140">
        <v>135</v>
      </c>
      <c r="W588" s="340">
        <v>76.683333333333337</v>
      </c>
    </row>
    <row r="589" spans="1:23" ht="15.95" customHeight="1" thickBot="1" x14ac:dyDescent="0.3">
      <c r="A589" s="392"/>
      <c r="B589" s="395"/>
      <c r="C589" s="363"/>
      <c r="D589" s="364"/>
      <c r="E589" s="108" t="s">
        <v>17</v>
      </c>
      <c r="F589" s="108">
        <f>IF(SUM(F587:F588)=SUM(I589:J589),SUM(F587:F588))</f>
        <v>190</v>
      </c>
      <c r="G589" s="123">
        <f t="shared" ref="G589:R589" si="243">SUM(G587:G588)</f>
        <v>0</v>
      </c>
      <c r="H589" s="123">
        <f t="shared" si="243"/>
        <v>4</v>
      </c>
      <c r="I589" s="123">
        <f t="shared" si="243"/>
        <v>153</v>
      </c>
      <c r="J589" s="123">
        <f t="shared" si="243"/>
        <v>37</v>
      </c>
      <c r="K589" s="123">
        <f t="shared" si="243"/>
        <v>0</v>
      </c>
      <c r="L589" s="123">
        <f t="shared" si="243"/>
        <v>0</v>
      </c>
      <c r="M589" s="123">
        <f t="shared" si="243"/>
        <v>108</v>
      </c>
      <c r="N589" s="123">
        <f t="shared" si="243"/>
        <v>22</v>
      </c>
      <c r="O589" s="123">
        <f t="shared" si="243"/>
        <v>133</v>
      </c>
      <c r="P589" s="123">
        <f t="shared" si="243"/>
        <v>32</v>
      </c>
      <c r="Q589" s="123">
        <f t="shared" si="243"/>
        <v>61</v>
      </c>
      <c r="R589" s="123">
        <f t="shared" si="243"/>
        <v>6</v>
      </c>
      <c r="S589" s="127" t="s">
        <v>173</v>
      </c>
      <c r="T589" s="127" t="s">
        <v>173</v>
      </c>
      <c r="U589" s="299" t="s">
        <v>173</v>
      </c>
      <c r="V589" s="300" t="s">
        <v>173</v>
      </c>
      <c r="W589" s="341" t="s">
        <v>173</v>
      </c>
    </row>
    <row r="590" spans="1:23" ht="15.95" hidden="1" customHeight="1" outlineLevel="1" thickBot="1" x14ac:dyDescent="0.3">
      <c r="A590" s="390">
        <v>24</v>
      </c>
      <c r="B590" s="393" t="s">
        <v>110</v>
      </c>
      <c r="C590" s="346">
        <v>168</v>
      </c>
      <c r="D590" s="379" t="s">
        <v>111</v>
      </c>
      <c r="E590" s="64" t="s">
        <v>15</v>
      </c>
      <c r="F590" s="283">
        <v>19</v>
      </c>
      <c r="G590" s="197">
        <v>11</v>
      </c>
      <c r="H590" s="198"/>
      <c r="I590" s="24">
        <v>13</v>
      </c>
      <c r="J590" s="141">
        <v>6</v>
      </c>
      <c r="K590" s="94"/>
      <c r="L590" s="15"/>
      <c r="M590" s="101">
        <v>8</v>
      </c>
      <c r="N590" s="15">
        <v>4</v>
      </c>
      <c r="O590" s="94">
        <v>16</v>
      </c>
      <c r="P590" s="15">
        <v>4</v>
      </c>
      <c r="Q590" s="94">
        <v>7</v>
      </c>
      <c r="R590" s="15">
        <v>1</v>
      </c>
      <c r="S590" s="279">
        <v>37</v>
      </c>
      <c r="T590" s="316">
        <v>17</v>
      </c>
      <c r="U590" s="317">
        <v>2</v>
      </c>
      <c r="V590" s="318">
        <v>12</v>
      </c>
      <c r="W590" s="342">
        <v>8</v>
      </c>
    </row>
    <row r="591" spans="1:23" ht="15.95" hidden="1" customHeight="1" outlineLevel="1" thickBot="1" x14ac:dyDescent="0.3">
      <c r="A591" s="391"/>
      <c r="B591" s="394"/>
      <c r="C591" s="347"/>
      <c r="D591" s="353"/>
      <c r="E591" s="69" t="s">
        <v>16</v>
      </c>
      <c r="F591" s="283">
        <v>60</v>
      </c>
      <c r="G591" s="186">
        <v>5</v>
      </c>
      <c r="H591" s="189"/>
      <c r="I591" s="47">
        <v>48</v>
      </c>
      <c r="J591" s="142">
        <v>12</v>
      </c>
      <c r="K591" s="57"/>
      <c r="L591" s="56"/>
      <c r="M591" s="58">
        <v>12</v>
      </c>
      <c r="N591" s="56">
        <v>4</v>
      </c>
      <c r="O591" s="57">
        <v>44</v>
      </c>
      <c r="P591" s="56">
        <v>9</v>
      </c>
      <c r="Q591" s="57">
        <v>8</v>
      </c>
      <c r="R591" s="56"/>
      <c r="S591" s="280">
        <v>38</v>
      </c>
      <c r="T591" s="304">
        <v>18</v>
      </c>
      <c r="U591" s="306">
        <v>10</v>
      </c>
      <c r="V591" s="319">
        <v>185</v>
      </c>
      <c r="W591" s="342">
        <v>69</v>
      </c>
    </row>
    <row r="592" spans="1:23" ht="15.95" hidden="1" customHeight="1" outlineLevel="1" thickBot="1" x14ac:dyDescent="0.3">
      <c r="A592" s="391"/>
      <c r="B592" s="394"/>
      <c r="C592" s="347"/>
      <c r="D592" s="353"/>
      <c r="E592" s="18" t="s">
        <v>17</v>
      </c>
      <c r="F592" s="18">
        <f>IF(SUM(F590:F591)=SUM(I592:J592),SUM(F590:F591))</f>
        <v>79</v>
      </c>
      <c r="G592" s="18">
        <f t="shared" ref="G592:R592" si="244">SUM(G590:G591)</f>
        <v>16</v>
      </c>
      <c r="H592" s="18">
        <f t="shared" si="244"/>
        <v>0</v>
      </c>
      <c r="I592" s="18">
        <f t="shared" si="244"/>
        <v>61</v>
      </c>
      <c r="J592" s="18">
        <f t="shared" si="244"/>
        <v>18</v>
      </c>
      <c r="K592" s="18">
        <f t="shared" si="244"/>
        <v>0</v>
      </c>
      <c r="L592" s="18">
        <f t="shared" si="244"/>
        <v>0</v>
      </c>
      <c r="M592" s="18">
        <f t="shared" si="244"/>
        <v>20</v>
      </c>
      <c r="N592" s="18">
        <f t="shared" si="244"/>
        <v>8</v>
      </c>
      <c r="O592" s="18">
        <f t="shared" si="244"/>
        <v>60</v>
      </c>
      <c r="P592" s="18">
        <f t="shared" si="244"/>
        <v>13</v>
      </c>
      <c r="Q592" s="18">
        <f t="shared" si="244"/>
        <v>15</v>
      </c>
      <c r="R592" s="18">
        <f t="shared" si="244"/>
        <v>1</v>
      </c>
      <c r="S592" s="266" t="s">
        <v>172</v>
      </c>
      <c r="T592" s="270" t="s">
        <v>172</v>
      </c>
      <c r="U592" s="307" t="s">
        <v>172</v>
      </c>
      <c r="V592" s="308" t="s">
        <v>172</v>
      </c>
      <c r="W592" s="340" t="s">
        <v>172</v>
      </c>
    </row>
    <row r="593" spans="1:23" ht="15.95" customHeight="1" collapsed="1" thickBot="1" x14ac:dyDescent="0.3">
      <c r="A593" s="391"/>
      <c r="B593" s="401"/>
      <c r="C593" s="359" t="s">
        <v>163</v>
      </c>
      <c r="D593" s="360"/>
      <c r="E593" s="44" t="s">
        <v>15</v>
      </c>
      <c r="F593" s="283">
        <f>F590</f>
        <v>19</v>
      </c>
      <c r="G593" s="201">
        <f t="shared" ref="G593:R593" si="245">G590</f>
        <v>11</v>
      </c>
      <c r="H593" s="201">
        <f t="shared" si="245"/>
        <v>0</v>
      </c>
      <c r="I593" s="28">
        <f t="shared" si="245"/>
        <v>13</v>
      </c>
      <c r="J593" s="67">
        <f t="shared" si="245"/>
        <v>6</v>
      </c>
      <c r="K593" s="136">
        <f t="shared" si="245"/>
        <v>0</v>
      </c>
      <c r="L593" s="136">
        <f t="shared" si="245"/>
        <v>0</v>
      </c>
      <c r="M593" s="19">
        <f t="shared" si="245"/>
        <v>8</v>
      </c>
      <c r="N593" s="136">
        <f t="shared" si="245"/>
        <v>4</v>
      </c>
      <c r="O593" s="136">
        <f t="shared" si="245"/>
        <v>16</v>
      </c>
      <c r="P593" s="136">
        <f t="shared" si="245"/>
        <v>4</v>
      </c>
      <c r="Q593" s="136">
        <f t="shared" si="245"/>
        <v>7</v>
      </c>
      <c r="R593" s="136">
        <f t="shared" si="245"/>
        <v>1</v>
      </c>
      <c r="S593" s="266">
        <v>37</v>
      </c>
      <c r="T593" s="266">
        <v>17</v>
      </c>
      <c r="U593" s="154">
        <v>2</v>
      </c>
      <c r="V593" s="154">
        <v>12</v>
      </c>
      <c r="W593" s="341">
        <v>8</v>
      </c>
    </row>
    <row r="594" spans="1:23" ht="15.95" customHeight="1" thickBot="1" x14ac:dyDescent="0.3">
      <c r="A594" s="391"/>
      <c r="B594" s="401"/>
      <c r="C594" s="361"/>
      <c r="D594" s="362"/>
      <c r="E594" s="44" t="s">
        <v>16</v>
      </c>
      <c r="F594" s="283">
        <f>F591</f>
        <v>60</v>
      </c>
      <c r="G594" s="201">
        <f t="shared" ref="G594:R594" si="246">G591</f>
        <v>5</v>
      </c>
      <c r="H594" s="201">
        <f t="shared" si="246"/>
        <v>0</v>
      </c>
      <c r="I594" s="28">
        <f t="shared" si="246"/>
        <v>48</v>
      </c>
      <c r="J594" s="67">
        <f t="shared" si="246"/>
        <v>12</v>
      </c>
      <c r="K594" s="136">
        <f t="shared" si="246"/>
        <v>0</v>
      </c>
      <c r="L594" s="136">
        <f t="shared" si="246"/>
        <v>0</v>
      </c>
      <c r="M594" s="19">
        <f t="shared" si="246"/>
        <v>12</v>
      </c>
      <c r="N594" s="136">
        <f t="shared" si="246"/>
        <v>4</v>
      </c>
      <c r="O594" s="136">
        <f t="shared" si="246"/>
        <v>44</v>
      </c>
      <c r="P594" s="136">
        <f t="shared" si="246"/>
        <v>9</v>
      </c>
      <c r="Q594" s="136">
        <f t="shared" si="246"/>
        <v>8</v>
      </c>
      <c r="R594" s="136">
        <f t="shared" si="246"/>
        <v>0</v>
      </c>
      <c r="S594" s="266">
        <v>38</v>
      </c>
      <c r="T594" s="266">
        <v>18</v>
      </c>
      <c r="U594" s="154">
        <v>10</v>
      </c>
      <c r="V594" s="154">
        <v>185</v>
      </c>
      <c r="W594" s="341">
        <v>69</v>
      </c>
    </row>
    <row r="595" spans="1:23" ht="15.95" customHeight="1" thickBot="1" x14ac:dyDescent="0.3">
      <c r="A595" s="392"/>
      <c r="B595" s="402"/>
      <c r="C595" s="363"/>
      <c r="D595" s="364"/>
      <c r="E595" s="108" t="s">
        <v>17</v>
      </c>
      <c r="F595" s="108">
        <f>IF(SUM(F593:F594)=SUM(I595:J595),SUM(F593:F594))</f>
        <v>79</v>
      </c>
      <c r="G595" s="123">
        <f t="shared" ref="G595:R595" si="247">SUM(G593:G594)</f>
        <v>16</v>
      </c>
      <c r="H595" s="123">
        <f t="shared" si="247"/>
        <v>0</v>
      </c>
      <c r="I595" s="123">
        <f t="shared" si="247"/>
        <v>61</v>
      </c>
      <c r="J595" s="123">
        <f t="shared" si="247"/>
        <v>18</v>
      </c>
      <c r="K595" s="123">
        <f t="shared" si="247"/>
        <v>0</v>
      </c>
      <c r="L595" s="123">
        <f t="shared" si="247"/>
        <v>0</v>
      </c>
      <c r="M595" s="123">
        <f t="shared" si="247"/>
        <v>20</v>
      </c>
      <c r="N595" s="123">
        <f t="shared" si="247"/>
        <v>8</v>
      </c>
      <c r="O595" s="123">
        <f t="shared" si="247"/>
        <v>60</v>
      </c>
      <c r="P595" s="123">
        <f t="shared" si="247"/>
        <v>13</v>
      </c>
      <c r="Q595" s="123">
        <f t="shared" si="247"/>
        <v>15</v>
      </c>
      <c r="R595" s="123">
        <f t="shared" si="247"/>
        <v>1</v>
      </c>
      <c r="S595" s="127" t="s">
        <v>173</v>
      </c>
      <c r="T595" s="127" t="s">
        <v>173</v>
      </c>
      <c r="U595" s="299" t="s">
        <v>173</v>
      </c>
      <c r="V595" s="300" t="s">
        <v>173</v>
      </c>
      <c r="W595" s="341" t="s">
        <v>173</v>
      </c>
    </row>
    <row r="596" spans="1:23" ht="15.95" hidden="1" customHeight="1" outlineLevel="1" thickBot="1" x14ac:dyDescent="0.3">
      <c r="A596" s="390">
        <v>25</v>
      </c>
      <c r="B596" s="393" t="s">
        <v>112</v>
      </c>
      <c r="C596" s="346">
        <v>169</v>
      </c>
      <c r="D596" s="379" t="s">
        <v>113</v>
      </c>
      <c r="E596" s="69" t="s">
        <v>15</v>
      </c>
      <c r="F596" s="283">
        <v>14</v>
      </c>
      <c r="G596" s="197">
        <v>8</v>
      </c>
      <c r="H596" s="198"/>
      <c r="I596" s="24">
        <v>9</v>
      </c>
      <c r="J596" s="141">
        <v>5</v>
      </c>
      <c r="K596" s="94"/>
      <c r="L596" s="15"/>
      <c r="M596" s="101">
        <v>10</v>
      </c>
      <c r="N596" s="15">
        <v>2</v>
      </c>
      <c r="O596" s="94">
        <v>10</v>
      </c>
      <c r="P596" s="15"/>
      <c r="Q596" s="94">
        <v>9</v>
      </c>
      <c r="R596" s="15"/>
      <c r="S596" s="279">
        <v>37.1</v>
      </c>
      <c r="T596" s="316">
        <v>14</v>
      </c>
      <c r="U596" s="317">
        <v>6</v>
      </c>
      <c r="V596" s="318">
        <v>16</v>
      </c>
      <c r="W596" s="342">
        <v>10.6</v>
      </c>
    </row>
    <row r="597" spans="1:23" ht="15.95" hidden="1" customHeight="1" outlineLevel="1" thickBot="1" x14ac:dyDescent="0.3">
      <c r="A597" s="391"/>
      <c r="B597" s="394"/>
      <c r="C597" s="347"/>
      <c r="D597" s="353"/>
      <c r="E597" s="33" t="s">
        <v>16</v>
      </c>
      <c r="F597" s="283">
        <v>92</v>
      </c>
      <c r="G597" s="186"/>
      <c r="H597" s="189"/>
      <c r="I597" s="47">
        <v>65</v>
      </c>
      <c r="J597" s="142">
        <v>27</v>
      </c>
      <c r="K597" s="57">
        <v>1</v>
      </c>
      <c r="L597" s="56"/>
      <c r="M597" s="58">
        <v>64</v>
      </c>
      <c r="N597" s="56">
        <v>14</v>
      </c>
      <c r="O597" s="57">
        <v>42</v>
      </c>
      <c r="P597" s="56">
        <v>1</v>
      </c>
      <c r="Q597" s="57">
        <v>40</v>
      </c>
      <c r="R597" s="56">
        <v>5</v>
      </c>
      <c r="S597" s="280">
        <v>37.1</v>
      </c>
      <c r="T597" s="304">
        <v>15.9</v>
      </c>
      <c r="U597" s="306">
        <v>15</v>
      </c>
      <c r="V597" s="319">
        <v>170</v>
      </c>
      <c r="W597" s="342">
        <v>85.4</v>
      </c>
    </row>
    <row r="598" spans="1:23" ht="15.95" hidden="1" customHeight="1" outlineLevel="1" thickBot="1" x14ac:dyDescent="0.3">
      <c r="A598" s="391"/>
      <c r="B598" s="394"/>
      <c r="C598" s="348"/>
      <c r="D598" s="354"/>
      <c r="E598" s="18" t="s">
        <v>17</v>
      </c>
      <c r="F598" s="18">
        <f>IF(SUM(F596:F597)=SUM(I598:J598),SUM(F596:F597))</f>
        <v>106</v>
      </c>
      <c r="G598" s="18">
        <f t="shared" ref="G598:R598" si="248">SUM(G596:G597)</f>
        <v>8</v>
      </c>
      <c r="H598" s="18">
        <f t="shared" si="248"/>
        <v>0</v>
      </c>
      <c r="I598" s="18">
        <f t="shared" si="248"/>
        <v>74</v>
      </c>
      <c r="J598" s="18">
        <f t="shared" si="248"/>
        <v>32</v>
      </c>
      <c r="K598" s="18">
        <f t="shared" si="248"/>
        <v>1</v>
      </c>
      <c r="L598" s="18">
        <f t="shared" si="248"/>
        <v>0</v>
      </c>
      <c r="M598" s="18">
        <f t="shared" si="248"/>
        <v>74</v>
      </c>
      <c r="N598" s="18">
        <f t="shared" si="248"/>
        <v>16</v>
      </c>
      <c r="O598" s="18">
        <f t="shared" si="248"/>
        <v>52</v>
      </c>
      <c r="P598" s="18">
        <f t="shared" si="248"/>
        <v>1</v>
      </c>
      <c r="Q598" s="18">
        <f t="shared" si="248"/>
        <v>49</v>
      </c>
      <c r="R598" s="18">
        <f t="shared" si="248"/>
        <v>5</v>
      </c>
      <c r="S598" s="266" t="s">
        <v>172</v>
      </c>
      <c r="T598" s="270" t="s">
        <v>172</v>
      </c>
      <c r="U598" s="307" t="s">
        <v>172</v>
      </c>
      <c r="V598" s="308" t="s">
        <v>172</v>
      </c>
      <c r="W598" s="340" t="s">
        <v>172</v>
      </c>
    </row>
    <row r="599" spans="1:23" ht="15.95" hidden="1" customHeight="1" outlineLevel="1" thickBot="1" x14ac:dyDescent="0.3">
      <c r="A599" s="391"/>
      <c r="B599" s="394"/>
      <c r="C599" s="346">
        <v>170</v>
      </c>
      <c r="D599" s="352" t="s">
        <v>114</v>
      </c>
      <c r="E599" s="69" t="s">
        <v>15</v>
      </c>
      <c r="F599" s="283"/>
      <c r="G599" s="197"/>
      <c r="H599" s="198"/>
      <c r="I599" s="24"/>
      <c r="J599" s="141"/>
      <c r="K599" s="94"/>
      <c r="L599" s="15"/>
      <c r="M599" s="101"/>
      <c r="N599" s="15"/>
      <c r="O599" s="94"/>
      <c r="P599" s="15"/>
      <c r="Q599" s="94"/>
      <c r="R599" s="15"/>
      <c r="S599" s="279"/>
      <c r="T599" s="316"/>
      <c r="U599" s="317"/>
      <c r="V599" s="318"/>
      <c r="W599" s="342"/>
    </row>
    <row r="600" spans="1:23" ht="15.95" hidden="1" customHeight="1" outlineLevel="1" thickBot="1" x14ac:dyDescent="0.3">
      <c r="A600" s="391"/>
      <c r="B600" s="394"/>
      <c r="C600" s="347"/>
      <c r="D600" s="353"/>
      <c r="E600" s="32" t="s">
        <v>16</v>
      </c>
      <c r="F600" s="283">
        <v>19</v>
      </c>
      <c r="G600" s="197"/>
      <c r="H600" s="198"/>
      <c r="I600" s="24">
        <v>15</v>
      </c>
      <c r="J600" s="141">
        <v>4</v>
      </c>
      <c r="K600" s="94"/>
      <c r="L600" s="15"/>
      <c r="M600" s="101">
        <v>11</v>
      </c>
      <c r="N600" s="15">
        <v>1</v>
      </c>
      <c r="O600" s="94">
        <v>4</v>
      </c>
      <c r="P600" s="15"/>
      <c r="Q600" s="94">
        <v>5</v>
      </c>
      <c r="R600" s="15"/>
      <c r="S600" s="279">
        <v>35</v>
      </c>
      <c r="T600" s="316">
        <v>14</v>
      </c>
      <c r="U600" s="317">
        <v>25</v>
      </c>
      <c r="V600" s="318">
        <v>130</v>
      </c>
      <c r="W600" s="342">
        <v>74</v>
      </c>
    </row>
    <row r="601" spans="1:23" ht="15.95" hidden="1" customHeight="1" outlineLevel="1" thickBot="1" x14ac:dyDescent="0.3">
      <c r="A601" s="391"/>
      <c r="B601" s="394"/>
      <c r="C601" s="348"/>
      <c r="D601" s="353"/>
      <c r="E601" s="36" t="s">
        <v>17</v>
      </c>
      <c r="F601" s="18">
        <f>IF(SUM(F599:F600)=SUM(I601:J601),SUM(F599:F600))</f>
        <v>19</v>
      </c>
      <c r="G601" s="18">
        <f t="shared" ref="G601:R601" si="249">SUM(G599:G600)</f>
        <v>0</v>
      </c>
      <c r="H601" s="18">
        <f t="shared" si="249"/>
        <v>0</v>
      </c>
      <c r="I601" s="18">
        <f t="shared" si="249"/>
        <v>15</v>
      </c>
      <c r="J601" s="18">
        <f t="shared" si="249"/>
        <v>4</v>
      </c>
      <c r="K601" s="18">
        <f t="shared" si="249"/>
        <v>0</v>
      </c>
      <c r="L601" s="18">
        <f t="shared" si="249"/>
        <v>0</v>
      </c>
      <c r="M601" s="18">
        <f t="shared" si="249"/>
        <v>11</v>
      </c>
      <c r="N601" s="18">
        <f t="shared" si="249"/>
        <v>1</v>
      </c>
      <c r="O601" s="18">
        <f t="shared" si="249"/>
        <v>4</v>
      </c>
      <c r="P601" s="18">
        <f t="shared" si="249"/>
        <v>0</v>
      </c>
      <c r="Q601" s="18">
        <f t="shared" si="249"/>
        <v>5</v>
      </c>
      <c r="R601" s="18">
        <f t="shared" si="249"/>
        <v>0</v>
      </c>
      <c r="S601" s="266" t="s">
        <v>172</v>
      </c>
      <c r="T601" s="270" t="s">
        <v>172</v>
      </c>
      <c r="U601" s="307" t="s">
        <v>172</v>
      </c>
      <c r="V601" s="308" t="s">
        <v>172</v>
      </c>
      <c r="W601" s="340" t="s">
        <v>172</v>
      </c>
    </row>
    <row r="602" spans="1:23" ht="15.95" hidden="1" customHeight="1" outlineLevel="1" thickBot="1" x14ac:dyDescent="0.3">
      <c r="A602" s="391"/>
      <c r="B602" s="394"/>
      <c r="C602" s="346">
        <v>171</v>
      </c>
      <c r="D602" s="388" t="s">
        <v>115</v>
      </c>
      <c r="E602" s="64" t="s">
        <v>15</v>
      </c>
      <c r="F602" s="283"/>
      <c r="G602" s="197"/>
      <c r="H602" s="198"/>
      <c r="I602" s="24"/>
      <c r="J602" s="141"/>
      <c r="K602" s="94"/>
      <c r="L602" s="15"/>
      <c r="M602" s="101"/>
      <c r="N602" s="15"/>
      <c r="O602" s="94"/>
      <c r="P602" s="15"/>
      <c r="Q602" s="94"/>
      <c r="R602" s="15"/>
      <c r="S602" s="279"/>
      <c r="T602" s="316"/>
      <c r="U602" s="317"/>
      <c r="V602" s="318"/>
      <c r="W602" s="342"/>
    </row>
    <row r="603" spans="1:23" ht="15.95" hidden="1" customHeight="1" outlineLevel="1" thickBot="1" x14ac:dyDescent="0.3">
      <c r="A603" s="391"/>
      <c r="B603" s="394"/>
      <c r="C603" s="347"/>
      <c r="D603" s="355"/>
      <c r="E603" s="33" t="s">
        <v>16</v>
      </c>
      <c r="F603" s="283">
        <v>44</v>
      </c>
      <c r="G603" s="197"/>
      <c r="H603" s="198"/>
      <c r="I603" s="24">
        <v>35</v>
      </c>
      <c r="J603" s="141">
        <v>9</v>
      </c>
      <c r="K603" s="94"/>
      <c r="L603" s="15"/>
      <c r="M603" s="101">
        <v>23</v>
      </c>
      <c r="N603" s="15"/>
      <c r="O603" s="94"/>
      <c r="P603" s="15">
        <v>7</v>
      </c>
      <c r="Q603" s="94">
        <v>8</v>
      </c>
      <c r="R603" s="15"/>
      <c r="S603" s="279">
        <v>36</v>
      </c>
      <c r="T603" s="316">
        <v>14.1</v>
      </c>
      <c r="U603" s="317">
        <v>10</v>
      </c>
      <c r="V603" s="318">
        <v>150</v>
      </c>
      <c r="W603" s="342">
        <v>70.5</v>
      </c>
    </row>
    <row r="604" spans="1:23" ht="15.95" hidden="1" customHeight="1" outlineLevel="1" thickBot="1" x14ac:dyDescent="0.3">
      <c r="A604" s="391"/>
      <c r="B604" s="394"/>
      <c r="C604" s="348"/>
      <c r="D604" s="356"/>
      <c r="E604" s="18" t="s">
        <v>17</v>
      </c>
      <c r="F604" s="18">
        <f>IF(SUM(F602:F603)=SUM(I604:J604),SUM(F602:F603))</f>
        <v>44</v>
      </c>
      <c r="G604" s="18">
        <f t="shared" ref="G604:R604" si="250">SUM(G602:G603)</f>
        <v>0</v>
      </c>
      <c r="H604" s="18">
        <f t="shared" si="250"/>
        <v>0</v>
      </c>
      <c r="I604" s="18">
        <f t="shared" si="250"/>
        <v>35</v>
      </c>
      <c r="J604" s="18">
        <f t="shared" si="250"/>
        <v>9</v>
      </c>
      <c r="K604" s="18">
        <f t="shared" si="250"/>
        <v>0</v>
      </c>
      <c r="L604" s="18">
        <f t="shared" si="250"/>
        <v>0</v>
      </c>
      <c r="M604" s="18">
        <f t="shared" si="250"/>
        <v>23</v>
      </c>
      <c r="N604" s="18">
        <f t="shared" si="250"/>
        <v>0</v>
      </c>
      <c r="O604" s="18">
        <f t="shared" si="250"/>
        <v>0</v>
      </c>
      <c r="P604" s="18">
        <f t="shared" si="250"/>
        <v>7</v>
      </c>
      <c r="Q604" s="18">
        <f t="shared" si="250"/>
        <v>8</v>
      </c>
      <c r="R604" s="18">
        <f t="shared" si="250"/>
        <v>0</v>
      </c>
      <c r="S604" s="266" t="s">
        <v>172</v>
      </c>
      <c r="T604" s="270" t="s">
        <v>172</v>
      </c>
      <c r="U604" s="307" t="s">
        <v>172</v>
      </c>
      <c r="V604" s="308" t="s">
        <v>172</v>
      </c>
      <c r="W604" s="340" t="s">
        <v>172</v>
      </c>
    </row>
    <row r="605" spans="1:23" ht="15.95" hidden="1" customHeight="1" outlineLevel="1" thickBot="1" x14ac:dyDescent="0.3">
      <c r="A605" s="391"/>
      <c r="B605" s="401"/>
      <c r="C605" s="346">
        <v>172</v>
      </c>
      <c r="D605" s="352" t="s">
        <v>169</v>
      </c>
      <c r="E605" s="64" t="s">
        <v>15</v>
      </c>
      <c r="F605" s="283"/>
      <c r="G605" s="197"/>
      <c r="H605" s="198"/>
      <c r="I605" s="24"/>
      <c r="J605" s="141"/>
      <c r="K605" s="94"/>
      <c r="L605" s="15"/>
      <c r="M605" s="101"/>
      <c r="N605" s="15"/>
      <c r="O605" s="94"/>
      <c r="P605" s="15"/>
      <c r="Q605" s="94"/>
      <c r="R605" s="15"/>
      <c r="S605" s="279"/>
      <c r="T605" s="316"/>
      <c r="U605" s="317"/>
      <c r="V605" s="318"/>
      <c r="W605" s="342"/>
    </row>
    <row r="606" spans="1:23" ht="15.95" hidden="1" customHeight="1" outlineLevel="1" thickBot="1" x14ac:dyDescent="0.3">
      <c r="A606" s="391"/>
      <c r="B606" s="401"/>
      <c r="C606" s="347"/>
      <c r="D606" s="353"/>
      <c r="E606" s="33" t="s">
        <v>16</v>
      </c>
      <c r="F606" s="283">
        <v>12</v>
      </c>
      <c r="G606" s="186"/>
      <c r="H606" s="189"/>
      <c r="I606" s="47">
        <v>10</v>
      </c>
      <c r="J606" s="142">
        <v>2</v>
      </c>
      <c r="K606" s="57"/>
      <c r="L606" s="56"/>
      <c r="M606" s="58">
        <v>11</v>
      </c>
      <c r="N606" s="56">
        <v>4</v>
      </c>
      <c r="O606" s="57">
        <v>8</v>
      </c>
      <c r="P606" s="56">
        <v>12</v>
      </c>
      <c r="Q606" s="57">
        <v>10</v>
      </c>
      <c r="R606" s="56"/>
      <c r="S606" s="280">
        <v>37.6</v>
      </c>
      <c r="T606" s="304">
        <v>20.100000000000001</v>
      </c>
      <c r="U606" s="306">
        <v>20</v>
      </c>
      <c r="V606" s="319">
        <v>160</v>
      </c>
      <c r="W606" s="342">
        <v>87.1</v>
      </c>
    </row>
    <row r="607" spans="1:23" ht="15.95" hidden="1" customHeight="1" outlineLevel="1" thickBot="1" x14ac:dyDescent="0.3">
      <c r="A607" s="391"/>
      <c r="B607" s="401"/>
      <c r="C607" s="348"/>
      <c r="D607" s="354"/>
      <c r="E607" s="18" t="s">
        <v>17</v>
      </c>
      <c r="F607" s="18">
        <f>IF(SUM(F605:F606)=SUM(I607:J607),SUM(F605:F606))</f>
        <v>12</v>
      </c>
      <c r="G607" s="18">
        <f t="shared" ref="G607:R607" si="251">SUM(G605:G606)</f>
        <v>0</v>
      </c>
      <c r="H607" s="18">
        <f t="shared" si="251"/>
        <v>0</v>
      </c>
      <c r="I607" s="18">
        <f t="shared" si="251"/>
        <v>10</v>
      </c>
      <c r="J607" s="18">
        <f t="shared" si="251"/>
        <v>2</v>
      </c>
      <c r="K607" s="18">
        <f t="shared" si="251"/>
        <v>0</v>
      </c>
      <c r="L607" s="18">
        <f t="shared" si="251"/>
        <v>0</v>
      </c>
      <c r="M607" s="18">
        <f t="shared" si="251"/>
        <v>11</v>
      </c>
      <c r="N607" s="18">
        <f t="shared" si="251"/>
        <v>4</v>
      </c>
      <c r="O607" s="18">
        <f t="shared" si="251"/>
        <v>8</v>
      </c>
      <c r="P607" s="18">
        <f t="shared" si="251"/>
        <v>12</v>
      </c>
      <c r="Q607" s="18">
        <f t="shared" si="251"/>
        <v>10</v>
      </c>
      <c r="R607" s="18">
        <f t="shared" si="251"/>
        <v>0</v>
      </c>
      <c r="S607" s="266" t="s">
        <v>172</v>
      </c>
      <c r="T607" s="270" t="s">
        <v>172</v>
      </c>
      <c r="U607" s="307" t="s">
        <v>172</v>
      </c>
      <c r="V607" s="308" t="s">
        <v>172</v>
      </c>
      <c r="W607" s="340" t="s">
        <v>172</v>
      </c>
    </row>
    <row r="608" spans="1:23" ht="15.95" customHeight="1" collapsed="1" thickBot="1" x14ac:dyDescent="0.3">
      <c r="A608" s="391"/>
      <c r="B608" s="401"/>
      <c r="C608" s="389" t="s">
        <v>164</v>
      </c>
      <c r="D608" s="360"/>
      <c r="E608" s="68" t="s">
        <v>15</v>
      </c>
      <c r="F608" s="283">
        <f>F605+F602+F599+F596</f>
        <v>14</v>
      </c>
      <c r="G608" s="201">
        <f t="shared" ref="G608:R608" si="252">G605+G602+G599+G596</f>
        <v>8</v>
      </c>
      <c r="H608" s="201">
        <f t="shared" si="252"/>
        <v>0</v>
      </c>
      <c r="I608" s="28">
        <f t="shared" si="252"/>
        <v>9</v>
      </c>
      <c r="J608" s="67">
        <f t="shared" si="252"/>
        <v>5</v>
      </c>
      <c r="K608" s="136">
        <f t="shared" si="252"/>
        <v>0</v>
      </c>
      <c r="L608" s="136">
        <f t="shared" si="252"/>
        <v>0</v>
      </c>
      <c r="M608" s="19">
        <f t="shared" si="252"/>
        <v>10</v>
      </c>
      <c r="N608" s="136">
        <f t="shared" si="252"/>
        <v>2</v>
      </c>
      <c r="O608" s="136">
        <f t="shared" si="252"/>
        <v>10</v>
      </c>
      <c r="P608" s="136">
        <f t="shared" si="252"/>
        <v>0</v>
      </c>
      <c r="Q608" s="136">
        <f t="shared" si="252"/>
        <v>9</v>
      </c>
      <c r="R608" s="136">
        <f t="shared" si="252"/>
        <v>0</v>
      </c>
      <c r="S608" s="266">
        <v>37.1</v>
      </c>
      <c r="T608" s="266">
        <v>14</v>
      </c>
      <c r="U608" s="154">
        <v>6</v>
      </c>
      <c r="V608" s="154">
        <v>16</v>
      </c>
      <c r="W608" s="341">
        <v>10.6</v>
      </c>
    </row>
    <row r="609" spans="1:23" ht="15.95" customHeight="1" thickBot="1" x14ac:dyDescent="0.3">
      <c r="A609" s="391"/>
      <c r="B609" s="401"/>
      <c r="C609" s="361"/>
      <c r="D609" s="362"/>
      <c r="E609" s="44" t="s">
        <v>16</v>
      </c>
      <c r="F609" s="283">
        <f>F606+F603+F600+F597</f>
        <v>167</v>
      </c>
      <c r="G609" s="201">
        <f t="shared" ref="G609:R609" si="253">G606+G603+G600+G597</f>
        <v>0</v>
      </c>
      <c r="H609" s="201">
        <f t="shared" si="253"/>
        <v>0</v>
      </c>
      <c r="I609" s="28">
        <f t="shared" si="253"/>
        <v>125</v>
      </c>
      <c r="J609" s="67">
        <f t="shared" si="253"/>
        <v>42</v>
      </c>
      <c r="K609" s="136">
        <f t="shared" si="253"/>
        <v>1</v>
      </c>
      <c r="L609" s="136">
        <f t="shared" si="253"/>
        <v>0</v>
      </c>
      <c r="M609" s="19">
        <f t="shared" si="253"/>
        <v>109</v>
      </c>
      <c r="N609" s="136">
        <f t="shared" si="253"/>
        <v>19</v>
      </c>
      <c r="O609" s="136">
        <f t="shared" si="253"/>
        <v>54</v>
      </c>
      <c r="P609" s="136">
        <f t="shared" si="253"/>
        <v>20</v>
      </c>
      <c r="Q609" s="136">
        <f t="shared" si="253"/>
        <v>63</v>
      </c>
      <c r="R609" s="136">
        <f t="shared" si="253"/>
        <v>5</v>
      </c>
      <c r="S609" s="266">
        <v>36.424999999999997</v>
      </c>
      <c r="T609" s="266">
        <v>16.025000000000002</v>
      </c>
      <c r="U609" s="154">
        <v>17.5</v>
      </c>
      <c r="V609" s="154">
        <v>152.5</v>
      </c>
      <c r="W609" s="341">
        <v>79.25</v>
      </c>
    </row>
    <row r="610" spans="1:23" ht="19.5" customHeight="1" thickBot="1" x14ac:dyDescent="0.3">
      <c r="A610" s="392"/>
      <c r="B610" s="402"/>
      <c r="C610" s="363"/>
      <c r="D610" s="364"/>
      <c r="E610" s="109" t="s">
        <v>17</v>
      </c>
      <c r="F610" s="108">
        <f>IF(SUM(F608:F609)=SUM(I610:J610),SUM(F608:F609))</f>
        <v>181</v>
      </c>
      <c r="G610" s="123">
        <f t="shared" ref="G610:R610" si="254">SUM(G608:G609)</f>
        <v>8</v>
      </c>
      <c r="H610" s="123">
        <f t="shared" si="254"/>
        <v>0</v>
      </c>
      <c r="I610" s="123">
        <f t="shared" si="254"/>
        <v>134</v>
      </c>
      <c r="J610" s="123">
        <f t="shared" si="254"/>
        <v>47</v>
      </c>
      <c r="K610" s="123">
        <f t="shared" si="254"/>
        <v>1</v>
      </c>
      <c r="L610" s="123">
        <f t="shared" si="254"/>
        <v>0</v>
      </c>
      <c r="M610" s="123">
        <f t="shared" si="254"/>
        <v>119</v>
      </c>
      <c r="N610" s="123">
        <f t="shared" si="254"/>
        <v>21</v>
      </c>
      <c r="O610" s="123">
        <f t="shared" si="254"/>
        <v>64</v>
      </c>
      <c r="P610" s="123">
        <f t="shared" si="254"/>
        <v>20</v>
      </c>
      <c r="Q610" s="123">
        <f t="shared" si="254"/>
        <v>72</v>
      </c>
      <c r="R610" s="123">
        <f t="shared" si="254"/>
        <v>5</v>
      </c>
      <c r="S610" s="127" t="s">
        <v>173</v>
      </c>
      <c r="T610" s="127" t="s">
        <v>173</v>
      </c>
      <c r="U610" s="299" t="s">
        <v>173</v>
      </c>
      <c r="V610" s="300" t="s">
        <v>173</v>
      </c>
      <c r="W610" s="341" t="s">
        <v>173</v>
      </c>
    </row>
    <row r="611" spans="1:23" ht="18.75" customHeight="1" thickBot="1" x14ac:dyDescent="0.3">
      <c r="A611" s="431" t="s">
        <v>17</v>
      </c>
      <c r="B611" s="432"/>
      <c r="C611" s="432"/>
      <c r="D611" s="433"/>
      <c r="E611" s="44" t="s">
        <v>15</v>
      </c>
      <c r="F611" s="283">
        <f>F608+F593+F587+F566+F530+F509+F476+F464+F437+F422+F383+F365+F323+F302+F293+F278+F268+F254+F221+F200+F191+F173+F154+F75+F51</f>
        <v>935</v>
      </c>
      <c r="G611" s="287">
        <f t="shared" ref="G611:R611" si="255">G608+G593+G587+G566+G530+G509+G476+G464+G437+G422+G383+G365+G323+G302+G293+G278+G268+G254+G221+G200+G191+G173+G154+G75+G51</f>
        <v>309</v>
      </c>
      <c r="H611" s="287">
        <f t="shared" si="255"/>
        <v>47</v>
      </c>
      <c r="I611" s="132">
        <f t="shared" si="255"/>
        <v>738</v>
      </c>
      <c r="J611" s="132">
        <f t="shared" si="255"/>
        <v>197</v>
      </c>
      <c r="K611" s="132">
        <f t="shared" si="255"/>
        <v>3</v>
      </c>
      <c r="L611" s="132">
        <f t="shared" si="255"/>
        <v>1</v>
      </c>
      <c r="M611" s="19">
        <f t="shared" si="255"/>
        <v>425</v>
      </c>
      <c r="N611" s="132">
        <f t="shared" si="255"/>
        <v>180</v>
      </c>
      <c r="O611" s="132">
        <f t="shared" si="255"/>
        <v>577</v>
      </c>
      <c r="P611" s="132">
        <f t="shared" si="255"/>
        <v>162</v>
      </c>
      <c r="Q611" s="132">
        <f t="shared" si="255"/>
        <v>340</v>
      </c>
      <c r="R611" s="132">
        <f t="shared" si="255"/>
        <v>10</v>
      </c>
      <c r="S611" s="266">
        <v>37.465416666666663</v>
      </c>
      <c r="T611" s="266">
        <v>17.077592592592591</v>
      </c>
      <c r="U611" s="31">
        <v>5.2569444444444438</v>
      </c>
      <c r="V611" s="336">
        <v>16.0625</v>
      </c>
      <c r="W611" s="340">
        <v>10.496226851851853</v>
      </c>
    </row>
    <row r="612" spans="1:23" ht="18.75" customHeight="1" thickBot="1" x14ac:dyDescent="0.3">
      <c r="A612" s="434"/>
      <c r="B612" s="435"/>
      <c r="C612" s="435"/>
      <c r="D612" s="436"/>
      <c r="E612" s="44" t="s">
        <v>241</v>
      </c>
      <c r="F612" s="283">
        <f>F155+F269</f>
        <v>265</v>
      </c>
      <c r="G612" s="287">
        <f t="shared" ref="G612:H612" si="256">G269+G155</f>
        <v>0</v>
      </c>
      <c r="H612" s="287">
        <f t="shared" si="256"/>
        <v>0</v>
      </c>
      <c r="I612" s="132">
        <f t="shared" ref="I612:R612" si="257">I155+I269</f>
        <v>203</v>
      </c>
      <c r="J612" s="132">
        <f t="shared" si="257"/>
        <v>62</v>
      </c>
      <c r="K612" s="132">
        <f t="shared" si="257"/>
        <v>0</v>
      </c>
      <c r="L612" s="132">
        <f t="shared" si="257"/>
        <v>0</v>
      </c>
      <c r="M612" s="19">
        <f t="shared" si="257"/>
        <v>123</v>
      </c>
      <c r="N612" s="132">
        <f t="shared" si="257"/>
        <v>48</v>
      </c>
      <c r="O612" s="132">
        <f t="shared" si="257"/>
        <v>144</v>
      </c>
      <c r="P612" s="132">
        <f t="shared" si="257"/>
        <v>17</v>
      </c>
      <c r="Q612" s="132">
        <f t="shared" si="257"/>
        <v>61</v>
      </c>
      <c r="R612" s="132">
        <f t="shared" si="257"/>
        <v>4</v>
      </c>
      <c r="S612" s="266">
        <v>39.200000000000003</v>
      </c>
      <c r="T612" s="266">
        <v>18.149999999999999</v>
      </c>
      <c r="U612" s="31">
        <v>10</v>
      </c>
      <c r="V612" s="336">
        <v>155</v>
      </c>
      <c r="W612" s="340">
        <v>91.875</v>
      </c>
    </row>
    <row r="613" spans="1:23" ht="18.75" customHeight="1" thickBot="1" x14ac:dyDescent="0.3">
      <c r="A613" s="434"/>
      <c r="B613" s="435"/>
      <c r="C613" s="435"/>
      <c r="D613" s="436"/>
      <c r="E613" s="69" t="s">
        <v>250</v>
      </c>
      <c r="F613" s="283">
        <f>F609+F594+F588+F567+F531+F510+F477+F465+F438+F423+F384+F366+F324+F303+F294+F279+F270+F255+F222+F201+F192+F174+F156+F76+F52</f>
        <v>7428</v>
      </c>
      <c r="G613" s="241">
        <f t="shared" ref="G613:R613" si="258">G609+G594+G588+G567+G531+G510+G477+G465+G438+G423+G384+G366+G324+G303+G294+G279+G270+G255+G222+G201+G192+G174+G156+G76+G52</f>
        <v>143</v>
      </c>
      <c r="H613" s="241">
        <f t="shared" si="258"/>
        <v>162</v>
      </c>
      <c r="I613" s="223">
        <f t="shared" si="258"/>
        <v>6025</v>
      </c>
      <c r="J613" s="223">
        <f t="shared" si="258"/>
        <v>1403</v>
      </c>
      <c r="K613" s="223">
        <f t="shared" si="258"/>
        <v>7</v>
      </c>
      <c r="L613" s="223">
        <f t="shared" si="258"/>
        <v>0</v>
      </c>
      <c r="M613" s="19">
        <f t="shared" si="258"/>
        <v>3085</v>
      </c>
      <c r="N613" s="223">
        <f t="shared" si="258"/>
        <v>1287</v>
      </c>
      <c r="O613" s="223">
        <f t="shared" si="258"/>
        <v>4163</v>
      </c>
      <c r="P613" s="223">
        <f t="shared" si="258"/>
        <v>1154</v>
      </c>
      <c r="Q613" s="223">
        <f t="shared" si="258"/>
        <v>1886</v>
      </c>
      <c r="R613" s="223">
        <f t="shared" si="258"/>
        <v>150</v>
      </c>
      <c r="S613" s="266">
        <v>36.855449736929728</v>
      </c>
      <c r="T613" s="266">
        <v>15.745645038295038</v>
      </c>
      <c r="U613" s="336">
        <v>24.10083805083805</v>
      </c>
      <c r="V613" s="336">
        <v>160.61379120879121</v>
      </c>
      <c r="W613" s="340">
        <v>81.654779115329106</v>
      </c>
    </row>
    <row r="614" spans="1:23" ht="15.75" customHeight="1" thickBot="1" x14ac:dyDescent="0.3">
      <c r="A614" s="437"/>
      <c r="B614" s="438"/>
      <c r="C614" s="438"/>
      <c r="D614" s="439"/>
      <c r="E614" s="108" t="s">
        <v>17</v>
      </c>
      <c r="F614" s="129">
        <f>IF(SUM(F611:F613)=SUM(I614:J614),SUM(F611:F613))</f>
        <v>8628</v>
      </c>
      <c r="G614" s="126">
        <f t="shared" ref="G614:R614" si="259">SUM(G611:G613)</f>
        <v>452</v>
      </c>
      <c r="H614" s="126">
        <f t="shared" si="259"/>
        <v>209</v>
      </c>
      <c r="I614" s="126">
        <f>SUM(I611:I613)</f>
        <v>6966</v>
      </c>
      <c r="J614" s="126">
        <f t="shared" si="259"/>
        <v>1662</v>
      </c>
      <c r="K614" s="126">
        <f t="shared" si="259"/>
        <v>10</v>
      </c>
      <c r="L614" s="126">
        <f t="shared" si="259"/>
        <v>1</v>
      </c>
      <c r="M614" s="126">
        <f t="shared" si="259"/>
        <v>3633</v>
      </c>
      <c r="N614" s="126">
        <f t="shared" si="259"/>
        <v>1515</v>
      </c>
      <c r="O614" s="126">
        <f t="shared" si="259"/>
        <v>4884</v>
      </c>
      <c r="P614" s="126">
        <f t="shared" si="259"/>
        <v>1333</v>
      </c>
      <c r="Q614" s="126">
        <f t="shared" si="259"/>
        <v>2287</v>
      </c>
      <c r="R614" s="126">
        <f t="shared" si="259"/>
        <v>164</v>
      </c>
      <c r="S614" s="266" t="s">
        <v>172</v>
      </c>
      <c r="T614" s="266" t="s">
        <v>172</v>
      </c>
      <c r="U614" s="127" t="s">
        <v>173</v>
      </c>
      <c r="V614" s="128" t="s">
        <v>173</v>
      </c>
      <c r="W614" s="340" t="s">
        <v>173</v>
      </c>
    </row>
    <row r="615" spans="1:23" s="5" customFormat="1" ht="18.75" hidden="1" customHeight="1" outlineLevel="1" x14ac:dyDescent="0.25">
      <c r="A615" s="75"/>
      <c r="B615" s="75"/>
      <c r="C615" s="75"/>
      <c r="D615" s="75"/>
      <c r="E615" s="45"/>
      <c r="F615" s="45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271"/>
      <c r="T615" s="272"/>
      <c r="U615" s="45"/>
      <c r="V615" s="45"/>
      <c r="W615" s="281"/>
    </row>
    <row r="616" spans="1:23" s="45" customFormat="1" ht="18" collapsed="1" thickBot="1" x14ac:dyDescent="0.3"/>
    <row r="617" spans="1:23" s="45" customFormat="1" ht="32.25" customHeight="1" thickBot="1" x14ac:dyDescent="0.3">
      <c r="D617" s="297" t="s">
        <v>211</v>
      </c>
      <c r="E617" s="169">
        <f>F614</f>
        <v>8628</v>
      </c>
      <c r="F617" s="428" t="s">
        <v>189</v>
      </c>
      <c r="G617" s="429"/>
      <c r="H617" s="429"/>
      <c r="I617" s="429"/>
      <c r="J617" s="429"/>
      <c r="K617" s="429"/>
      <c r="L617" s="429"/>
      <c r="M617" s="429"/>
      <c r="N617" s="169">
        <v>172</v>
      </c>
      <c r="Q617" s="428" t="s">
        <v>132</v>
      </c>
      <c r="R617" s="429"/>
      <c r="S617" s="429"/>
      <c r="T617" s="429"/>
      <c r="U617" s="429"/>
      <c r="V617" s="430"/>
      <c r="W617" s="169">
        <v>25</v>
      </c>
    </row>
    <row r="618" spans="1:23" s="45" customFormat="1" x14ac:dyDescent="0.25"/>
    <row r="619" spans="1:23" s="45" customFormat="1" ht="25.5" customHeight="1" x14ac:dyDescent="0.25">
      <c r="F619" s="61"/>
    </row>
    <row r="620" spans="1:23" s="45" customFormat="1" ht="25.5" customHeight="1" x14ac:dyDescent="0.25"/>
    <row r="621" spans="1:23" s="45" customFormat="1" ht="45.75" customHeight="1" x14ac:dyDescent="0.25"/>
    <row r="622" spans="1:23" s="45" customFormat="1" x14ac:dyDescent="0.25"/>
    <row r="623" spans="1:23" s="45" customFormat="1" x14ac:dyDescent="0.25"/>
    <row r="624" spans="1:23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ht="107.25" customHeight="1" x14ac:dyDescent="0.25"/>
    <row r="629" s="45" customFormat="1" x14ac:dyDescent="0.25"/>
    <row r="630" s="45" customFormat="1" x14ac:dyDescent="0.25"/>
    <row r="631" s="45" customFormat="1" ht="31.5" customHeight="1" x14ac:dyDescent="0.25"/>
    <row r="632" s="45" customFormat="1" x14ac:dyDescent="0.25"/>
    <row r="633" s="45" customFormat="1" ht="39.75" customHeight="1" x14ac:dyDescent="0.25"/>
    <row r="634" s="45" customFormat="1" ht="57.75" customHeigh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  <row r="756" s="45" customFormat="1" x14ac:dyDescent="0.25"/>
    <row r="757" s="45" customFormat="1" x14ac:dyDescent="0.25"/>
    <row r="758" s="45" customFormat="1" x14ac:dyDescent="0.25"/>
    <row r="759" s="45" customFormat="1" x14ac:dyDescent="0.25"/>
    <row r="760" s="45" customFormat="1" x14ac:dyDescent="0.25"/>
    <row r="761" s="45" customFormat="1" x14ac:dyDescent="0.25"/>
    <row r="762" s="45" customFormat="1" x14ac:dyDescent="0.25"/>
    <row r="763" s="45" customFormat="1" x14ac:dyDescent="0.25"/>
    <row r="764" s="45" customFormat="1" x14ac:dyDescent="0.25"/>
    <row r="765" s="45" customFormat="1" x14ac:dyDescent="0.25"/>
    <row r="766" s="45" customFormat="1" x14ac:dyDescent="0.25"/>
    <row r="767" s="45" customFormat="1" x14ac:dyDescent="0.25"/>
    <row r="768" s="45" customFormat="1" x14ac:dyDescent="0.25"/>
    <row r="769" s="45" customFormat="1" x14ac:dyDescent="0.25"/>
    <row r="770" s="45" customFormat="1" x14ac:dyDescent="0.25"/>
    <row r="771" s="45" customFormat="1" x14ac:dyDescent="0.25"/>
    <row r="772" s="45" customFormat="1" x14ac:dyDescent="0.25"/>
    <row r="773" s="45" customFormat="1" x14ac:dyDescent="0.25"/>
    <row r="774" s="45" customFormat="1" x14ac:dyDescent="0.25"/>
    <row r="775" s="45" customFormat="1" x14ac:dyDescent="0.25"/>
    <row r="776" s="45" customFormat="1" x14ac:dyDescent="0.25"/>
    <row r="777" s="45" customFormat="1" x14ac:dyDescent="0.25"/>
    <row r="778" s="45" customFormat="1" x14ac:dyDescent="0.25"/>
    <row r="779" s="45" customFormat="1" x14ac:dyDescent="0.25"/>
  </sheetData>
  <mergeCells count="430">
    <mergeCell ref="C42:C44"/>
    <mergeCell ref="D42:D44"/>
    <mergeCell ref="C45:C47"/>
    <mergeCell ref="D45:D47"/>
    <mergeCell ref="D206:D208"/>
    <mergeCell ref="D85:D87"/>
    <mergeCell ref="C54:C56"/>
    <mergeCell ref="C60:C62"/>
    <mergeCell ref="C57:C59"/>
    <mergeCell ref="D94:D96"/>
    <mergeCell ref="D88:D90"/>
    <mergeCell ref="D91:D93"/>
    <mergeCell ref="D112:D114"/>
    <mergeCell ref="D133:D135"/>
    <mergeCell ref="D145:D147"/>
    <mergeCell ref="C103:C105"/>
    <mergeCell ref="D170:D172"/>
    <mergeCell ref="D109:D111"/>
    <mergeCell ref="Q617:V617"/>
    <mergeCell ref="C587:D589"/>
    <mergeCell ref="C581:C583"/>
    <mergeCell ref="A611:D614"/>
    <mergeCell ref="C599:C601"/>
    <mergeCell ref="A590:A595"/>
    <mergeCell ref="A569:A589"/>
    <mergeCell ref="A596:A610"/>
    <mergeCell ref="B569:B589"/>
    <mergeCell ref="B590:B595"/>
    <mergeCell ref="C602:C604"/>
    <mergeCell ref="D596:D598"/>
    <mergeCell ref="D584:D586"/>
    <mergeCell ref="C584:C586"/>
    <mergeCell ref="C578:C580"/>
    <mergeCell ref="D569:D571"/>
    <mergeCell ref="D578:D580"/>
    <mergeCell ref="C605:C607"/>
    <mergeCell ref="C596:C598"/>
    <mergeCell ref="C593:D595"/>
    <mergeCell ref="D590:D592"/>
    <mergeCell ref="B533:B568"/>
    <mergeCell ref="D551:D553"/>
    <mergeCell ref="D575:D577"/>
    <mergeCell ref="C575:C577"/>
    <mergeCell ref="A467:A478"/>
    <mergeCell ref="C473:C475"/>
    <mergeCell ref="D473:D475"/>
    <mergeCell ref="F617:M617"/>
    <mergeCell ref="D599:D601"/>
    <mergeCell ref="D605:D607"/>
    <mergeCell ref="D602:D604"/>
    <mergeCell ref="C518:C520"/>
    <mergeCell ref="C527:C529"/>
    <mergeCell ref="D521:D523"/>
    <mergeCell ref="D518:D520"/>
    <mergeCell ref="D527:D529"/>
    <mergeCell ref="C608:D610"/>
    <mergeCell ref="C569:C571"/>
    <mergeCell ref="D557:D559"/>
    <mergeCell ref="D545:D547"/>
    <mergeCell ref="C551:C553"/>
    <mergeCell ref="C590:C592"/>
    <mergeCell ref="D581:D583"/>
    <mergeCell ref="B596:B610"/>
    <mergeCell ref="B467:B478"/>
    <mergeCell ref="C443:C445"/>
    <mergeCell ref="C440:C442"/>
    <mergeCell ref="C470:C472"/>
    <mergeCell ref="C467:C469"/>
    <mergeCell ref="C464:D466"/>
    <mergeCell ref="D443:D445"/>
    <mergeCell ref="C476:D478"/>
    <mergeCell ref="C446:C448"/>
    <mergeCell ref="C449:C451"/>
    <mergeCell ref="D449:D451"/>
    <mergeCell ref="C461:C463"/>
    <mergeCell ref="A272:A280"/>
    <mergeCell ref="B272:B280"/>
    <mergeCell ref="A281:A295"/>
    <mergeCell ref="B281:B295"/>
    <mergeCell ref="A203:A223"/>
    <mergeCell ref="B203:B223"/>
    <mergeCell ref="B257:B271"/>
    <mergeCell ref="A257:A271"/>
    <mergeCell ref="D533:D535"/>
    <mergeCell ref="B296:B304"/>
    <mergeCell ref="A296:A304"/>
    <mergeCell ref="A425:A439"/>
    <mergeCell ref="B425:B439"/>
    <mergeCell ref="A386:A424"/>
    <mergeCell ref="B386:B424"/>
    <mergeCell ref="A305:A325"/>
    <mergeCell ref="B305:B325"/>
    <mergeCell ref="A326:A367"/>
    <mergeCell ref="B326:B367"/>
    <mergeCell ref="A368:A385"/>
    <mergeCell ref="B368:B385"/>
    <mergeCell ref="A440:A466"/>
    <mergeCell ref="B440:B466"/>
    <mergeCell ref="C452:C454"/>
    <mergeCell ref="A158:A175"/>
    <mergeCell ref="B158:B175"/>
    <mergeCell ref="D185:D187"/>
    <mergeCell ref="D188:D190"/>
    <mergeCell ref="D203:D205"/>
    <mergeCell ref="A224:A256"/>
    <mergeCell ref="C236:C238"/>
    <mergeCell ref="C230:C232"/>
    <mergeCell ref="B224:B256"/>
    <mergeCell ref="C233:C235"/>
    <mergeCell ref="C206:C208"/>
    <mergeCell ref="C251:C253"/>
    <mergeCell ref="C224:C226"/>
    <mergeCell ref="A194:A202"/>
    <mergeCell ref="B194:B202"/>
    <mergeCell ref="A176:A193"/>
    <mergeCell ref="B176:B193"/>
    <mergeCell ref="D248:D250"/>
    <mergeCell ref="C248:C250"/>
    <mergeCell ref="D251:D253"/>
    <mergeCell ref="C218:C220"/>
    <mergeCell ref="C200:D202"/>
    <mergeCell ref="C215:C217"/>
    <mergeCell ref="D215:D217"/>
    <mergeCell ref="C572:C574"/>
    <mergeCell ref="D539:D541"/>
    <mergeCell ref="D554:D556"/>
    <mergeCell ref="D560:D562"/>
    <mergeCell ref="D572:D574"/>
    <mergeCell ref="C566:D568"/>
    <mergeCell ref="D563:D565"/>
    <mergeCell ref="C533:C535"/>
    <mergeCell ref="C560:C562"/>
    <mergeCell ref="C539:C541"/>
    <mergeCell ref="C554:C556"/>
    <mergeCell ref="C557:C559"/>
    <mergeCell ref="C548:C550"/>
    <mergeCell ref="C542:C544"/>
    <mergeCell ref="D78:D81"/>
    <mergeCell ref="D100:D102"/>
    <mergeCell ref="C515:C517"/>
    <mergeCell ref="C545:C547"/>
    <mergeCell ref="C521:C523"/>
    <mergeCell ref="D542:D544"/>
    <mergeCell ref="D548:D550"/>
    <mergeCell ref="C536:C538"/>
    <mergeCell ref="D536:D538"/>
    <mergeCell ref="C530:D532"/>
    <mergeCell ref="D224:D226"/>
    <mergeCell ref="D230:D232"/>
    <mergeCell ref="C221:D223"/>
    <mergeCell ref="C239:C241"/>
    <mergeCell ref="C212:C214"/>
    <mergeCell ref="C209:C211"/>
    <mergeCell ref="D106:D108"/>
    <mergeCell ref="C148:C150"/>
    <mergeCell ref="C112:C114"/>
    <mergeCell ref="D115:D117"/>
    <mergeCell ref="C115:C117"/>
    <mergeCell ref="C179:C181"/>
    <mergeCell ref="D179:D181"/>
    <mergeCell ref="D182:D184"/>
    <mergeCell ref="D194:D196"/>
    <mergeCell ref="C203:C205"/>
    <mergeCell ref="C139:C141"/>
    <mergeCell ref="C170:C172"/>
    <mergeCell ref="D209:D211"/>
    <mergeCell ref="C158:C160"/>
    <mergeCell ref="C164:C166"/>
    <mergeCell ref="C118:C120"/>
    <mergeCell ref="D118:D120"/>
    <mergeCell ref="D121:D123"/>
    <mergeCell ref="C121:C123"/>
    <mergeCell ref="D130:D132"/>
    <mergeCell ref="C188:C190"/>
    <mergeCell ref="C197:C199"/>
    <mergeCell ref="D176:D178"/>
    <mergeCell ref="C182:C184"/>
    <mergeCell ref="C191:D193"/>
    <mergeCell ref="D197:D199"/>
    <mergeCell ref="C185:C187"/>
    <mergeCell ref="C194:C196"/>
    <mergeCell ref="C176:C178"/>
    <mergeCell ref="D245:D247"/>
    <mergeCell ref="C227:C229"/>
    <mergeCell ref="D239:D241"/>
    <mergeCell ref="C242:C244"/>
    <mergeCell ref="D488:D490"/>
    <mergeCell ref="C431:C433"/>
    <mergeCell ref="D236:D238"/>
    <mergeCell ref="D233:D235"/>
    <mergeCell ref="D419:D421"/>
    <mergeCell ref="D413:D415"/>
    <mergeCell ref="D371:D373"/>
    <mergeCell ref="D467:D469"/>
    <mergeCell ref="C350:C352"/>
    <mergeCell ref="D242:D244"/>
    <mergeCell ref="C341:C343"/>
    <mergeCell ref="C245:C247"/>
    <mergeCell ref="D227:D229"/>
    <mergeCell ref="C254:D256"/>
    <mergeCell ref="C335:C337"/>
    <mergeCell ref="C326:C328"/>
    <mergeCell ref="C320:C322"/>
    <mergeCell ref="C323:D325"/>
    <mergeCell ref="C329:C331"/>
    <mergeCell ref="D326:D328"/>
    <mergeCell ref="D512:D514"/>
    <mergeCell ref="D446:D448"/>
    <mergeCell ref="D452:D454"/>
    <mergeCell ref="D218:D220"/>
    <mergeCell ref="D515:D517"/>
    <mergeCell ref="D127:D129"/>
    <mergeCell ref="D431:D433"/>
    <mergeCell ref="D434:D436"/>
    <mergeCell ref="D440:D442"/>
    <mergeCell ref="D503:D505"/>
    <mergeCell ref="D148:D150"/>
    <mergeCell ref="D142:D144"/>
    <mergeCell ref="D139:D141"/>
    <mergeCell ref="D164:D166"/>
    <mergeCell ref="D212:D214"/>
    <mergeCell ref="C173:D175"/>
    <mergeCell ref="C167:C169"/>
    <mergeCell ref="C161:C163"/>
    <mergeCell ref="D167:D169"/>
    <mergeCell ref="D161:D163"/>
    <mergeCell ref="D158:D160"/>
    <mergeCell ref="C425:C427"/>
    <mergeCell ref="C428:C430"/>
    <mergeCell ref="D428:D430"/>
    <mergeCell ref="C512:C514"/>
    <mergeCell ref="C524:C526"/>
    <mergeCell ref="C434:C436"/>
    <mergeCell ref="C257:C260"/>
    <mergeCell ref="C395:C397"/>
    <mergeCell ref="C509:D511"/>
    <mergeCell ref="C503:C505"/>
    <mergeCell ref="D392:D394"/>
    <mergeCell ref="D389:D391"/>
    <mergeCell ref="C371:C373"/>
    <mergeCell ref="C368:C370"/>
    <mergeCell ref="C332:C334"/>
    <mergeCell ref="C398:C400"/>
    <mergeCell ref="C386:C388"/>
    <mergeCell ref="C356:C358"/>
    <mergeCell ref="D350:D352"/>
    <mergeCell ref="C347:C349"/>
    <mergeCell ref="C413:C415"/>
    <mergeCell ref="D407:D409"/>
    <mergeCell ref="C392:C394"/>
    <mergeCell ref="D416:D418"/>
    <mergeCell ref="C455:C457"/>
    <mergeCell ref="D455:D457"/>
    <mergeCell ref="C458:C460"/>
    <mergeCell ref="C506:C508"/>
    <mergeCell ref="D506:D508"/>
    <mergeCell ref="D524:D526"/>
    <mergeCell ref="A533:A568"/>
    <mergeCell ref="C563:C565"/>
    <mergeCell ref="D491:D493"/>
    <mergeCell ref="D494:D496"/>
    <mergeCell ref="D395:D397"/>
    <mergeCell ref="D404:D406"/>
    <mergeCell ref="D401:D403"/>
    <mergeCell ref="D479:D481"/>
    <mergeCell ref="C437:D439"/>
    <mergeCell ref="C488:C490"/>
    <mergeCell ref="A479:A511"/>
    <mergeCell ref="B479:B511"/>
    <mergeCell ref="C491:C493"/>
    <mergeCell ref="C482:C484"/>
    <mergeCell ref="C500:C502"/>
    <mergeCell ref="A512:A532"/>
    <mergeCell ref="B512:B532"/>
    <mergeCell ref="C485:C487"/>
    <mergeCell ref="D500:D502"/>
    <mergeCell ref="D470:D472"/>
    <mergeCell ref="D410:D412"/>
    <mergeCell ref="A78:A157"/>
    <mergeCell ref="D136:D138"/>
    <mergeCell ref="B78:B157"/>
    <mergeCell ref="C142:C144"/>
    <mergeCell ref="C109:C111"/>
    <mergeCell ref="C133:C135"/>
    <mergeCell ref="C136:C138"/>
    <mergeCell ref="C130:C132"/>
    <mergeCell ref="C124:C126"/>
    <mergeCell ref="D124:D126"/>
    <mergeCell ref="C145:C147"/>
    <mergeCell ref="C127:C129"/>
    <mergeCell ref="D103:D105"/>
    <mergeCell ref="C85:C87"/>
    <mergeCell ref="C94:C96"/>
    <mergeCell ref="D97:D99"/>
    <mergeCell ref="C88:C90"/>
    <mergeCell ref="C97:C99"/>
    <mergeCell ref="C91:C93"/>
    <mergeCell ref="C100:C102"/>
    <mergeCell ref="C151:C153"/>
    <mergeCell ref="D151:D153"/>
    <mergeCell ref="C154:D157"/>
    <mergeCell ref="C106:C108"/>
    <mergeCell ref="C82:C84"/>
    <mergeCell ref="C78:C81"/>
    <mergeCell ref="D63:D65"/>
    <mergeCell ref="D12:D14"/>
    <mergeCell ref="D66:D68"/>
    <mergeCell ref="D72:D74"/>
    <mergeCell ref="D15:D1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54:D56"/>
    <mergeCell ref="D33:D35"/>
    <mergeCell ref="D57:D59"/>
    <mergeCell ref="D48:D50"/>
    <mergeCell ref="D39:D41"/>
    <mergeCell ref="D36:D38"/>
    <mergeCell ref="D82:D84"/>
    <mergeCell ref="D60:D62"/>
    <mergeCell ref="A54:A77"/>
    <mergeCell ref="B54:B77"/>
    <mergeCell ref="C27:C29"/>
    <mergeCell ref="C33:C35"/>
    <mergeCell ref="C72:C74"/>
    <mergeCell ref="C69:C71"/>
    <mergeCell ref="C66:C68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C75:D77"/>
    <mergeCell ref="D6:D8"/>
    <mergeCell ref="D9:D11"/>
    <mergeCell ref="D3:D5"/>
    <mergeCell ref="D257:D260"/>
    <mergeCell ref="C261:C264"/>
    <mergeCell ref="D296:D298"/>
    <mergeCell ref="C305:C307"/>
    <mergeCell ref="C314:C316"/>
    <mergeCell ref="C311:C313"/>
    <mergeCell ref="C299:C301"/>
    <mergeCell ref="D311:D313"/>
    <mergeCell ref="C293:D295"/>
    <mergeCell ref="D290:D292"/>
    <mergeCell ref="D281:D283"/>
    <mergeCell ref="C290:C292"/>
    <mergeCell ref="D287:D289"/>
    <mergeCell ref="C281:C283"/>
    <mergeCell ref="C287:C289"/>
    <mergeCell ref="D261:D264"/>
    <mergeCell ref="D265:D267"/>
    <mergeCell ref="C268:D271"/>
    <mergeCell ref="C272:C274"/>
    <mergeCell ref="C284:C286"/>
    <mergeCell ref="D272:D274"/>
    <mergeCell ref="D275:D277"/>
    <mergeCell ref="C265:C267"/>
    <mergeCell ref="D284:D286"/>
    <mergeCell ref="D314:D316"/>
    <mergeCell ref="C317:C319"/>
    <mergeCell ref="C308:C310"/>
    <mergeCell ref="D344:D346"/>
    <mergeCell ref="D335:D337"/>
    <mergeCell ref="D299:D301"/>
    <mergeCell ref="D329:D331"/>
    <mergeCell ref="D332:D334"/>
    <mergeCell ref="C365:D367"/>
    <mergeCell ref="D317:D319"/>
    <mergeCell ref="C362:C364"/>
    <mergeCell ref="D362:D364"/>
    <mergeCell ref="C278:D280"/>
    <mergeCell ref="C275:C277"/>
    <mergeCell ref="D338:D340"/>
    <mergeCell ref="C401:C403"/>
    <mergeCell ref="D356:D358"/>
    <mergeCell ref="D368:D370"/>
    <mergeCell ref="D359:D361"/>
    <mergeCell ref="D353:D355"/>
    <mergeCell ref="C374:C376"/>
    <mergeCell ref="D374:D376"/>
    <mergeCell ref="D347:D349"/>
    <mergeCell ref="D305:D307"/>
    <mergeCell ref="C302:D304"/>
    <mergeCell ref="D320:D322"/>
    <mergeCell ref="D308:D310"/>
    <mergeCell ref="D341:D343"/>
    <mergeCell ref="C389:C391"/>
    <mergeCell ref="C344:C346"/>
    <mergeCell ref="D377:D379"/>
    <mergeCell ref="D386:D388"/>
    <mergeCell ref="C353:C355"/>
    <mergeCell ref="C296:C298"/>
    <mergeCell ref="C338:C340"/>
    <mergeCell ref="C359:C361"/>
    <mergeCell ref="C407:C409"/>
    <mergeCell ref="C410:C412"/>
    <mergeCell ref="C377:C379"/>
    <mergeCell ref="D458:D460"/>
    <mergeCell ref="D461:D463"/>
    <mergeCell ref="D485:D487"/>
    <mergeCell ref="D497:D499"/>
    <mergeCell ref="C416:C418"/>
    <mergeCell ref="C419:C421"/>
    <mergeCell ref="C380:C382"/>
    <mergeCell ref="D380:D382"/>
    <mergeCell ref="C497:C499"/>
    <mergeCell ref="C494:C496"/>
    <mergeCell ref="C404:C406"/>
    <mergeCell ref="C383:D385"/>
    <mergeCell ref="D482:D484"/>
    <mergeCell ref="C422:D424"/>
    <mergeCell ref="D425:D427"/>
    <mergeCell ref="D398:D400"/>
    <mergeCell ref="C479:C481"/>
  </mergeCells>
  <phoneticPr fontId="2" type="noConversion"/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01.01.2016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01.04.2016</vt:lpstr>
      <vt:lpstr>'01.04.2016'!Заголовки_для_печати</vt:lpstr>
      <vt:lpstr>'01.04.2016'!Область_печати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USDS01</cp:lastModifiedBy>
  <cp:lastPrinted>2016-02-01T07:58:46Z</cp:lastPrinted>
  <dcterms:created xsi:type="dcterms:W3CDTF">2011-02-02T15:00:27Z</dcterms:created>
  <dcterms:modified xsi:type="dcterms:W3CDTF">2016-05-10T08:14:44Z</dcterms:modified>
</cp:coreProperties>
</file>