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5\New Shared Files\Program\Field Programs\Shared Folder_Field Programs\CFP 2020\FPU_2021\на конкурс\Відкритий_конкурс_додатки\Альянс_проектна заявка\"/>
    </mc:Choice>
  </mc:AlternateContent>
  <bookViews>
    <workbookView xWindow="0" yWindow="0" windowWidth="19200" windowHeight="7100"/>
  </bookViews>
  <sheets>
    <sheet name="202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" i="2" l="1"/>
  <c r="D56" i="2"/>
  <c r="E61" i="2"/>
  <c r="D61" i="2"/>
  <c r="E66" i="2"/>
  <c r="D66" i="2"/>
  <c r="E54" i="2"/>
  <c r="E55" i="2"/>
  <c r="E53" i="2"/>
  <c r="D55" i="2"/>
  <c r="D54" i="2"/>
  <c r="D53" i="2"/>
  <c r="E59" i="2"/>
  <c r="E60" i="2"/>
  <c r="E58" i="2"/>
  <c r="D59" i="2"/>
  <c r="D60" i="2"/>
  <c r="D58" i="2"/>
  <c r="E64" i="2"/>
  <c r="E65" i="2"/>
  <c r="E63" i="2"/>
  <c r="D64" i="2"/>
  <c r="D65" i="2"/>
  <c r="D63" i="2"/>
  <c r="D47" i="2"/>
  <c r="E71" i="2"/>
  <c r="E70" i="2"/>
  <c r="E69" i="2"/>
  <c r="D71" i="2"/>
  <c r="D70" i="2"/>
  <c r="D69" i="2"/>
  <c r="E57" i="2" l="1"/>
  <c r="E62" i="2"/>
  <c r="E52" i="2"/>
  <c r="D52" i="2"/>
  <c r="D62" i="2"/>
  <c r="D57" i="2"/>
  <c r="E26" i="2"/>
  <c r="E25" i="2"/>
  <c r="E24" i="2"/>
  <c r="D26" i="2"/>
  <c r="D25" i="2"/>
  <c r="D24" i="2"/>
  <c r="E93" i="2" l="1"/>
  <c r="D93" i="2"/>
  <c r="E89" i="2"/>
  <c r="D89" i="2"/>
  <c r="E47" i="2"/>
  <c r="E46" i="2"/>
  <c r="D46" i="2"/>
  <c r="E45" i="2"/>
  <c r="D45" i="2"/>
  <c r="E44" i="2"/>
  <c r="D44" i="2"/>
  <c r="E36" i="2"/>
  <c r="D36" i="2"/>
  <c r="E28" i="2"/>
  <c r="E43" i="2" l="1"/>
  <c r="D43" i="2"/>
  <c r="D23" i="2"/>
  <c r="D68" i="2" s="1"/>
  <c r="E23" i="2"/>
  <c r="D22" i="2"/>
  <c r="E27" i="2"/>
  <c r="E22" i="2" l="1"/>
  <c r="E68" i="2"/>
  <c r="E67" i="2" s="1"/>
  <c r="D67" i="2"/>
  <c r="E42" i="2"/>
  <c r="E41" i="2" s="1"/>
  <c r="D42" i="2"/>
  <c r="D41" i="2" s="1"/>
</calcChain>
</file>

<file path=xl/comments1.xml><?xml version="1.0" encoding="utf-8"?>
<comments xmlns="http://schemas.openxmlformats.org/spreadsheetml/2006/main">
  <authors>
    <author>T.Mykhalchuk</author>
  </authors>
  <commentLis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Виберіть, будь ласка, регіон зі списку. Таблиця індикаторів заповнюється по окремому регіону.</t>
        </r>
      </text>
    </comment>
  </commentList>
</comments>
</file>

<file path=xl/sharedStrings.xml><?xml version="1.0" encoding="utf-8"?>
<sst xmlns="http://schemas.openxmlformats.org/spreadsheetml/2006/main" count="214" uniqueCount="172">
  <si>
    <t>(3)
Опис індикатора</t>
  </si>
  <si>
    <t>(4)
Цілі</t>
  </si>
  <si>
    <t>01.01.2021 - 30.06.2021</t>
  </si>
  <si>
    <t>01.07.2021 - 31.12.2021</t>
  </si>
  <si>
    <t>Кількість клієнтів, охоплених послугами з профілактики ВІЛ за півроку</t>
  </si>
  <si>
    <t>ЛВНІ</t>
  </si>
  <si>
    <t>чоловіки</t>
  </si>
  <si>
    <t>жінки</t>
  </si>
  <si>
    <t>СП</t>
  </si>
  <si>
    <t>ЧСЧ</t>
  </si>
  <si>
    <t>Кількість клієнтів, охоплених послугами з профілактики ВІЛ за останні 12 місяців</t>
  </si>
  <si>
    <t>Х</t>
  </si>
  <si>
    <t>U265</t>
  </si>
  <si>
    <t>Транс* люди</t>
  </si>
  <si>
    <t>U062</t>
  </si>
  <si>
    <t>U101</t>
  </si>
  <si>
    <t>Кількість нових ЛВНІ, залучених в рамках моделі "Впровадження силами рівних" за звітний період</t>
  </si>
  <si>
    <t>U220</t>
  </si>
  <si>
    <t>Кількість нових СП, залучених в рамках моделі "Впровадження силами рівних" за звітний період</t>
  </si>
  <si>
    <t>U290</t>
  </si>
  <si>
    <t>Кількість нових ЧСЧ, залучених в рамках моделі "Впровадження силами рівних" за звітний період</t>
  </si>
  <si>
    <t>U367</t>
  </si>
  <si>
    <t>Кількість нових Транс* людей, залучених в рамках моделі "Впровадження силами рівних" за звітний період</t>
  </si>
  <si>
    <t>U066</t>
  </si>
  <si>
    <t>Кількість візитів представників уразливих груп у мобільні амбулаторії</t>
  </si>
  <si>
    <t>U319</t>
  </si>
  <si>
    <t>Кількість клієнтів, які пройшли тестування на ВІЛ за допомогою швидкого тесту протягом півріччя</t>
  </si>
  <si>
    <t>U458</t>
  </si>
  <si>
    <t xml:space="preserve">Кількість клієнтів, які пройшли тестування на ВІЛ за допомогою швидкого тесту в рамках моделі "Впровадження силами рівних" за звітній період </t>
  </si>
  <si>
    <t>U326</t>
  </si>
  <si>
    <t>Відсоток кліентів з позитивним результатом швидкого тесту на ВІЛ взятих під медичний нагляд впродовж півріччя</t>
  </si>
  <si>
    <t>U313</t>
  </si>
  <si>
    <t>Відсоток нових клієнтів, протестованих на ВІЛ швидкими тестами</t>
  </si>
  <si>
    <t>U064</t>
  </si>
  <si>
    <t>Кількість проведених протягом півріччя тестувань на сифіліс</t>
  </si>
  <si>
    <t>U182</t>
  </si>
  <si>
    <t>U243</t>
  </si>
  <si>
    <t>Кількість проведених протягом півріччя тестувань на гепатит С</t>
  </si>
  <si>
    <t>U297</t>
  </si>
  <si>
    <t>Кількість клієнтів, які пройшли скринінг на ТБ за допомогою анкети</t>
  </si>
  <si>
    <t>Роми</t>
  </si>
  <si>
    <t>Безхатні</t>
  </si>
  <si>
    <t>Колишні в'язні</t>
  </si>
  <si>
    <t>Вимушені переселенці</t>
  </si>
  <si>
    <t>Люди в СЖО</t>
  </si>
  <si>
    <t>Діти з сімей СЖО</t>
  </si>
  <si>
    <t>U309</t>
  </si>
  <si>
    <t>Відсоток клієнтів, які отримали діагностичні послуги, з тих, у кого виявлений позитивний результат скринінгу</t>
  </si>
  <si>
    <t>U373</t>
  </si>
  <si>
    <t>Відсоток клієнтів, які почали лікування, з тих, у кого діагностовано ТБ</t>
  </si>
  <si>
    <t>U460</t>
  </si>
  <si>
    <t>Відсоток клієнтів, які пройшли діагностику ЛТІ (Латентна Туберкульозна Інфекція)</t>
  </si>
  <si>
    <t>U461</t>
  </si>
  <si>
    <t>Відсоток клієнтів, які завершили курс призначеного лікування ЛТІ</t>
  </si>
  <si>
    <t>U278</t>
  </si>
  <si>
    <t>Кількість клієнтів, які почали отримувати соціальний супровід (кейс-менеджмент) у звітному періоді</t>
  </si>
  <si>
    <t>U279</t>
  </si>
  <si>
    <t xml:space="preserve">Кількість клієнтів, які у звітному періоді взяті під диспансерний нагляд у зв'язку з ВІЛ-інфекцією за допомогою проекту соціального супроводу (кейс-менеджменту)
</t>
  </si>
  <si>
    <t>U282</t>
  </si>
  <si>
    <t xml:space="preserve">Кількість клієнтів, яким у звітному періоді призначено АРТ за допомогою проекту соціального супроводу (кейс-менеджменту) </t>
  </si>
  <si>
    <t>U382</t>
  </si>
  <si>
    <t>Відсоток клієнтів, які отримували соціальний супровід (кейс-менеджмент) і були взяті під медичний нагляд впродовж півріччя</t>
  </si>
  <si>
    <t>U383</t>
  </si>
  <si>
    <t>Відсоток клієнтів, які отримували соціальний супровід (кейс-менеджмент) і розпочали АРТ впродовж півріччя</t>
  </si>
  <si>
    <t>U459</t>
  </si>
  <si>
    <t>Кількість НОВИХ клієнтів, які приймають ДКП/PrEP у звітньому періоді</t>
  </si>
  <si>
    <t>Інші групи-контакти</t>
  </si>
  <si>
    <t>U267</t>
  </si>
  <si>
    <t>Відсоток осіб, які отримують опіоїдну замісну підтримуючу терапію впродовж щонайменше 6 місяців</t>
  </si>
  <si>
    <t>U221</t>
  </si>
  <si>
    <t>Загальна кількість осіб, які отримують медичний та соціально-психологічний супровід ЗТ на кінець звітного періоду</t>
  </si>
  <si>
    <t>клієнти проекту</t>
  </si>
  <si>
    <t>нові клиєнти</t>
  </si>
  <si>
    <t>U384</t>
  </si>
  <si>
    <t>Відсоток осіб, які отримують АРТ з ВІЛ-позитивних клієнтів медичного та соціально-психологічного супроводу ЗТ на кінець звітного періоду</t>
  </si>
  <si>
    <t xml:space="preserve">Таблиця індикаторів ефективності виконання проекту </t>
  </si>
  <si>
    <t>Інформація про проект</t>
  </si>
  <si>
    <t>Назва організації</t>
  </si>
  <si>
    <t>Вінницька область</t>
  </si>
  <si>
    <t>GF APH 2021-2023</t>
  </si>
  <si>
    <t>Регіон</t>
  </si>
  <si>
    <t xml:space="preserve">Волинська область </t>
  </si>
  <si>
    <t>Проект</t>
  </si>
  <si>
    <t>Дніпропетровська область</t>
  </si>
  <si>
    <t>П.І.Б. керівника організації</t>
  </si>
  <si>
    <t>Донецька область</t>
  </si>
  <si>
    <t>П.І.Б. керівника проекту</t>
  </si>
  <si>
    <t>Житомирська область</t>
  </si>
  <si>
    <t>Назва запропонованого проекту</t>
  </si>
  <si>
    <t>Закарпатська область</t>
  </si>
  <si>
    <t>Запорізька область</t>
  </si>
  <si>
    <t>A. Звітні періоди та строки подання програмного звіту</t>
  </si>
  <si>
    <t>Івано-Франківська область</t>
  </si>
  <si>
    <t>Київська область</t>
  </si>
  <si>
    <t>Період 1</t>
  </si>
  <si>
    <t>Період 2</t>
  </si>
  <si>
    <t>Кіровоградська область</t>
  </si>
  <si>
    <t>Звітний період</t>
  </si>
  <si>
    <t>Луганська область</t>
  </si>
  <si>
    <t>Львівська область</t>
  </si>
  <si>
    <t>Миколаївська область</t>
  </si>
  <si>
    <t>В. Напрями діяльності, індикатори та цілі</t>
  </si>
  <si>
    <t>Одеська область</t>
  </si>
  <si>
    <t>Полтавська область</t>
  </si>
  <si>
    <t>Увага! Необхідно заповнювати цілі тільки по тих індикаторах, які безпосередньо стосуються запланованої діяльності. Таблиця індикаторів заповнюється по окремому регіону. При дії проекту у декількох регіонах необхідно заповнити таблицю індикаторів для кожного регіону. Певні показники є релевантними для кількох напрямів діяльності, про що зазначено в колонці 1.</t>
  </si>
  <si>
    <t>Рівненська область</t>
  </si>
  <si>
    <t>Сумська область</t>
  </si>
  <si>
    <t>(1)
Напрям діяльності</t>
  </si>
  <si>
    <t>(2) 
№ індикатора</t>
  </si>
  <si>
    <t>(5)
Коментарі / пояснення Альянсу</t>
  </si>
  <si>
    <t>(6)                                                                                                             Коментарі / пояснення Заявника</t>
  </si>
  <si>
    <t>Тернопільська область</t>
  </si>
  <si>
    <t>Харківська область</t>
  </si>
  <si>
    <t>Херсонська область</t>
  </si>
  <si>
    <t>Хмельницкая область</t>
  </si>
  <si>
    <t>Черкаська область</t>
  </si>
  <si>
    <t>Чернігівська область</t>
  </si>
  <si>
    <t>Чернівецька область</t>
  </si>
  <si>
    <t>м. Київ</t>
  </si>
  <si>
    <t>Профілактика ВІЛ-інфекції серед  основних груп ризику</t>
  </si>
  <si>
    <t>Організація роботи мобільної амбулаторії (МА) для надання діагностичних та медико-консультативних послуг представникам уразливих груп населення</t>
  </si>
  <si>
    <t>Раннє виявлення ТБ</t>
  </si>
  <si>
    <t>Лікування за підтримки спільнот (СІТІ)</t>
  </si>
  <si>
    <t>Клієнт вважається охопленим профілактичними програмами, якщо він/вона отримує всі елементи мінімального пакету послуг протягом періоду (не обов'язково одночасно). Мінімальний пакет послуг для Транс* людей мінімальний пакет складається з презерватива та консультації спеціаліста. Участь клієнтів в профілактичних заходах, спрямованих на інформування про ВІЛ/СНІД та безпечну поведінку клієнтів, прирівнюється до консультації.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використовується унікальний код клієнта.
Цілі подаються у вигляді абсолютних значень. Цілі проставляються вручну у рядках чоловіки/ жінки/трансгендери, а сумарні цілі за групами ризику та за індикатором в цілому розраховуються автоматично.</t>
  </si>
  <si>
    <t>Клієнт вважається охопленим профілактичними програмами, якщо він/вона отримує всі елементи мінімального пакету послуг протягом періоду (не обов'язково одночасно). Мінімальний пакет послуг для Транс* людей складається з презерватива та консультації спеціаліста. Участь клієнтів в профілактичних заходах, спрямованих на інформування про ВІЛ/СНІД та безпечну поведінку клієнтів, прирівнюється до консультації.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використовується унікальний код клієнта.
Цілі подаються у вигляді абсолютних значень. Цілі проставляються вручну у рядках чоловіки/ жінки/трансгендери, а сумарні цілі за групами ризику та за індикатором в цілому розраховуються автоматично. Даний показник повністю включає в себе цілі за індикаторами U157, U265.</t>
  </si>
  <si>
    <t>Показник розраховується як кількість клієнтів, які протестувалися на ВІЛ за допомогою швидких тестів та отримали результат. 
Допомога соціального/аутріч-працівника клієнту в тестуванні на ВІЛ включає в себе: передтестове консультування, роз'яснення процедури, оцінку ризиків; надання клієнту тесту і допомогу у тестуванні, інтерпретації інформації тесту, після-тестове консультування; занесення результатів в облікові журнали, перенаправлення клієнтів з позитивним результатом в ЗОЗ, їх супровід до початку АРТ.
Ціль автоматично розраховується виходячи із річного охоплення і може бути відкорегована в більшу сторону. Цілі необхідно проставляти тільки у вигляді абсолютних значень.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</t>
  </si>
  <si>
    <t>Показник розраховується як кількість клієнтів, які були залучені за моделлю "Втручання силами рівних" та пройшли тестування на ВІЛ за допомогою швидких тестів та отримали результат. 
Допомога соціального/аутріч-працівника клієнту в тестуванні на ВІЛ включає в себе: передтестове консультування, роз'яснення процедури, оцінку ризиків; надання клієнту тесту і допомогу у тестуванні, інтерпретації інформації тесту, після-тестове консультування; занесення результатів в облікові журнали, перенаправлення клієнтів з позитивним результатом в ЗОЗ, їх супровід до початку АРТ.
Ціль розраховується автоматично виходячи із піврічних охоплень і становить 100% тестування охоплення.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</t>
  </si>
  <si>
    <t xml:space="preserve">Індикатор показує відсоток клієнтів, які отримали позитивний результат тестування швидким тестом на ВІЛ, були перенаправлені в заклади охорони здоров'я та взяті під медичний нагляд в цьому періоді.
Чисельник: Кількість клієнтів - клієнтів проектів профілактики, які були взяті під медичний нагляд протягом звітного періоду. 
Знаменник: Кількість клієнтів - клієнтів проектів профілактики, які отримали позитивний результат тестування швидким тестом на ВІЛ у звітному періоді.
</t>
  </si>
  <si>
    <t xml:space="preserve">Індикатор показує відсоток нових клієнтів, які були протестовані швидким тестом на ВІЛ в цьому періоді. Розрахунок:
Чисельник: Кількість нових клієнтів, що були протестовані швидкими тестами на ВІЛ за звітний період
Знаменник: Кількість нових клієнтів звітного періоду.
</t>
  </si>
  <si>
    <t>Показник включає кількість унікальних клієнтів, а не анкет. Цілі необхідно проставляти тільки у вигляді абсолютних значень.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
Рекомендована ціль - не менше 90% охоплення ЛВНІ та Транс* людей.</t>
  </si>
  <si>
    <t>Показник розраховується, як співвідношення між кількістю клієнтів, які отримали діагностичні послуги (мінімум мікроскопічне дослідження мокротиння та/або рентгенологічне обстеження) та кількістю клієнтів, з позитивним результатом скринінгу на ТБ. Рекомендована ціль - 90%.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</t>
  </si>
  <si>
    <t>Показник розраховується, як співвідношення між кількістю клієнтів, в яких діагностовано ТБ та які почали лікування ТБ у звітному періоді. Рекомендована ціль - 90%.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використовується унікальний код клієнта.</t>
  </si>
  <si>
    <t>Цілі проставляються у вигляді відсотків.
Чисельник: Кількість кліентів, які пройшли діагностику ЛТІ  (Латентна Туберкульозна Інфекція) впродовж звітнього періоду.
Знаменник: Кількість кліентів, які пройшли скрінінг та отримали негативний результат у звітному періоді.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
Рекомендоване значення показника становить 90%.</t>
  </si>
  <si>
    <t>Цілі проставляються у вигляді відсотків.
Чисельник: Кількість кліентів, у яких було діагностовано ЛТІ  (Латентна Туберкульозна Інфекція) впродовж звітнього періоду.
Знаменник: Кількість кліентів, які завершили лікування ЛТІ  (Латентна Туберкульозна Інфекція) впродовж звітнього періоду.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
Рекомендоване значення показника становить 90%.</t>
  </si>
  <si>
    <t>Цілі проставляються у вигляді абсолютних значень. Показник влючає клієнтів, по яким розпочато новий кейс у звітному періоді.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</t>
  </si>
  <si>
    <t>Цілі не проставляються. Показник влючає клієнтів, які були взяті під диспансерний нагляд саме у звітному періоді, а не впродовж усього проекту кейс-менеджменту.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</t>
  </si>
  <si>
    <t>Цілі не проставляються. Показник влючає клієнтів, яким було призначено АРТ саме у звітному періоді, а не впродовж усього проекту кейс-менеджменту.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</t>
  </si>
  <si>
    <t xml:space="preserve">Клієнт вважається охопленим, якщо починає приймати вперше або відновлює приймати препарат з доконтактної профілактики (переривання в прийомі преперату складає більше ніж 1 місяць), а також отримує всі елементи послуг з соціального та медичного супроводу протягом періоду. 
</t>
  </si>
  <si>
    <t>Цілі необхідно проставляти тільки у вигляді абсолютних значень.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</t>
  </si>
  <si>
    <t>Цілі необхідно проставляти тільки у вигляді відсотків. Рекомендоване значення - не менше 90%.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</t>
  </si>
  <si>
    <t>Відсотковий індикатор, що показує відсоток осіб, які знаходяться на лікуванні впродовж щонайменше 6 місяців із початку застосування опіоїдної замісної терапії від тих, які почали отримувати опіоїдну замісну терапію протягом попереднього півріччя.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 Рекомендоване значення показника становить 80%.</t>
  </si>
  <si>
    <t>Цілі проставляються у вигляді відсотків.
Чисельник: Кількість кліентів, які отримували соціальний супровід (кейс-менеджмент), і розпочали АРТ впродовж півріччя.
Знаменник: Кількість кліентів, які отримували соціальний супровід (кейс-менеджмент) у звітному періоді і були взяті під медичний нагляд.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
Рекомендоване значення показника становить 90%.</t>
  </si>
  <si>
    <t>Цілі проставляються у вигляді відсотків.
Чисельник: Кількість кліентів, які отримували соціальний супровід (кейс-менеджмент), і були взяті під медичний нагляд впродовж півріччя.
Знаменник: Кількість кліентів, які отримували соціальний супровід (кейс-менеджмент) у звітному періоді і потребували взяття під медичний нагляд (підтверджений позитивний результат тестування, не були встановлені під медичний нагляд).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</t>
  </si>
  <si>
    <t>транс* небінарні люди, які не визначились з гендером</t>
  </si>
  <si>
    <t xml:space="preserve">  Транс* люди</t>
  </si>
  <si>
    <t xml:space="preserve">   чоловіки</t>
  </si>
  <si>
    <t xml:space="preserve">   жінки</t>
  </si>
  <si>
    <t>Дата подання звіту (проставляється програмним куратором при фіналізації таблиці індикаторів)</t>
  </si>
  <si>
    <t>Психосоціальний супровід пацієнтів замісної підтримувальної терапії (ЗПТ)</t>
  </si>
  <si>
    <t>Кількість пацієнтів з хіміорезистентним ТБ, взятих на медико-соціальний супровід в звітному періоді</t>
  </si>
  <si>
    <t>Відсоток пацієнтів з хіміорезистентним ТБ, які завершили лікування в рамках проєкту з результатом "Успішне лікування"</t>
  </si>
  <si>
    <t>Кількість пацієнтів з чутливим ТБ, взятих на медико-соціальний супровід в звітному періоді</t>
  </si>
  <si>
    <t>Відсоток пацієнтів з чутливим ТБ, які завершили лікування в рамках проєкту з результатом "Успішне лікування"</t>
  </si>
  <si>
    <t>U375</t>
  </si>
  <si>
    <t>U376</t>
  </si>
  <si>
    <t>U377</t>
  </si>
  <si>
    <t>U378</t>
  </si>
  <si>
    <t>Цілі необхідно проставляти тільки у вигляді абсолютних значень. Сума цільових індикаторів за перше і друге півріччя повинна дорівнювати цільовому річному індикатору проєкту</t>
  </si>
  <si>
    <t xml:space="preserve">Індикатор показує результат успішного лікування пацієнтів з хіміорезистентним  ТБ в когорті, про яку звітують.
Чисельник: Кількість пацієнтів звітної когорти з хіміорезистентним ТБ, які завершили лікування в рамках проєкту  з результатом "Вилікуваний" або "Лікування завершене"
Знаменник: Загальна кількість звітної когорти пацієнтів з хіміорезистентним ТБ, взятих в проєкт  
</t>
  </si>
  <si>
    <t xml:space="preserve">Індикатор показує результат успішного лікування пацієнтів з чутливим ТБ в когорті, про яку звітують
Чисельник: Кількість пацієнтів звітної когорти з чутливим ТБ, які завершили лікування в рамках проєкту  з результатом "Вилікуваний" або "Лікування завершене".
Знаменник: Загальна кількість звітної когорти пацієнтів з чутливим ТБ, взятих в проєкт.  
</t>
  </si>
  <si>
    <t>Медико-соціальний супровід та формування прихильності до лікування мультирезистентного туберкульозу</t>
  </si>
  <si>
    <t>Медико-соціальний супровід та формування прихильності до лікування чутливого туберкульозу</t>
  </si>
  <si>
    <t>Ключовий показник звітності проектів "Втручання силами рівних". Цілі потрібно подати у такому вигляді: кількість НОВИХ ЛВНІ, залучених за моделлю "Втручання силами рівних" за звітній період. Цілі проставляються в рівних частинах на кожне півріччя від річного показника.</t>
  </si>
  <si>
    <t>Ключовий показник звітності проектів "Втручання силами рівних". Цілі потрібно подати у такому вигляді: кількість НОВИХ СП, залучених за моделлю "Втручання силами рівних" за звітній період. Цілі проставляються в рівних частинах на кожне півріччя від річного показника.</t>
  </si>
  <si>
    <t>Ключовий показник звітності проектів "Втручання силами рівних". Цілі потрібно подати у такому вигляді: кількість НОВИХ ЧСЧ, залучених за моделлю "Втручання силами рівних" за звітній період.Цілі проставляються в рівних частинах на кожне півріччя від річного показника.</t>
  </si>
  <si>
    <t>Ключовий показник звітності проектів "Втручання силами рівних". Цілі потрібно подати у такому вигляді: кількість НОВИХ Транс* людей, залучених за моделлю "Втручання силами рівних" за звітній період. Цілі проставляються в рівних частинах на кожне півріччя від річного показника.</t>
  </si>
  <si>
    <t>Профілактика ВІЛ-інфекції серед основних груп ризику</t>
  </si>
  <si>
    <t>Профілактика вірусного гепатиту В, C серед груп ризику</t>
  </si>
  <si>
    <t>Кількість проведених протягом півріччя тестувань на гепатит B</t>
  </si>
  <si>
    <t>Показник розраховується як кількість проведенних за допомогою швидких тестів тестувань у звітному періоді.
Цілі розраховуються автоматично від піврічних/річних охоплень.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</t>
  </si>
  <si>
    <t>Показник розраховується як кількість проведенних за допомогою швидких тестів тестувань у звітному періоді. Цілі розраховуються автоматично від піврічних/річних охоплень.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</t>
  </si>
  <si>
    <r>
      <t>Цілі необхідно проставляти</t>
    </r>
    <r>
      <rPr>
        <u/>
        <sz val="7"/>
        <rFont val="Arial"/>
        <family val="2"/>
        <charset val="204"/>
      </rPr>
      <t xml:space="preserve"> надавачам мобільних амбулаторій </t>
    </r>
    <r>
      <rPr>
        <sz val="7"/>
        <rFont val="Arial"/>
        <family val="2"/>
        <charset val="204"/>
      </rPr>
      <t>тільки у вигляді абсолютних значень. Вкажіть розподіл візитів до мобільних амбулаторій різних груп ризику. Також організація має передбачити додаткову кількість тестувань на ВІЛ, ІПСШ, гепатити за допомогою швидких тестів у зв'язку із роботою мобільної амбулаторії.
Має бути забезпечено 100% загруженість МА та її ефективна робота в рамках реалізації проектів профілактики. Рекомендована піврічна ціль  - не менше 1500 візитів.
Результати виконання індикаторів по завершенню звітного періоду звітуються на основі даних, внесених в облікову систему SYREX (САЙРЕКС). При фіксації отриманих клієнтом послуг  використовується унікальний код клієнта.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</si>
</sst>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9"/>
      <color indexed="81"/>
      <name val="Tahoma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Calibri"/>
      <family val="2"/>
      <charset val="204"/>
    </font>
    <font>
      <i/>
      <sz val="8"/>
      <name val="Arial"/>
      <family val="2"/>
    </font>
    <font>
      <i/>
      <sz val="8"/>
      <name val="Arial"/>
      <family val="2"/>
      <charset val="204"/>
    </font>
    <font>
      <sz val="7"/>
      <name val="Arial"/>
      <family val="2"/>
      <charset val="204"/>
    </font>
    <font>
      <u/>
      <sz val="7"/>
      <name val="Arial"/>
      <family val="2"/>
      <charset val="204"/>
    </font>
    <font>
      <b/>
      <sz val="7"/>
      <color theme="1"/>
      <name val="Arial"/>
      <family val="2"/>
      <charset val="204"/>
    </font>
    <font>
      <b/>
      <sz val="7"/>
      <name val="Arial"/>
      <family val="2"/>
      <charset val="204"/>
    </font>
    <font>
      <sz val="7"/>
      <color theme="1"/>
      <name val="Arial"/>
      <family val="2"/>
      <charset val="204"/>
    </font>
    <font>
      <sz val="7"/>
      <color indexed="9"/>
      <name val="Arial"/>
      <family val="2"/>
      <charset val="204"/>
    </font>
    <font>
      <sz val="7"/>
      <color theme="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indexed="64"/>
      </top>
      <bottom style="dotted">
        <color indexed="64"/>
      </bottom>
      <diagonal/>
    </border>
    <border>
      <left/>
      <right style="thin">
        <color auto="1"/>
      </right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auto="1"/>
      </right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8">
    <xf numFmtId="0" fontId="0" fillId="0" borderId="0" xfId="0"/>
    <xf numFmtId="0" fontId="6" fillId="0" borderId="0" xfId="0" applyFont="1" applyProtection="1"/>
    <xf numFmtId="0" fontId="4" fillId="2" borderId="1" xfId="0" applyFont="1" applyFill="1" applyBorder="1" applyAlignment="1" applyProtection="1"/>
    <xf numFmtId="0" fontId="7" fillId="0" borderId="0" xfId="0" applyFont="1" applyFill="1" applyBorder="1" applyAlignment="1">
      <alignment vertical="center" wrapText="1"/>
    </xf>
    <xf numFmtId="0" fontId="6" fillId="0" borderId="0" xfId="0" applyFont="1" applyBorder="1"/>
    <xf numFmtId="0" fontId="8" fillId="0" borderId="0" xfId="0" applyFont="1" applyAlignment="1">
      <alignment vertical="center"/>
    </xf>
    <xf numFmtId="0" fontId="6" fillId="0" borderId="0" xfId="0" applyFont="1"/>
    <xf numFmtId="0" fontId="4" fillId="2" borderId="2" xfId="0" applyFont="1" applyFill="1" applyBorder="1" applyAlignment="1" applyProtection="1">
      <alignment wrapText="1"/>
    </xf>
    <xf numFmtId="0" fontId="9" fillId="3" borderId="0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left" vertical="center"/>
    </xf>
    <xf numFmtId="0" fontId="6" fillId="4" borderId="9" xfId="0" applyFont="1" applyFill="1" applyBorder="1" applyAlignment="1" applyProtection="1">
      <alignment wrapText="1"/>
    </xf>
    <xf numFmtId="0" fontId="5" fillId="0" borderId="0" xfId="0" applyFont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left" vertical="center"/>
    </xf>
    <xf numFmtId="0" fontId="5" fillId="4" borderId="11" xfId="0" applyFont="1" applyFill="1" applyBorder="1" applyAlignment="1" applyProtection="1">
      <alignment horizontal="left" vertical="center"/>
    </xf>
    <xf numFmtId="0" fontId="5" fillId="4" borderId="11" xfId="0" applyFont="1" applyFill="1" applyBorder="1" applyAlignment="1" applyProtection="1">
      <alignment horizontal="center" vertical="center"/>
    </xf>
    <xf numFmtId="0" fontId="6" fillId="4" borderId="12" xfId="0" applyFont="1" applyFill="1" applyBorder="1" applyProtection="1"/>
    <xf numFmtId="0" fontId="4" fillId="5" borderId="14" xfId="0" applyFont="1" applyFill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vertical="center" wrapText="1"/>
    </xf>
    <xf numFmtId="0" fontId="11" fillId="0" borderId="15" xfId="0" applyFont="1" applyBorder="1" applyAlignment="1" applyProtection="1">
      <alignment vertical="top" wrapText="1"/>
    </xf>
    <xf numFmtId="0" fontId="11" fillId="0" borderId="15" xfId="0" applyFont="1" applyBorder="1" applyAlignment="1" applyProtection="1">
      <alignment horizontal="left" vertical="top" wrapText="1"/>
    </xf>
    <xf numFmtId="0" fontId="11" fillId="0" borderId="15" xfId="0" applyFont="1" applyBorder="1" applyAlignment="1" applyProtection="1">
      <alignment horizontal="left" vertical="center" wrapText="1"/>
    </xf>
    <xf numFmtId="0" fontId="11" fillId="0" borderId="15" xfId="2" applyFont="1" applyBorder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Protection="1"/>
    <xf numFmtId="0" fontId="6" fillId="0" borderId="20" xfId="0" applyFont="1" applyBorder="1" applyAlignment="1" applyProtection="1">
      <alignment wrapText="1"/>
    </xf>
    <xf numFmtId="0" fontId="4" fillId="3" borderId="19" xfId="0" applyFont="1" applyFill="1" applyBorder="1" applyAlignment="1" applyProtection="1">
      <alignment horizontal="left" vertical="center"/>
    </xf>
    <xf numFmtId="0" fontId="6" fillId="3" borderId="0" xfId="0" applyFont="1" applyFill="1" applyBorder="1" applyProtection="1"/>
    <xf numFmtId="0" fontId="6" fillId="3" borderId="20" xfId="0" applyFont="1" applyFill="1" applyBorder="1" applyAlignment="1" applyProtection="1">
      <alignment wrapText="1"/>
    </xf>
    <xf numFmtId="0" fontId="9" fillId="0" borderId="19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/>
    <xf numFmtId="0" fontId="0" fillId="7" borderId="22" xfId="0" applyFill="1" applyBorder="1" applyAlignment="1"/>
    <xf numFmtId="0" fontId="0" fillId="7" borderId="22" xfId="0" applyFill="1" applyBorder="1"/>
    <xf numFmtId="0" fontId="14" fillId="0" borderId="14" xfId="0" applyFont="1" applyFill="1" applyBorder="1" applyAlignment="1" applyProtection="1">
      <alignment horizontal="center" vertical="center"/>
    </xf>
    <xf numFmtId="0" fontId="13" fillId="0" borderId="14" xfId="0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/>
    </xf>
    <xf numFmtId="0" fontId="11" fillId="0" borderId="14" xfId="0" applyFont="1" applyFill="1" applyBorder="1" applyAlignment="1" applyProtection="1">
      <alignment horizontal="center" vertical="center"/>
    </xf>
    <xf numFmtId="0" fontId="11" fillId="0" borderId="14" xfId="0" applyNumberFormat="1" applyFont="1" applyFill="1" applyBorder="1" applyAlignment="1" applyProtection="1">
      <alignment horizontal="left" vertical="center" wrapText="1"/>
    </xf>
    <xf numFmtId="0" fontId="15" fillId="7" borderId="14" xfId="0" applyFont="1" applyFill="1" applyBorder="1" applyAlignment="1">
      <alignment horizontal="center" vertical="center"/>
    </xf>
    <xf numFmtId="0" fontId="11" fillId="0" borderId="14" xfId="0" applyNumberFormat="1" applyFont="1" applyFill="1" applyBorder="1" applyAlignment="1" applyProtection="1">
      <alignment vertical="center" wrapText="1"/>
    </xf>
    <xf numFmtId="0" fontId="11" fillId="0" borderId="14" xfId="0" applyNumberFormat="1" applyFont="1" applyFill="1" applyBorder="1" applyAlignment="1" applyProtection="1">
      <alignment horizontal="left" vertical="center" wrapText="1" indent="1"/>
    </xf>
    <xf numFmtId="0" fontId="15" fillId="7" borderId="14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</xf>
    <xf numFmtId="0" fontId="11" fillId="6" borderId="14" xfId="0" applyFont="1" applyFill="1" applyBorder="1" applyAlignment="1" applyProtection="1">
      <alignment horizontal="center" vertical="center"/>
    </xf>
    <xf numFmtId="9" fontId="15" fillId="7" borderId="14" xfId="1" applyFont="1" applyFill="1" applyBorder="1" applyAlignment="1">
      <alignment horizontal="center" vertical="center"/>
    </xf>
    <xf numFmtId="0" fontId="17" fillId="0" borderId="14" xfId="0" applyFont="1" applyFill="1" applyBorder="1" applyAlignment="1" applyProtection="1">
      <alignment horizontal="center" vertical="center"/>
    </xf>
    <xf numFmtId="0" fontId="11" fillId="0" borderId="14" xfId="2" applyFont="1" applyFill="1" applyBorder="1" applyAlignment="1" applyProtection="1">
      <alignment horizontal="center" vertical="center"/>
    </xf>
    <xf numFmtId="0" fontId="14" fillId="0" borderId="16" xfId="0" applyFont="1" applyFill="1" applyBorder="1" applyAlignment="1" applyProtection="1">
      <alignment horizontal="center" vertical="center"/>
    </xf>
    <xf numFmtId="0" fontId="13" fillId="0" borderId="16" xfId="0" applyFont="1" applyBorder="1" applyAlignment="1">
      <alignment vertical="center" wrapText="1"/>
    </xf>
    <xf numFmtId="9" fontId="15" fillId="7" borderId="14" xfId="1" applyFont="1" applyFill="1" applyBorder="1" applyAlignment="1" applyProtection="1">
      <alignment horizontal="center" vertical="center"/>
      <protection locked="0"/>
    </xf>
    <xf numFmtId="0" fontId="14" fillId="0" borderId="24" xfId="0" applyFont="1" applyFill="1" applyBorder="1" applyAlignment="1" applyProtection="1">
      <alignment horizontal="center" vertical="center"/>
    </xf>
    <xf numFmtId="0" fontId="13" fillId="0" borderId="25" xfId="0" applyFont="1" applyBorder="1" applyAlignment="1">
      <alignment vertical="center" wrapText="1"/>
    </xf>
    <xf numFmtId="0" fontId="15" fillId="7" borderId="27" xfId="0" applyFont="1" applyFill="1" applyBorder="1" applyAlignment="1" applyProtection="1">
      <alignment horizontal="center" vertical="center"/>
      <protection locked="0"/>
    </xf>
    <xf numFmtId="9" fontId="15" fillId="7" borderId="25" xfId="1" applyFont="1" applyFill="1" applyBorder="1" applyAlignment="1">
      <alignment horizontal="center" vertical="center"/>
    </xf>
    <xf numFmtId="0" fontId="11" fillId="0" borderId="28" xfId="2" applyFont="1" applyFill="1" applyBorder="1" applyAlignment="1" applyProtection="1">
      <alignment horizontal="left" vertical="center" wrapText="1"/>
    </xf>
    <xf numFmtId="0" fontId="0" fillId="7" borderId="29" xfId="0" applyFill="1" applyBorder="1"/>
    <xf numFmtId="0" fontId="0" fillId="7" borderId="30" xfId="0" applyFill="1" applyBorder="1"/>
    <xf numFmtId="9" fontId="15" fillId="7" borderId="16" xfId="1" applyFont="1" applyFill="1" applyBorder="1" applyAlignment="1" applyProtection="1">
      <alignment horizontal="center" vertical="center"/>
      <protection locked="0"/>
    </xf>
    <xf numFmtId="0" fontId="11" fillId="0" borderId="34" xfId="2" applyFont="1" applyFill="1" applyBorder="1" applyAlignment="1" applyProtection="1">
      <alignment horizontal="left" vertical="center" wrapText="1"/>
    </xf>
    <xf numFmtId="2" fontId="15" fillId="7" borderId="14" xfId="0" applyNumberFormat="1" applyFont="1" applyFill="1" applyBorder="1" applyAlignment="1" applyProtection="1">
      <alignment horizontal="center" vertical="center"/>
      <protection locked="0"/>
    </xf>
    <xf numFmtId="0" fontId="15" fillId="0" borderId="14" xfId="0" applyFont="1" applyBorder="1" applyAlignment="1" applyProtection="1">
      <alignment horizontal="center" vertical="center"/>
    </xf>
    <xf numFmtId="0" fontId="15" fillId="7" borderId="14" xfId="0" applyFont="1" applyFill="1" applyBorder="1" applyAlignment="1" applyProtection="1">
      <alignment horizontal="center" vertical="center"/>
    </xf>
    <xf numFmtId="1" fontId="15" fillId="7" borderId="14" xfId="0" applyNumberFormat="1" applyFont="1" applyFill="1" applyBorder="1" applyAlignment="1" applyProtection="1">
      <alignment horizontal="center" vertical="center"/>
      <protection locked="0"/>
    </xf>
    <xf numFmtId="0" fontId="13" fillId="0" borderId="32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4" fillId="0" borderId="7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0" fontId="4" fillId="0" borderId="17" xfId="0" applyFont="1" applyBorder="1" applyAlignment="1" applyProtection="1">
      <alignment horizontal="left"/>
    </xf>
    <xf numFmtId="0" fontId="4" fillId="0" borderId="6" xfId="0" applyFont="1" applyBorder="1" applyAlignment="1" applyProtection="1">
      <alignment horizontal="left"/>
    </xf>
    <xf numFmtId="0" fontId="4" fillId="0" borderId="18" xfId="0" applyFont="1" applyBorder="1" applyAlignment="1" applyProtection="1">
      <alignment horizontal="left"/>
    </xf>
    <xf numFmtId="0" fontId="5" fillId="0" borderId="19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left" vertical="top"/>
    </xf>
    <xf numFmtId="0" fontId="5" fillId="2" borderId="3" xfId="0" applyFont="1" applyFill="1" applyBorder="1" applyAlignment="1" applyProtection="1">
      <alignment horizontal="left" vertical="top"/>
    </xf>
    <xf numFmtId="0" fontId="5" fillId="2" borderId="4" xfId="0" applyFont="1" applyFill="1" applyBorder="1" applyAlignment="1" applyProtection="1">
      <alignment horizontal="left" vertical="top"/>
    </xf>
    <xf numFmtId="0" fontId="6" fillId="0" borderId="1" xfId="0" applyFont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left"/>
    </xf>
    <xf numFmtId="0" fontId="6" fillId="0" borderId="3" xfId="0" applyFont="1" applyFill="1" applyBorder="1" applyAlignment="1" applyProtection="1">
      <alignment horizontal="left"/>
    </xf>
    <xf numFmtId="0" fontId="6" fillId="0" borderId="4" xfId="0" applyFont="1" applyFill="1" applyBorder="1" applyAlignment="1" applyProtection="1">
      <alignment horizontal="left"/>
    </xf>
    <xf numFmtId="0" fontId="0" fillId="7" borderId="22" xfId="0" applyFill="1" applyBorder="1" applyAlignment="1">
      <alignment horizontal="center"/>
    </xf>
    <xf numFmtId="0" fontId="11" fillId="0" borderId="15" xfId="2" applyFont="1" applyBorder="1" applyAlignment="1" applyProtection="1">
      <alignment horizontal="left" vertical="center" wrapText="1"/>
    </xf>
    <xf numFmtId="0" fontId="11" fillId="0" borderId="15" xfId="0" applyFont="1" applyBorder="1" applyAlignment="1" applyProtection="1">
      <alignment horizontal="left" vertical="center" wrapText="1"/>
    </xf>
    <xf numFmtId="0" fontId="11" fillId="0" borderId="15" xfId="0" applyFont="1" applyBorder="1" applyAlignment="1" applyProtection="1">
      <alignment horizontal="left" vertical="top" wrapText="1"/>
    </xf>
    <xf numFmtId="0" fontId="13" fillId="0" borderId="13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0" fillId="7" borderId="21" xfId="0" applyFill="1" applyBorder="1" applyAlignment="1">
      <alignment horizontal="center"/>
    </xf>
    <xf numFmtId="0" fontId="11" fillId="6" borderId="15" xfId="0" applyFont="1" applyFill="1" applyBorder="1" applyAlignment="1" applyProtection="1">
      <alignment horizontal="left" vertical="center" wrapText="1"/>
    </xf>
    <xf numFmtId="0" fontId="11" fillId="0" borderId="1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0" fillId="7" borderId="23" xfId="0" applyFill="1" applyBorder="1" applyAlignment="1">
      <alignment horizontal="center"/>
    </xf>
    <xf numFmtId="0" fontId="14" fillId="0" borderId="24" xfId="0" applyFont="1" applyFill="1" applyBorder="1" applyAlignment="1" applyProtection="1">
      <alignment horizontal="center" vertical="center"/>
    </xf>
    <xf numFmtId="0" fontId="14" fillId="0" borderId="37" xfId="0" applyFont="1" applyFill="1" applyBorder="1" applyAlignment="1" applyProtection="1">
      <alignment horizontal="center" vertical="center"/>
    </xf>
    <xf numFmtId="0" fontId="14" fillId="0" borderId="27" xfId="0" applyFont="1" applyFill="1" applyBorder="1" applyAlignment="1" applyProtection="1">
      <alignment horizontal="center" vertical="center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0" fillId="0" borderId="17" xfId="0" applyFont="1" applyFill="1" applyBorder="1" applyAlignment="1" applyProtection="1">
      <alignment horizontal="left" vertical="center" wrapText="1"/>
    </xf>
    <xf numFmtId="0" fontId="10" fillId="0" borderId="6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vertical="center"/>
    </xf>
    <xf numFmtId="0" fontId="4" fillId="2" borderId="15" xfId="0" applyFont="1" applyFill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</cellXfs>
  <cellStyles count="3">
    <cellStyle name="Normal 2" xfId="2"/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0"/>
  <sheetViews>
    <sheetView tabSelected="1" topLeftCell="B34" zoomScale="90" zoomScaleNormal="90" workbookViewId="0">
      <selection activeCell="F36" sqref="F36:F40"/>
    </sheetView>
  </sheetViews>
  <sheetFormatPr defaultRowHeight="14.5" x14ac:dyDescent="0.35"/>
  <cols>
    <col min="1" max="1" width="20.7265625" customWidth="1"/>
    <col min="2" max="2" width="16.36328125" customWidth="1"/>
    <col min="3" max="3" width="49.08984375" customWidth="1"/>
    <col min="4" max="4" width="13.36328125" style="18" customWidth="1"/>
    <col min="5" max="5" width="15.08984375" style="18" customWidth="1"/>
    <col min="6" max="6" width="90.1796875" customWidth="1"/>
    <col min="7" max="7" width="10.54296875" customWidth="1"/>
    <col min="13" max="13" width="14.36328125" hidden="1" customWidth="1"/>
  </cols>
  <sheetData>
    <row r="1" spans="1:15" s="1" customFormat="1" ht="14.5" customHeight="1" x14ac:dyDescent="0.25">
      <c r="A1" s="74" t="s">
        <v>75</v>
      </c>
      <c r="B1" s="75"/>
      <c r="C1" s="75"/>
      <c r="D1" s="75"/>
      <c r="E1" s="75"/>
      <c r="F1" s="75"/>
      <c r="G1" s="76"/>
    </row>
    <row r="2" spans="1:15" s="1" customFormat="1" ht="14.5" customHeight="1" x14ac:dyDescent="0.25">
      <c r="A2" s="77" t="s">
        <v>76</v>
      </c>
      <c r="B2" s="78"/>
      <c r="C2" s="78"/>
      <c r="D2" s="78"/>
      <c r="E2" s="78"/>
      <c r="F2" s="78"/>
      <c r="G2" s="79"/>
    </row>
    <row r="3" spans="1:15" s="1" customFormat="1" ht="14.5" customHeight="1" x14ac:dyDescent="0.25">
      <c r="A3" s="2" t="s">
        <v>77</v>
      </c>
      <c r="B3" s="89"/>
      <c r="C3" s="89"/>
      <c r="D3" s="89"/>
      <c r="E3" s="89"/>
      <c r="F3" s="89"/>
      <c r="G3" s="89"/>
      <c r="M3" s="3" t="s">
        <v>78</v>
      </c>
      <c r="N3" s="4"/>
      <c r="O3" s="5" t="s">
        <v>79</v>
      </c>
    </row>
    <row r="4" spans="1:15" s="1" customFormat="1" ht="14.5" customHeight="1" x14ac:dyDescent="0.25">
      <c r="A4" s="2" t="s">
        <v>80</v>
      </c>
      <c r="B4" s="90"/>
      <c r="C4" s="90"/>
      <c r="D4" s="90"/>
      <c r="E4" s="90"/>
      <c r="F4" s="90"/>
      <c r="G4" s="90"/>
      <c r="M4" s="3" t="s">
        <v>81</v>
      </c>
      <c r="N4" s="4"/>
      <c r="O4" s="4"/>
    </row>
    <row r="5" spans="1:15" s="6" customFormat="1" ht="14.5" customHeight="1" x14ac:dyDescent="0.25">
      <c r="A5" s="2" t="s">
        <v>82</v>
      </c>
      <c r="B5" s="91" t="s">
        <v>79</v>
      </c>
      <c r="C5" s="92"/>
      <c r="D5" s="92"/>
      <c r="E5" s="92"/>
      <c r="F5" s="92"/>
      <c r="G5" s="93"/>
      <c r="M5" s="3" t="s">
        <v>83</v>
      </c>
      <c r="N5" s="4"/>
      <c r="O5" s="4"/>
    </row>
    <row r="6" spans="1:15" s="1" customFormat="1" ht="14.5" customHeight="1" x14ac:dyDescent="0.25">
      <c r="A6" s="2" t="s">
        <v>84</v>
      </c>
      <c r="B6" s="89"/>
      <c r="C6" s="89"/>
      <c r="D6" s="89"/>
      <c r="E6" s="89"/>
      <c r="F6" s="89"/>
      <c r="G6" s="89"/>
      <c r="M6" s="3" t="s">
        <v>85</v>
      </c>
      <c r="N6" s="4"/>
      <c r="O6" s="4"/>
    </row>
    <row r="7" spans="1:15" s="1" customFormat="1" ht="14" customHeight="1" x14ac:dyDescent="0.25">
      <c r="A7" s="2" t="s">
        <v>86</v>
      </c>
      <c r="B7" s="89"/>
      <c r="C7" s="89"/>
      <c r="D7" s="89"/>
      <c r="E7" s="89"/>
      <c r="F7" s="89"/>
      <c r="G7" s="89"/>
      <c r="M7" s="3" t="s">
        <v>87</v>
      </c>
      <c r="N7" s="4"/>
      <c r="O7" s="4"/>
    </row>
    <row r="8" spans="1:15" s="1" customFormat="1" ht="25.5" customHeight="1" x14ac:dyDescent="0.25">
      <c r="A8" s="7" t="s">
        <v>88</v>
      </c>
      <c r="B8" s="89"/>
      <c r="C8" s="89"/>
      <c r="D8" s="89"/>
      <c r="E8" s="89"/>
      <c r="F8" s="89"/>
      <c r="G8" s="89"/>
      <c r="M8" s="3" t="s">
        <v>89</v>
      </c>
      <c r="N8" s="4"/>
      <c r="O8" s="4"/>
    </row>
    <row r="9" spans="1:15" s="1" customFormat="1" ht="14.5" customHeight="1" x14ac:dyDescent="0.25">
      <c r="A9" s="83"/>
      <c r="B9" s="84"/>
      <c r="C9" s="84"/>
      <c r="D9" s="84"/>
      <c r="E9" s="84"/>
      <c r="F9" s="84"/>
      <c r="G9" s="85"/>
      <c r="M9" s="3" t="s">
        <v>90</v>
      </c>
      <c r="N9" s="4"/>
      <c r="O9" s="4"/>
    </row>
    <row r="10" spans="1:15" s="1" customFormat="1" ht="14.5" customHeight="1" x14ac:dyDescent="0.25">
      <c r="A10" s="34" t="s">
        <v>91</v>
      </c>
      <c r="B10" s="8"/>
      <c r="C10" s="8"/>
      <c r="D10" s="14"/>
      <c r="E10" s="17"/>
      <c r="F10" s="35"/>
      <c r="G10" s="36"/>
      <c r="M10" s="3" t="s">
        <v>92</v>
      </c>
      <c r="N10" s="4"/>
      <c r="O10" s="4"/>
    </row>
    <row r="11" spans="1:15" s="1" customFormat="1" ht="14.5" customHeight="1" x14ac:dyDescent="0.25">
      <c r="A11" s="37"/>
      <c r="B11" s="9"/>
      <c r="C11" s="9"/>
      <c r="D11" s="15"/>
      <c r="E11" s="13"/>
      <c r="F11" s="32"/>
      <c r="G11" s="33"/>
      <c r="M11" s="3" t="s">
        <v>93</v>
      </c>
      <c r="N11" s="4"/>
      <c r="O11" s="4"/>
    </row>
    <row r="12" spans="1:15" s="1" customFormat="1" ht="14.5" customHeight="1" x14ac:dyDescent="0.25">
      <c r="A12" s="86"/>
      <c r="B12" s="87"/>
      <c r="C12" s="88"/>
      <c r="D12" s="19" t="s">
        <v>94</v>
      </c>
      <c r="E12" s="19" t="s">
        <v>95</v>
      </c>
      <c r="F12" s="32"/>
      <c r="G12" s="33"/>
      <c r="M12" s="3" t="s">
        <v>96</v>
      </c>
      <c r="N12" s="4"/>
      <c r="O12" s="4"/>
    </row>
    <row r="13" spans="1:15" s="1" customFormat="1" ht="27" customHeight="1" x14ac:dyDescent="0.25">
      <c r="A13" s="86" t="s">
        <v>97</v>
      </c>
      <c r="B13" s="87"/>
      <c r="C13" s="88"/>
      <c r="D13" s="10" t="s">
        <v>2</v>
      </c>
      <c r="E13" s="10" t="s">
        <v>3</v>
      </c>
      <c r="F13" s="32"/>
      <c r="G13" s="33"/>
      <c r="M13" s="3" t="s">
        <v>98</v>
      </c>
      <c r="N13" s="4"/>
      <c r="O13" s="4"/>
    </row>
    <row r="14" spans="1:15" s="1" customFormat="1" ht="14.5" customHeight="1" x14ac:dyDescent="0.25">
      <c r="A14" s="86" t="s">
        <v>147</v>
      </c>
      <c r="B14" s="87"/>
      <c r="C14" s="88"/>
      <c r="D14" s="16"/>
      <c r="E14" s="16"/>
      <c r="F14" s="32"/>
      <c r="G14" s="33"/>
      <c r="M14" s="3" t="s">
        <v>99</v>
      </c>
      <c r="N14" s="4"/>
      <c r="O14" s="4"/>
    </row>
    <row r="15" spans="1:15" s="1" customFormat="1" ht="14.5" customHeight="1" x14ac:dyDescent="0.25">
      <c r="A15" s="80"/>
      <c r="B15" s="81"/>
      <c r="C15" s="81"/>
      <c r="D15" s="81"/>
      <c r="E15" s="81"/>
      <c r="F15" s="81"/>
      <c r="G15" s="82"/>
      <c r="M15" s="3" t="s">
        <v>100</v>
      </c>
      <c r="N15" s="4"/>
      <c r="O15" s="4"/>
    </row>
    <row r="16" spans="1:15" s="1" customFormat="1" ht="14.5" customHeight="1" x14ac:dyDescent="0.25">
      <c r="A16" s="34" t="s">
        <v>101</v>
      </c>
      <c r="B16" s="11"/>
      <c r="C16" s="11"/>
      <c r="D16" s="17"/>
      <c r="E16" s="17"/>
      <c r="F16" s="35"/>
      <c r="G16" s="36"/>
      <c r="M16" s="3" t="s">
        <v>102</v>
      </c>
      <c r="N16" s="4"/>
      <c r="O16" s="4"/>
    </row>
    <row r="17" spans="1:15" s="1" customFormat="1" ht="14.5" customHeight="1" x14ac:dyDescent="0.25">
      <c r="A17" s="80"/>
      <c r="B17" s="81"/>
      <c r="C17" s="81"/>
      <c r="D17" s="81"/>
      <c r="E17" s="81"/>
      <c r="F17" s="81"/>
      <c r="G17" s="82"/>
      <c r="M17" s="3" t="s">
        <v>103</v>
      </c>
      <c r="N17" s="4"/>
      <c r="O17" s="4"/>
    </row>
    <row r="18" spans="1:15" s="1" customFormat="1" ht="24" customHeight="1" x14ac:dyDescent="0.25">
      <c r="A18" s="111" t="s">
        <v>104</v>
      </c>
      <c r="B18" s="112"/>
      <c r="C18" s="112"/>
      <c r="D18" s="112"/>
      <c r="E18" s="112"/>
      <c r="F18" s="112"/>
      <c r="G18" s="38"/>
      <c r="M18" s="3" t="s">
        <v>105</v>
      </c>
      <c r="N18" s="4"/>
      <c r="O18" s="4"/>
    </row>
    <row r="19" spans="1:15" s="1" customFormat="1" ht="14.5" customHeight="1" x14ac:dyDescent="0.25">
      <c r="A19" s="20"/>
      <c r="B19" s="21"/>
      <c r="C19" s="21"/>
      <c r="D19" s="22"/>
      <c r="E19" s="22"/>
      <c r="F19" s="23"/>
      <c r="G19" s="12"/>
      <c r="M19" s="3" t="s">
        <v>106</v>
      </c>
      <c r="N19" s="4"/>
      <c r="O19" s="4"/>
    </row>
    <row r="20" spans="1:15" s="30" customFormat="1" ht="20.5" customHeight="1" x14ac:dyDescent="0.35">
      <c r="A20" s="113" t="s">
        <v>107</v>
      </c>
      <c r="B20" s="114" t="s">
        <v>108</v>
      </c>
      <c r="C20" s="114" t="s">
        <v>0</v>
      </c>
      <c r="D20" s="114" t="s">
        <v>1</v>
      </c>
      <c r="E20" s="114"/>
      <c r="F20" s="116" t="s">
        <v>109</v>
      </c>
      <c r="G20" s="103" t="s">
        <v>110</v>
      </c>
      <c r="M20" s="3" t="s">
        <v>111</v>
      </c>
      <c r="N20" s="31"/>
      <c r="O20" s="31"/>
    </row>
    <row r="21" spans="1:15" s="30" customFormat="1" ht="21.5" customHeight="1" x14ac:dyDescent="0.35">
      <c r="A21" s="113"/>
      <c r="B21" s="115"/>
      <c r="C21" s="115"/>
      <c r="D21" s="24" t="s">
        <v>2</v>
      </c>
      <c r="E21" s="24" t="s">
        <v>3</v>
      </c>
      <c r="F21" s="117"/>
      <c r="G21" s="104"/>
      <c r="M21" s="3" t="s">
        <v>112</v>
      </c>
      <c r="N21" s="31"/>
      <c r="O21" s="31"/>
    </row>
    <row r="22" spans="1:15" ht="20" x14ac:dyDescent="0.35">
      <c r="A22" s="98" t="s">
        <v>166</v>
      </c>
      <c r="B22" s="41" t="s">
        <v>12</v>
      </c>
      <c r="C22" s="42" t="s">
        <v>4</v>
      </c>
      <c r="D22" s="43">
        <f>D23</f>
        <v>0</v>
      </c>
      <c r="E22" s="43">
        <f>E23</f>
        <v>0</v>
      </c>
      <c r="F22" s="96" t="s">
        <v>123</v>
      </c>
      <c r="G22" s="100"/>
      <c r="M22" s="3" t="s">
        <v>113</v>
      </c>
    </row>
    <row r="23" spans="1:15" ht="20" x14ac:dyDescent="0.35">
      <c r="A23" s="98"/>
      <c r="B23" s="44"/>
      <c r="C23" s="45" t="s">
        <v>144</v>
      </c>
      <c r="D23" s="43">
        <f>D26+D25+D24</f>
        <v>0</v>
      </c>
      <c r="E23" s="43">
        <f>E26+E25+E24</f>
        <v>0</v>
      </c>
      <c r="F23" s="96"/>
      <c r="G23" s="94"/>
      <c r="M23" s="3" t="s">
        <v>114</v>
      </c>
    </row>
    <row r="24" spans="1:15" ht="11" customHeight="1" x14ac:dyDescent="0.35">
      <c r="A24" s="98"/>
      <c r="B24" s="44"/>
      <c r="C24" s="45" t="s">
        <v>145</v>
      </c>
      <c r="D24" s="46">
        <f>ROUNDUP(E29*74%,0)</f>
        <v>0</v>
      </c>
      <c r="E24" s="46">
        <f>ROUNDUP(E29*75%,0)</f>
        <v>0</v>
      </c>
      <c r="F24" s="96"/>
      <c r="G24" s="94"/>
      <c r="M24" s="3" t="s">
        <v>115</v>
      </c>
    </row>
    <row r="25" spans="1:15" ht="11" customHeight="1" x14ac:dyDescent="0.35">
      <c r="A25" s="98"/>
      <c r="B25" s="44"/>
      <c r="C25" s="45" t="s">
        <v>146</v>
      </c>
      <c r="D25" s="46">
        <f>ROUNDUP(E30*74%,0)</f>
        <v>0</v>
      </c>
      <c r="E25" s="46">
        <f>ROUNDUP(E30*75%,0)</f>
        <v>0</v>
      </c>
      <c r="F25" s="96"/>
      <c r="G25" s="94"/>
      <c r="M25" s="3" t="s">
        <v>116</v>
      </c>
    </row>
    <row r="26" spans="1:15" ht="11" customHeight="1" x14ac:dyDescent="0.35">
      <c r="A26" s="98"/>
      <c r="B26" s="44"/>
      <c r="C26" s="47" t="s">
        <v>143</v>
      </c>
      <c r="D26" s="46">
        <f>ROUNDUP(E31*74%,0)</f>
        <v>0</v>
      </c>
      <c r="E26" s="46">
        <f>ROUNDUP(E31*75%,0)</f>
        <v>0</v>
      </c>
      <c r="F26" s="96"/>
      <c r="G26" s="94"/>
      <c r="M26" s="3" t="s">
        <v>117</v>
      </c>
    </row>
    <row r="27" spans="1:15" ht="18" x14ac:dyDescent="0.35">
      <c r="A27" s="98"/>
      <c r="B27" s="41" t="s">
        <v>14</v>
      </c>
      <c r="C27" s="42" t="s">
        <v>10</v>
      </c>
      <c r="D27" s="43" t="s">
        <v>11</v>
      </c>
      <c r="E27" s="43">
        <f>E28</f>
        <v>0</v>
      </c>
      <c r="F27" s="96" t="s">
        <v>124</v>
      </c>
      <c r="G27" s="94"/>
      <c r="M27" s="3" t="s">
        <v>118</v>
      </c>
    </row>
    <row r="28" spans="1:15" x14ac:dyDescent="0.35">
      <c r="A28" s="98"/>
      <c r="B28" s="44"/>
      <c r="C28" s="48" t="s">
        <v>13</v>
      </c>
      <c r="D28" s="43" t="s">
        <v>11</v>
      </c>
      <c r="E28" s="43">
        <f>E31+E30+E29</f>
        <v>0</v>
      </c>
      <c r="F28" s="96"/>
      <c r="G28" s="94"/>
    </row>
    <row r="29" spans="1:15" ht="11.5" customHeight="1" x14ac:dyDescent="0.35">
      <c r="A29" s="98"/>
      <c r="B29" s="44"/>
      <c r="C29" s="47" t="s">
        <v>6</v>
      </c>
      <c r="D29" s="43" t="s">
        <v>11</v>
      </c>
      <c r="E29" s="67"/>
      <c r="F29" s="96"/>
      <c r="G29" s="94"/>
    </row>
    <row r="30" spans="1:15" ht="11.5" customHeight="1" x14ac:dyDescent="0.35">
      <c r="A30" s="98"/>
      <c r="B30" s="44"/>
      <c r="C30" s="47" t="s">
        <v>7</v>
      </c>
      <c r="D30" s="43" t="s">
        <v>11</v>
      </c>
      <c r="E30" s="67"/>
      <c r="F30" s="96"/>
      <c r="G30" s="94"/>
    </row>
    <row r="31" spans="1:15" ht="11.5" customHeight="1" x14ac:dyDescent="0.35">
      <c r="A31" s="98"/>
      <c r="B31" s="44"/>
      <c r="C31" s="47" t="s">
        <v>143</v>
      </c>
      <c r="D31" s="43" t="s">
        <v>11</v>
      </c>
      <c r="E31" s="67"/>
      <c r="F31" s="96"/>
      <c r="G31" s="94"/>
    </row>
    <row r="32" spans="1:15" ht="18" x14ac:dyDescent="0.35">
      <c r="A32" s="98"/>
      <c r="B32" s="41" t="s">
        <v>15</v>
      </c>
      <c r="C32" s="42" t="s">
        <v>16</v>
      </c>
      <c r="D32" s="70"/>
      <c r="E32" s="70"/>
      <c r="F32" s="25" t="s">
        <v>162</v>
      </c>
      <c r="G32" s="39"/>
    </row>
    <row r="33" spans="1:7" ht="18" x14ac:dyDescent="0.35">
      <c r="A33" s="98"/>
      <c r="B33" s="41" t="s">
        <v>17</v>
      </c>
      <c r="C33" s="42" t="s">
        <v>18</v>
      </c>
      <c r="D33" s="70"/>
      <c r="E33" s="70"/>
      <c r="F33" s="25" t="s">
        <v>163</v>
      </c>
      <c r="G33" s="39"/>
    </row>
    <row r="34" spans="1:7" ht="18" x14ac:dyDescent="0.35">
      <c r="A34" s="98"/>
      <c r="B34" s="41" t="s">
        <v>19</v>
      </c>
      <c r="C34" s="42" t="s">
        <v>20</v>
      </c>
      <c r="D34" s="70"/>
      <c r="E34" s="70"/>
      <c r="F34" s="25" t="s">
        <v>164</v>
      </c>
      <c r="G34" s="39"/>
    </row>
    <row r="35" spans="1:7" ht="27" x14ac:dyDescent="0.35">
      <c r="A35" s="98"/>
      <c r="B35" s="41" t="s">
        <v>21</v>
      </c>
      <c r="C35" s="42" t="s">
        <v>22</v>
      </c>
      <c r="D35" s="70"/>
      <c r="E35" s="70"/>
      <c r="F35" s="25" t="s">
        <v>165</v>
      </c>
      <c r="G35" s="39"/>
    </row>
    <row r="36" spans="1:7" ht="51.5" customHeight="1" x14ac:dyDescent="0.35">
      <c r="A36" s="98" t="s">
        <v>120</v>
      </c>
      <c r="B36" s="41" t="s">
        <v>23</v>
      </c>
      <c r="C36" s="42" t="s">
        <v>24</v>
      </c>
      <c r="D36" s="43">
        <f>SUM(D37:D40)</f>
        <v>0</v>
      </c>
      <c r="E36" s="43">
        <f>SUM(E37:E40)</f>
        <v>0</v>
      </c>
      <c r="F36" s="96" t="s">
        <v>171</v>
      </c>
      <c r="G36" s="105"/>
    </row>
    <row r="37" spans="1:7" x14ac:dyDescent="0.35">
      <c r="A37" s="98"/>
      <c r="B37" s="50"/>
      <c r="C37" s="48" t="s">
        <v>5</v>
      </c>
      <c r="D37" s="49"/>
      <c r="E37" s="49"/>
      <c r="F37" s="96"/>
      <c r="G37" s="94"/>
    </row>
    <row r="38" spans="1:7" x14ac:dyDescent="0.35">
      <c r="A38" s="98"/>
      <c r="B38" s="50"/>
      <c r="C38" s="48" t="s">
        <v>8</v>
      </c>
      <c r="D38" s="49"/>
      <c r="E38" s="49"/>
      <c r="F38" s="96"/>
      <c r="G38" s="94"/>
    </row>
    <row r="39" spans="1:7" x14ac:dyDescent="0.35">
      <c r="A39" s="98"/>
      <c r="B39" s="50"/>
      <c r="C39" s="48" t="s">
        <v>9</v>
      </c>
      <c r="D39" s="49"/>
      <c r="E39" s="49"/>
      <c r="F39" s="96"/>
      <c r="G39" s="94"/>
    </row>
    <row r="40" spans="1:7" x14ac:dyDescent="0.35">
      <c r="A40" s="98"/>
      <c r="B40" s="50"/>
      <c r="C40" s="48" t="s">
        <v>13</v>
      </c>
      <c r="D40" s="49"/>
      <c r="E40" s="49"/>
      <c r="F40" s="96"/>
      <c r="G40" s="94"/>
    </row>
    <row r="41" spans="1:7" ht="25.5" customHeight="1" x14ac:dyDescent="0.35">
      <c r="A41" s="98" t="s">
        <v>119</v>
      </c>
      <c r="B41" s="41" t="s">
        <v>25</v>
      </c>
      <c r="C41" s="42" t="s">
        <v>26</v>
      </c>
      <c r="D41" s="43">
        <f>D42</f>
        <v>0</v>
      </c>
      <c r="E41" s="43">
        <f>E42</f>
        <v>0</v>
      </c>
      <c r="F41" s="102" t="s">
        <v>125</v>
      </c>
      <c r="G41" s="94"/>
    </row>
    <row r="42" spans="1:7" ht="19.5" customHeight="1" x14ac:dyDescent="0.35">
      <c r="A42" s="98"/>
      <c r="B42" s="44"/>
      <c r="C42" s="48" t="s">
        <v>13</v>
      </c>
      <c r="D42" s="46">
        <f>ROUNDUP(E27*69/100,0)</f>
        <v>0</v>
      </c>
      <c r="E42" s="46">
        <f>ROUNDUP(E27*71/100,0)</f>
        <v>0</v>
      </c>
      <c r="F42" s="102"/>
      <c r="G42" s="94"/>
    </row>
    <row r="43" spans="1:7" ht="41" customHeight="1" x14ac:dyDescent="0.35">
      <c r="A43" s="98"/>
      <c r="B43" s="41" t="s">
        <v>27</v>
      </c>
      <c r="C43" s="42" t="s">
        <v>28</v>
      </c>
      <c r="D43" s="43">
        <f>D44+D45+D46+D47</f>
        <v>0</v>
      </c>
      <c r="E43" s="43">
        <f>E44+E45+E46+E47</f>
        <v>0</v>
      </c>
      <c r="F43" s="102" t="s">
        <v>126</v>
      </c>
      <c r="G43" s="94"/>
    </row>
    <row r="44" spans="1:7" x14ac:dyDescent="0.35">
      <c r="A44" s="98"/>
      <c r="B44" s="44"/>
      <c r="C44" s="48" t="s">
        <v>5</v>
      </c>
      <c r="D44" s="46">
        <f t="shared" ref="D44:E47" si="0">D32</f>
        <v>0</v>
      </c>
      <c r="E44" s="46">
        <f t="shared" si="0"/>
        <v>0</v>
      </c>
      <c r="F44" s="102"/>
      <c r="G44" s="94"/>
    </row>
    <row r="45" spans="1:7" x14ac:dyDescent="0.35">
      <c r="A45" s="98"/>
      <c r="B45" s="44"/>
      <c r="C45" s="48" t="s">
        <v>8</v>
      </c>
      <c r="D45" s="46">
        <f t="shared" si="0"/>
        <v>0</v>
      </c>
      <c r="E45" s="46">
        <f t="shared" si="0"/>
        <v>0</v>
      </c>
      <c r="F45" s="102"/>
      <c r="G45" s="94"/>
    </row>
    <row r="46" spans="1:7" x14ac:dyDescent="0.35">
      <c r="A46" s="98"/>
      <c r="B46" s="44"/>
      <c r="C46" s="48" t="s">
        <v>9</v>
      </c>
      <c r="D46" s="46">
        <f t="shared" si="0"/>
        <v>0</v>
      </c>
      <c r="E46" s="46">
        <f t="shared" si="0"/>
        <v>0</v>
      </c>
      <c r="F46" s="102"/>
      <c r="G46" s="94"/>
    </row>
    <row r="47" spans="1:7" x14ac:dyDescent="0.35">
      <c r="A47" s="98"/>
      <c r="B47" s="44"/>
      <c r="C47" s="48" t="s">
        <v>13</v>
      </c>
      <c r="D47" s="46">
        <f t="shared" si="0"/>
        <v>0</v>
      </c>
      <c r="E47" s="46">
        <f t="shared" si="0"/>
        <v>0</v>
      </c>
      <c r="F47" s="102"/>
      <c r="G47" s="94"/>
    </row>
    <row r="48" spans="1:7" ht="46.5" customHeight="1" x14ac:dyDescent="0.35">
      <c r="A48" s="98"/>
      <c r="B48" s="41" t="s">
        <v>29</v>
      </c>
      <c r="C48" s="42" t="s">
        <v>30</v>
      </c>
      <c r="D48" s="43"/>
      <c r="E48" s="43"/>
      <c r="F48" s="101" t="s">
        <v>127</v>
      </c>
      <c r="G48" s="94"/>
    </row>
    <row r="49" spans="1:7" x14ac:dyDescent="0.35">
      <c r="A49" s="98"/>
      <c r="B49" s="51"/>
      <c r="C49" s="48" t="s">
        <v>13</v>
      </c>
      <c r="D49" s="52">
        <v>0.9</v>
      </c>
      <c r="E49" s="52">
        <v>0.9</v>
      </c>
      <c r="F49" s="101"/>
      <c r="G49" s="94"/>
    </row>
    <row r="50" spans="1:7" ht="23.5" customHeight="1" x14ac:dyDescent="0.35">
      <c r="A50" s="98"/>
      <c r="B50" s="41" t="s">
        <v>31</v>
      </c>
      <c r="C50" s="42" t="s">
        <v>32</v>
      </c>
      <c r="D50" s="43"/>
      <c r="E50" s="43"/>
      <c r="F50" s="102" t="s">
        <v>128</v>
      </c>
      <c r="G50" s="94"/>
    </row>
    <row r="51" spans="1:7" ht="20" customHeight="1" x14ac:dyDescent="0.35">
      <c r="A51" s="98"/>
      <c r="B51" s="44"/>
      <c r="C51" s="48" t="s">
        <v>13</v>
      </c>
      <c r="D51" s="52">
        <v>0.9</v>
      </c>
      <c r="E51" s="52">
        <v>0.9</v>
      </c>
      <c r="F51" s="102"/>
      <c r="G51" s="94"/>
    </row>
    <row r="52" spans="1:7" ht="36" customHeight="1" x14ac:dyDescent="0.35">
      <c r="A52" s="98"/>
      <c r="B52" s="41" t="s">
        <v>33</v>
      </c>
      <c r="C52" s="42" t="s">
        <v>34</v>
      </c>
      <c r="D52" s="43">
        <f>SUM(D53:D56)</f>
        <v>0</v>
      </c>
      <c r="E52" s="43">
        <f>SUM(E53:E56)</f>
        <v>0</v>
      </c>
      <c r="F52" s="96" t="s">
        <v>169</v>
      </c>
      <c r="G52" s="94"/>
    </row>
    <row r="53" spans="1:7" ht="13.5" customHeight="1" x14ac:dyDescent="0.35">
      <c r="A53" s="98"/>
      <c r="B53" s="41"/>
      <c r="C53" s="48" t="s">
        <v>5</v>
      </c>
      <c r="D53" s="46">
        <f>ROUNDUP(D32*90%,0)</f>
        <v>0</v>
      </c>
      <c r="E53" s="46">
        <f>ROUNDUP(E32*90%,0)</f>
        <v>0</v>
      </c>
      <c r="F53" s="96"/>
      <c r="G53" s="94"/>
    </row>
    <row r="54" spans="1:7" ht="12" customHeight="1" x14ac:dyDescent="0.35">
      <c r="A54" s="98"/>
      <c r="B54" s="41"/>
      <c r="C54" s="48" t="s">
        <v>8</v>
      </c>
      <c r="D54" s="46">
        <f>ROUNDUP(D33*90%,0)</f>
        <v>0</v>
      </c>
      <c r="E54" s="46">
        <f t="shared" ref="E54:E55" si="1">ROUNDUP(E33*90%,0)</f>
        <v>0</v>
      </c>
      <c r="F54" s="96"/>
      <c r="G54" s="94"/>
    </row>
    <row r="55" spans="1:7" ht="10.5" customHeight="1" x14ac:dyDescent="0.35">
      <c r="A55" s="98"/>
      <c r="B55" s="41"/>
      <c r="C55" s="48" t="s">
        <v>9</v>
      </c>
      <c r="D55" s="46">
        <f>ROUNDUP(D34*90%,0)</f>
        <v>0</v>
      </c>
      <c r="E55" s="46">
        <f t="shared" si="1"/>
        <v>0</v>
      </c>
      <c r="F55" s="96"/>
      <c r="G55" s="94"/>
    </row>
    <row r="56" spans="1:7" x14ac:dyDescent="0.35">
      <c r="A56" s="98"/>
      <c r="B56" s="50"/>
      <c r="C56" s="48" t="s">
        <v>13</v>
      </c>
      <c r="D56" s="46">
        <f>ROUNDUP((E28*15/100)+(D35*90%),0)</f>
        <v>0</v>
      </c>
      <c r="E56" s="46">
        <f>ROUNDUP((F28*15/100)+(E35*90%),0)</f>
        <v>0</v>
      </c>
      <c r="F56" s="96"/>
      <c r="G56" s="94"/>
    </row>
    <row r="57" spans="1:7" ht="35" customHeight="1" x14ac:dyDescent="0.35">
      <c r="A57" s="98" t="s">
        <v>167</v>
      </c>
      <c r="B57" s="41" t="s">
        <v>35</v>
      </c>
      <c r="C57" s="42" t="s">
        <v>168</v>
      </c>
      <c r="D57" s="43">
        <f>SUM(D58:D61)</f>
        <v>0</v>
      </c>
      <c r="E57" s="43">
        <f>SUM(E58:E61)</f>
        <v>0</v>
      </c>
      <c r="F57" s="96" t="s">
        <v>170</v>
      </c>
      <c r="G57" s="94"/>
    </row>
    <row r="58" spans="1:7" ht="13.5" customHeight="1" x14ac:dyDescent="0.35">
      <c r="A58" s="98"/>
      <c r="B58" s="106"/>
      <c r="C58" s="48" t="s">
        <v>5</v>
      </c>
      <c r="D58" s="69">
        <f>ROUNDUP(D32*90%,0)</f>
        <v>0</v>
      </c>
      <c r="E58" s="69">
        <f>ROUNDUP(E32*90%,0)</f>
        <v>0</v>
      </c>
      <c r="F58" s="96"/>
      <c r="G58" s="94"/>
    </row>
    <row r="59" spans="1:7" ht="12" customHeight="1" x14ac:dyDescent="0.35">
      <c r="A59" s="98"/>
      <c r="B59" s="107"/>
      <c r="C59" s="48" t="s">
        <v>8</v>
      </c>
      <c r="D59" s="69">
        <f t="shared" ref="D59:E60" si="2">ROUNDUP(D33*90%,0)</f>
        <v>0</v>
      </c>
      <c r="E59" s="69">
        <f t="shared" si="2"/>
        <v>0</v>
      </c>
      <c r="F59" s="96"/>
      <c r="G59" s="94"/>
    </row>
    <row r="60" spans="1:7" ht="13.5" customHeight="1" x14ac:dyDescent="0.35">
      <c r="A60" s="98"/>
      <c r="B60" s="107"/>
      <c r="C60" s="48" t="s">
        <v>9</v>
      </c>
      <c r="D60" s="69">
        <f t="shared" si="2"/>
        <v>0</v>
      </c>
      <c r="E60" s="69">
        <f t="shared" si="2"/>
        <v>0</v>
      </c>
      <c r="F60" s="96"/>
      <c r="G60" s="94"/>
    </row>
    <row r="61" spans="1:7" ht="16" customHeight="1" x14ac:dyDescent="0.35">
      <c r="A61" s="98"/>
      <c r="B61" s="108"/>
      <c r="C61" s="48" t="s">
        <v>13</v>
      </c>
      <c r="D61" s="46">
        <f>ROUNDUP((E28*15/100)+(D35*90%),0)</f>
        <v>0</v>
      </c>
      <c r="E61" s="46">
        <f>ROUNDUP((F28*15/100)+(E35*90%),0)</f>
        <v>0</v>
      </c>
      <c r="F61" s="96"/>
      <c r="G61" s="94"/>
    </row>
    <row r="62" spans="1:7" ht="23.5" customHeight="1" x14ac:dyDescent="0.35">
      <c r="A62" s="98"/>
      <c r="B62" s="41" t="s">
        <v>36</v>
      </c>
      <c r="C62" s="42" t="s">
        <v>37</v>
      </c>
      <c r="D62" s="68">
        <f>SUM(D63:D66)</f>
        <v>0</v>
      </c>
      <c r="E62" s="68">
        <f>SUM(E63:E66)</f>
        <v>0</v>
      </c>
      <c r="F62" s="96" t="s">
        <v>170</v>
      </c>
      <c r="G62" s="94"/>
    </row>
    <row r="63" spans="1:7" ht="11" customHeight="1" x14ac:dyDescent="0.35">
      <c r="A63" s="98"/>
      <c r="B63" s="106"/>
      <c r="C63" s="48" t="s">
        <v>5</v>
      </c>
      <c r="D63" s="69">
        <f>ROUNDUP(D32*90%,0)</f>
        <v>0</v>
      </c>
      <c r="E63" s="69">
        <f>ROUNDUP(E32*90%,0)</f>
        <v>0</v>
      </c>
      <c r="F63" s="96"/>
      <c r="G63" s="94"/>
    </row>
    <row r="64" spans="1:7" ht="14.5" customHeight="1" x14ac:dyDescent="0.35">
      <c r="A64" s="98"/>
      <c r="B64" s="107"/>
      <c r="C64" s="48" t="s">
        <v>8</v>
      </c>
      <c r="D64" s="69">
        <f t="shared" ref="D64:E65" si="3">ROUNDUP(D33*90%,0)</f>
        <v>0</v>
      </c>
      <c r="E64" s="69">
        <f t="shared" si="3"/>
        <v>0</v>
      </c>
      <c r="F64" s="96"/>
      <c r="G64" s="94"/>
    </row>
    <row r="65" spans="1:7" ht="11.5" customHeight="1" x14ac:dyDescent="0.35">
      <c r="A65" s="98"/>
      <c r="B65" s="107"/>
      <c r="C65" s="48" t="s">
        <v>9</v>
      </c>
      <c r="D65" s="69">
        <f t="shared" si="3"/>
        <v>0</v>
      </c>
      <c r="E65" s="69">
        <f t="shared" si="3"/>
        <v>0</v>
      </c>
      <c r="F65" s="96"/>
      <c r="G65" s="94"/>
    </row>
    <row r="66" spans="1:7" ht="18" customHeight="1" x14ac:dyDescent="0.35">
      <c r="A66" s="98"/>
      <c r="B66" s="108"/>
      <c r="C66" s="48" t="s">
        <v>13</v>
      </c>
      <c r="D66" s="69">
        <f>ROUNDUP((E28*15/100)+(D35*90%),0)</f>
        <v>0</v>
      </c>
      <c r="E66" s="69">
        <f>ROUNDUP((F28*15/100)+(E35*90%),0)</f>
        <v>0</v>
      </c>
      <c r="F66" s="96"/>
      <c r="G66" s="94"/>
    </row>
    <row r="67" spans="1:7" ht="23.5" customHeight="1" x14ac:dyDescent="0.35">
      <c r="A67" s="98" t="s">
        <v>121</v>
      </c>
      <c r="B67" s="41" t="s">
        <v>38</v>
      </c>
      <c r="C67" s="42" t="s">
        <v>39</v>
      </c>
      <c r="D67" s="43">
        <f>SUM(D68:D75)</f>
        <v>0</v>
      </c>
      <c r="E67" s="43">
        <f>SUM(E68:E75)</f>
        <v>0</v>
      </c>
      <c r="F67" s="96" t="s">
        <v>129</v>
      </c>
      <c r="G67" s="94"/>
    </row>
    <row r="68" spans="1:7" ht="10.5" customHeight="1" x14ac:dyDescent="0.35">
      <c r="A68" s="98"/>
      <c r="B68" s="50"/>
      <c r="C68" s="47" t="s">
        <v>13</v>
      </c>
      <c r="D68" s="46">
        <f>ROUNDUP((D23*90%)+(D35*90%),0)</f>
        <v>0</v>
      </c>
      <c r="E68" s="46">
        <f>ROUNDUP((E23*90%)+(E35*90%),0)</f>
        <v>0</v>
      </c>
      <c r="F68" s="96"/>
      <c r="G68" s="94"/>
    </row>
    <row r="69" spans="1:7" ht="10.5" customHeight="1" x14ac:dyDescent="0.35">
      <c r="A69" s="98"/>
      <c r="B69" s="50"/>
      <c r="C69" s="47" t="s">
        <v>5</v>
      </c>
      <c r="D69" s="46">
        <f t="shared" ref="D69:E71" si="4">ROUNDUP(D32*90%,0)</f>
        <v>0</v>
      </c>
      <c r="E69" s="46">
        <f t="shared" si="4"/>
        <v>0</v>
      </c>
      <c r="F69" s="96"/>
      <c r="G69" s="94"/>
    </row>
    <row r="70" spans="1:7" ht="10.5" customHeight="1" x14ac:dyDescent="0.35">
      <c r="A70" s="98"/>
      <c r="B70" s="50"/>
      <c r="C70" s="47" t="s">
        <v>8</v>
      </c>
      <c r="D70" s="46">
        <f t="shared" si="4"/>
        <v>0</v>
      </c>
      <c r="E70" s="46">
        <f t="shared" si="4"/>
        <v>0</v>
      </c>
      <c r="F70" s="96"/>
      <c r="G70" s="94"/>
    </row>
    <row r="71" spans="1:7" ht="10.5" customHeight="1" x14ac:dyDescent="0.35">
      <c r="A71" s="98"/>
      <c r="B71" s="50"/>
      <c r="C71" s="47" t="s">
        <v>9</v>
      </c>
      <c r="D71" s="46">
        <f t="shared" si="4"/>
        <v>0</v>
      </c>
      <c r="E71" s="46">
        <f t="shared" si="4"/>
        <v>0</v>
      </c>
      <c r="F71" s="96"/>
      <c r="G71" s="94"/>
    </row>
    <row r="72" spans="1:7" ht="10.5" customHeight="1" x14ac:dyDescent="0.35">
      <c r="A72" s="98"/>
      <c r="B72" s="53"/>
      <c r="C72" s="47" t="s">
        <v>40</v>
      </c>
      <c r="D72" s="49"/>
      <c r="E72" s="49"/>
      <c r="F72" s="96"/>
      <c r="G72" s="94"/>
    </row>
    <row r="73" spans="1:7" ht="10.5" customHeight="1" x14ac:dyDescent="0.35">
      <c r="A73" s="98"/>
      <c r="B73" s="53"/>
      <c r="C73" s="47" t="s">
        <v>41</v>
      </c>
      <c r="D73" s="49"/>
      <c r="E73" s="49"/>
      <c r="F73" s="96"/>
      <c r="G73" s="94"/>
    </row>
    <row r="74" spans="1:7" ht="10.5" customHeight="1" x14ac:dyDescent="0.35">
      <c r="A74" s="98"/>
      <c r="B74" s="53"/>
      <c r="C74" s="47" t="s">
        <v>42</v>
      </c>
      <c r="D74" s="49"/>
      <c r="E74" s="49"/>
      <c r="F74" s="96"/>
      <c r="G74" s="94"/>
    </row>
    <row r="75" spans="1:7" ht="10.5" customHeight="1" x14ac:dyDescent="0.35">
      <c r="A75" s="98"/>
      <c r="B75" s="53"/>
      <c r="C75" s="47" t="s">
        <v>43</v>
      </c>
      <c r="D75" s="49"/>
      <c r="E75" s="49"/>
      <c r="F75" s="96"/>
      <c r="G75" s="94"/>
    </row>
    <row r="76" spans="1:7" ht="10.5" customHeight="1" x14ac:dyDescent="0.35">
      <c r="A76" s="98"/>
      <c r="B76" s="53"/>
      <c r="C76" s="47" t="s">
        <v>44</v>
      </c>
      <c r="D76" s="49"/>
      <c r="E76" s="49"/>
      <c r="F76" s="96"/>
      <c r="G76" s="94"/>
    </row>
    <row r="77" spans="1:7" ht="10.5" customHeight="1" x14ac:dyDescent="0.35">
      <c r="A77" s="98"/>
      <c r="B77" s="53"/>
      <c r="C77" s="47" t="s">
        <v>45</v>
      </c>
      <c r="D77" s="49"/>
      <c r="E77" s="49"/>
      <c r="F77" s="96"/>
      <c r="G77" s="94"/>
    </row>
    <row r="78" spans="1:7" ht="23.5" customHeight="1" x14ac:dyDescent="0.35">
      <c r="A78" s="98"/>
      <c r="B78" s="41" t="s">
        <v>46</v>
      </c>
      <c r="C78" s="42" t="s">
        <v>47</v>
      </c>
      <c r="D78" s="52">
        <v>0.9</v>
      </c>
      <c r="E78" s="52">
        <v>0.9</v>
      </c>
      <c r="F78" s="26" t="s">
        <v>130</v>
      </c>
      <c r="G78" s="40"/>
    </row>
    <row r="79" spans="1:7" ht="23.5" customHeight="1" x14ac:dyDescent="0.35">
      <c r="A79" s="98"/>
      <c r="B79" s="41" t="s">
        <v>48</v>
      </c>
      <c r="C79" s="42" t="s">
        <v>49</v>
      </c>
      <c r="D79" s="52">
        <v>0.9</v>
      </c>
      <c r="E79" s="52">
        <v>0.9</v>
      </c>
      <c r="F79" s="26" t="s">
        <v>131</v>
      </c>
      <c r="G79" s="40"/>
    </row>
    <row r="80" spans="1:7" ht="45.5" customHeight="1" x14ac:dyDescent="0.35">
      <c r="A80" s="98"/>
      <c r="B80" s="41" t="s">
        <v>50</v>
      </c>
      <c r="C80" s="42" t="s">
        <v>51</v>
      </c>
      <c r="D80" s="43"/>
      <c r="E80" s="43"/>
      <c r="F80" s="97" t="s">
        <v>132</v>
      </c>
      <c r="G80" s="94"/>
    </row>
    <row r="81" spans="1:7" x14ac:dyDescent="0.35">
      <c r="A81" s="98"/>
      <c r="B81" s="41"/>
      <c r="C81" s="48" t="s">
        <v>45</v>
      </c>
      <c r="D81" s="52">
        <v>0.9</v>
      </c>
      <c r="E81" s="52">
        <v>0.9</v>
      </c>
      <c r="F81" s="97"/>
      <c r="G81" s="94"/>
    </row>
    <row r="82" spans="1:7" ht="38" customHeight="1" x14ac:dyDescent="0.35">
      <c r="A82" s="98"/>
      <c r="B82" s="41" t="s">
        <v>52</v>
      </c>
      <c r="C82" s="42" t="s">
        <v>53</v>
      </c>
      <c r="D82" s="43"/>
      <c r="E82" s="43"/>
      <c r="F82" s="96" t="s">
        <v>133</v>
      </c>
      <c r="G82" s="94"/>
    </row>
    <row r="83" spans="1:7" x14ac:dyDescent="0.35">
      <c r="A83" s="98"/>
      <c r="B83" s="41"/>
      <c r="C83" s="48" t="s">
        <v>45</v>
      </c>
      <c r="D83" s="52">
        <v>0.9</v>
      </c>
      <c r="E83" s="52">
        <v>0.9</v>
      </c>
      <c r="F83" s="96"/>
      <c r="G83" s="94"/>
    </row>
    <row r="84" spans="1:7" ht="43.5" customHeight="1" x14ac:dyDescent="0.35">
      <c r="A84" s="99" t="s">
        <v>122</v>
      </c>
      <c r="B84" s="41" t="s">
        <v>54</v>
      </c>
      <c r="C84" s="42" t="s">
        <v>55</v>
      </c>
      <c r="D84" s="49"/>
      <c r="E84" s="49"/>
      <c r="F84" s="27" t="s">
        <v>134</v>
      </c>
      <c r="G84" s="40"/>
    </row>
    <row r="85" spans="1:7" ht="52.5" customHeight="1" x14ac:dyDescent="0.35">
      <c r="A85" s="109"/>
      <c r="B85" s="41" t="s">
        <v>56</v>
      </c>
      <c r="C85" s="42" t="s">
        <v>57</v>
      </c>
      <c r="D85" s="43" t="s">
        <v>11</v>
      </c>
      <c r="E85" s="43" t="s">
        <v>11</v>
      </c>
      <c r="F85" s="28" t="s">
        <v>135</v>
      </c>
      <c r="G85" s="40"/>
    </row>
    <row r="86" spans="1:7" ht="23.5" customHeight="1" x14ac:dyDescent="0.35">
      <c r="A86" s="109"/>
      <c r="B86" s="41" t="s">
        <v>58</v>
      </c>
      <c r="C86" s="42" t="s">
        <v>59</v>
      </c>
      <c r="D86" s="43" t="s">
        <v>11</v>
      </c>
      <c r="E86" s="43" t="s">
        <v>11</v>
      </c>
      <c r="F86" s="28" t="s">
        <v>136</v>
      </c>
      <c r="G86" s="40"/>
    </row>
    <row r="87" spans="1:7" ht="59.5" customHeight="1" x14ac:dyDescent="0.35">
      <c r="A87" s="109"/>
      <c r="B87" s="41" t="s">
        <v>60</v>
      </c>
      <c r="C87" s="42" t="s">
        <v>61</v>
      </c>
      <c r="D87" s="52">
        <v>0.93</v>
      </c>
      <c r="E87" s="52">
        <v>0.93</v>
      </c>
      <c r="F87" s="28" t="s">
        <v>142</v>
      </c>
      <c r="G87" s="40"/>
    </row>
    <row r="88" spans="1:7" ht="58" customHeight="1" x14ac:dyDescent="0.35">
      <c r="A88" s="110"/>
      <c r="B88" s="41" t="s">
        <v>62</v>
      </c>
      <c r="C88" s="42" t="s">
        <v>63</v>
      </c>
      <c r="D88" s="52">
        <v>0.9</v>
      </c>
      <c r="E88" s="52">
        <v>0.9</v>
      </c>
      <c r="F88" s="28" t="s">
        <v>141</v>
      </c>
      <c r="G88" s="40"/>
    </row>
    <row r="89" spans="1:7" ht="23.5" customHeight="1" x14ac:dyDescent="0.35">
      <c r="A89" s="99" t="s">
        <v>166</v>
      </c>
      <c r="B89" s="41" t="s">
        <v>64</v>
      </c>
      <c r="C89" s="42" t="s">
        <v>65</v>
      </c>
      <c r="D89" s="43">
        <f>D90+D91</f>
        <v>0</v>
      </c>
      <c r="E89" s="43">
        <f>E90+E91</f>
        <v>0</v>
      </c>
      <c r="F89" s="96" t="s">
        <v>137</v>
      </c>
      <c r="G89" s="94"/>
    </row>
    <row r="90" spans="1:7" ht="15" customHeight="1" x14ac:dyDescent="0.35">
      <c r="A90" s="109"/>
      <c r="B90" s="50"/>
      <c r="C90" s="48" t="s">
        <v>9</v>
      </c>
      <c r="D90" s="49"/>
      <c r="E90" s="49"/>
      <c r="F90" s="96"/>
      <c r="G90" s="94"/>
    </row>
    <row r="91" spans="1:7" ht="12.5" customHeight="1" x14ac:dyDescent="0.35">
      <c r="A91" s="110"/>
      <c r="B91" s="50"/>
      <c r="C91" s="48" t="s">
        <v>66</v>
      </c>
      <c r="D91" s="49"/>
      <c r="E91" s="49"/>
      <c r="F91" s="96"/>
      <c r="G91" s="94"/>
    </row>
    <row r="92" spans="1:7" ht="45" customHeight="1" x14ac:dyDescent="0.35">
      <c r="A92" s="98" t="s">
        <v>148</v>
      </c>
      <c r="B92" s="41" t="s">
        <v>67</v>
      </c>
      <c r="C92" s="42" t="s">
        <v>68</v>
      </c>
      <c r="D92" s="52">
        <v>0.8</v>
      </c>
      <c r="E92" s="52">
        <v>0.8</v>
      </c>
      <c r="F92" s="29" t="s">
        <v>140</v>
      </c>
      <c r="G92" s="40"/>
    </row>
    <row r="93" spans="1:7" ht="23" customHeight="1" x14ac:dyDescent="0.35">
      <c r="A93" s="98"/>
      <c r="B93" s="41" t="s">
        <v>69</v>
      </c>
      <c r="C93" s="42" t="s">
        <v>70</v>
      </c>
      <c r="D93" s="43">
        <f>D94+D95</f>
        <v>0</v>
      </c>
      <c r="E93" s="43">
        <f>E94+E95</f>
        <v>0</v>
      </c>
      <c r="F93" s="95" t="s">
        <v>138</v>
      </c>
      <c r="G93" s="94"/>
    </row>
    <row r="94" spans="1:7" x14ac:dyDescent="0.35">
      <c r="A94" s="98"/>
      <c r="B94" s="54"/>
      <c r="C94" s="48" t="s">
        <v>71</v>
      </c>
      <c r="D94" s="49"/>
      <c r="E94" s="49"/>
      <c r="F94" s="95"/>
      <c r="G94" s="94"/>
    </row>
    <row r="95" spans="1:7" x14ac:dyDescent="0.35">
      <c r="A95" s="98"/>
      <c r="B95" s="50"/>
      <c r="C95" s="48" t="s">
        <v>72</v>
      </c>
      <c r="D95" s="49"/>
      <c r="E95" s="49"/>
      <c r="F95" s="95"/>
      <c r="G95" s="94"/>
    </row>
    <row r="96" spans="1:7" ht="41" customHeight="1" x14ac:dyDescent="0.35">
      <c r="A96" s="99"/>
      <c r="B96" s="58" t="s">
        <v>73</v>
      </c>
      <c r="C96" s="59" t="s">
        <v>74</v>
      </c>
      <c r="D96" s="61">
        <v>0.9</v>
      </c>
      <c r="E96" s="61">
        <v>0.9</v>
      </c>
      <c r="F96" s="62" t="s">
        <v>139</v>
      </c>
      <c r="G96" s="63"/>
    </row>
    <row r="97" spans="1:7" ht="26" customHeight="1" x14ac:dyDescent="0.35">
      <c r="A97" s="71" t="s">
        <v>160</v>
      </c>
      <c r="B97" s="58" t="s">
        <v>153</v>
      </c>
      <c r="C97" s="42" t="s">
        <v>149</v>
      </c>
      <c r="D97" s="60"/>
      <c r="E97" s="60"/>
      <c r="F97" s="62" t="s">
        <v>157</v>
      </c>
      <c r="G97" s="63"/>
    </row>
    <row r="98" spans="1:7" ht="46" customHeight="1" x14ac:dyDescent="0.35">
      <c r="A98" s="72"/>
      <c r="B98" s="58" t="s">
        <v>154</v>
      </c>
      <c r="C98" s="42" t="s">
        <v>150</v>
      </c>
      <c r="D98" s="57"/>
      <c r="E98" s="57"/>
      <c r="F98" s="62" t="s">
        <v>158</v>
      </c>
      <c r="G98" s="63"/>
    </row>
    <row r="99" spans="1:7" ht="28" customHeight="1" x14ac:dyDescent="0.35">
      <c r="A99" s="71" t="s">
        <v>161</v>
      </c>
      <c r="B99" s="58" t="s">
        <v>155</v>
      </c>
      <c r="C99" s="42" t="s">
        <v>151</v>
      </c>
      <c r="D99" s="49"/>
      <c r="E99" s="49"/>
      <c r="F99" s="62" t="s">
        <v>157</v>
      </c>
      <c r="G99" s="63"/>
    </row>
    <row r="100" spans="1:7" ht="45" x14ac:dyDescent="0.35">
      <c r="A100" s="73"/>
      <c r="B100" s="55" t="s">
        <v>156</v>
      </c>
      <c r="C100" s="56" t="s">
        <v>152</v>
      </c>
      <c r="D100" s="65"/>
      <c r="E100" s="65"/>
      <c r="F100" s="66" t="s">
        <v>159</v>
      </c>
      <c r="G100" s="64"/>
    </row>
  </sheetData>
  <sheetProtection algorithmName="SHA-512" hashValue="g/47LW6rVldaD50biJ2IIyujSc1bNGkZwodnktlKM97ngSP7JOAof5/ahZwmeF23i4MonWd5/hBr9grAm4NY4w==" saltValue="oG+xDWpVeA+5AP2BjMmt8A==" spinCount="100000" sheet="1" objects="1" scenarios="1"/>
  <protectedRanges>
    <protectedRange sqref="D14:E14" name="сроки отчета"/>
    <protectedRange sqref="B6:D8 B3:D4" name="Шапочка"/>
    <protectedRange sqref="B5:D5" name="Шапочка_1_1"/>
  </protectedRanges>
  <mergeCells count="63">
    <mergeCell ref="A84:A88"/>
    <mergeCell ref="A89:A91"/>
    <mergeCell ref="A18:F18"/>
    <mergeCell ref="A20:A21"/>
    <mergeCell ref="B20:B21"/>
    <mergeCell ref="C20:C21"/>
    <mergeCell ref="D20:E20"/>
    <mergeCell ref="F20:F21"/>
    <mergeCell ref="G20:G21"/>
    <mergeCell ref="A22:A35"/>
    <mergeCell ref="A41:A56"/>
    <mergeCell ref="A57:A66"/>
    <mergeCell ref="A67:A83"/>
    <mergeCell ref="F41:F42"/>
    <mergeCell ref="F43:F47"/>
    <mergeCell ref="G36:G40"/>
    <mergeCell ref="F57:F61"/>
    <mergeCell ref="G57:G61"/>
    <mergeCell ref="F62:F66"/>
    <mergeCell ref="G62:G66"/>
    <mergeCell ref="B63:B66"/>
    <mergeCell ref="B58:B61"/>
    <mergeCell ref="A92:A96"/>
    <mergeCell ref="A36:A40"/>
    <mergeCell ref="G22:G26"/>
    <mergeCell ref="G27:G31"/>
    <mergeCell ref="F22:F26"/>
    <mergeCell ref="F27:F31"/>
    <mergeCell ref="F36:F40"/>
    <mergeCell ref="G41:G42"/>
    <mergeCell ref="G43:G47"/>
    <mergeCell ref="F48:F49"/>
    <mergeCell ref="G48:G49"/>
    <mergeCell ref="F50:F51"/>
    <mergeCell ref="G50:G51"/>
    <mergeCell ref="F52:F56"/>
    <mergeCell ref="G52:G56"/>
    <mergeCell ref="F89:F91"/>
    <mergeCell ref="G89:G91"/>
    <mergeCell ref="F93:F95"/>
    <mergeCell ref="G93:G95"/>
    <mergeCell ref="F67:F77"/>
    <mergeCell ref="G67:G77"/>
    <mergeCell ref="F80:F81"/>
    <mergeCell ref="G80:G81"/>
    <mergeCell ref="F82:F83"/>
    <mergeCell ref="G82:G83"/>
    <mergeCell ref="A97:A98"/>
    <mergeCell ref="A99:A100"/>
    <mergeCell ref="A1:G1"/>
    <mergeCell ref="A2:G2"/>
    <mergeCell ref="A15:G15"/>
    <mergeCell ref="A17:G17"/>
    <mergeCell ref="A9:G9"/>
    <mergeCell ref="A12:C12"/>
    <mergeCell ref="A13:C13"/>
    <mergeCell ref="A14:C14"/>
    <mergeCell ref="B8:G8"/>
    <mergeCell ref="B3:G3"/>
    <mergeCell ref="B4:G4"/>
    <mergeCell ref="B5:G5"/>
    <mergeCell ref="B6:G6"/>
    <mergeCell ref="B7:G7"/>
  </mergeCells>
  <dataValidations count="1">
    <dataValidation type="list" allowBlank="1" showInputMessage="1" showErrorMessage="1" sqref="B4:G4 WVJ4:WVO4 WLN4:WLS4 WBR4:WBW4 VRV4:VSA4 VHZ4:VIE4 UYD4:UYI4 UOH4:UOM4 UEL4:UEQ4 TUP4:TUU4 TKT4:TKY4 TAX4:TBC4 SRB4:SRG4 SHF4:SHK4 RXJ4:RXO4 RNN4:RNS4 RDR4:RDW4 QTV4:QUA4 QJZ4:QKE4 QAD4:QAI4 PQH4:PQM4 PGL4:PGQ4 OWP4:OWU4 OMT4:OMY4 OCX4:ODC4 NTB4:NTG4 NJF4:NJK4 MZJ4:MZO4 MPN4:MPS4 MFR4:MFW4 LVV4:LWA4 LLZ4:LME4 LCD4:LCI4 KSH4:KSM4 KIL4:KIQ4 JYP4:JYU4 JOT4:JOY4 JEX4:JFC4 IVB4:IVG4 ILF4:ILK4 IBJ4:IBO4 HRN4:HRS4 HHR4:HHW4 GXV4:GYA4 GNZ4:GOE4 GED4:GEI4 FUH4:FUM4 FKL4:FKQ4 FAP4:FAU4 EQT4:EQY4 EGX4:EHC4 DXB4:DXG4 DNF4:DNK4 DDJ4:DDO4 CTN4:CTS4 CJR4:CJW4 BZV4:CAA4 BPZ4:BQE4 BGD4:BGI4 AWH4:AWM4 AML4:AMQ4 ACP4:ACU4 ST4:SY4 IX4:JC4">
      <formula1>$M$3:$M$27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Pashchuk Oksana</dc:creator>
  <cp:lastModifiedBy>Pashchuk Oksana</cp:lastModifiedBy>
  <dcterms:created xsi:type="dcterms:W3CDTF">2020-12-03T08:02:47Z</dcterms:created>
  <dcterms:modified xsi:type="dcterms:W3CDTF">2020-12-08T10:50:08Z</dcterms:modified>
</cp:coreProperties>
</file>