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5\New Shared Files\Program\Field Programs\Shared Folder_Field Programs\CFP 2020\Yaroslava\оголошення\Зведений файл ОГОЛОШЕННЯ 2021\FINAL\"/>
    </mc:Choice>
  </mc:AlternateContent>
  <bookViews>
    <workbookView xWindow="3780" yWindow="0" windowWidth="19428" windowHeight="11640" activeTab="1"/>
  </bookViews>
  <sheets>
    <sheet name="ЗПТ " sheetId="2" r:id="rId1"/>
    <sheet name="профілактика" sheetId="1" r:id="rId2"/>
    <sheet name="ВГС" sheetId="3" r:id="rId3"/>
    <sheet name="МПСС ТБ" sheetId="4" r:id="rId4"/>
  </sheets>
  <definedNames>
    <definedName name="_xlnm._FilterDatabase" localSheetId="0" hidden="1">'ЗПТ '!$A$3:$A$32</definedName>
    <definedName name="_xlnm._FilterDatabase" localSheetId="3" hidden="1">'МПСС ТБ'!$A$1:$A$14</definedName>
    <definedName name="_xlnm._FilterDatabase" localSheetId="1" hidden="1">профілактика!$A$2:$AO$28</definedName>
    <definedName name="Z_0436CDAD_C63C_4E06_A934_D50B2D2BC761_.wvu.FilterData" localSheetId="1" hidden="1">профілактика!$A$2:$AO$28</definedName>
    <definedName name="Z_0436CDAD_C63C_4E06_A934_D50B2D2BC761_.wvu.PrintArea" localSheetId="1" hidden="1">профілактика!$A$1:$Y$28</definedName>
    <definedName name="Z_1DCAC318_E247_4AE1_A0C0_E393903BC4B5_.wvu.FilterData" localSheetId="1" hidden="1">профілактика!$A$2:$AO$2</definedName>
    <definedName name="Z_34FA952C_E72B_48B6_AF96_087503123C99_.wvu.FilterData" localSheetId="0" hidden="1">'ЗПТ '!$A$3:$A$32</definedName>
    <definedName name="Z_34FA952C_E72B_48B6_AF96_087503123C99_.wvu.PrintArea" localSheetId="0" hidden="1">'ЗПТ '!$A$1:$D$30</definedName>
    <definedName name="Z_3FE0A0B2_26D6_40B0_B98A_156EB2BF78B8_.wvu.FilterData" localSheetId="1" hidden="1">профілактика!$A$2:$AO$28</definedName>
    <definedName name="Z_3FE0A0B2_26D6_40B0_B98A_156EB2BF78B8_.wvu.PrintArea" localSheetId="1" hidden="1">профілактика!$A$1:$Y$28</definedName>
    <definedName name="Z_4041EB9B_CEB9_44D5_BE5B_85B6EAA11D85_.wvu.FilterData" localSheetId="1" hidden="1">профілактика!$A$2:$AO$28</definedName>
    <definedName name="Z_4041EB9B_CEB9_44D5_BE5B_85B6EAA11D85_.wvu.PrintArea" localSheetId="1" hidden="1">профілактика!$A$1:$Y$28</definedName>
    <definedName name="Z_4090B814_EAB1_475F_9B1F_ABE610F3FBFC_.wvu.PrintArea" localSheetId="1" hidden="1">профілактика!$A$1:$Y$28</definedName>
    <definedName name="Z_7A8CBCE8_4E15_4738_9A85_D2061F79C56A_.wvu.FilterData" localSheetId="1" hidden="1">профілактика!$A$2:$AO$28</definedName>
    <definedName name="Z_8077BDCA_D499_41BD_9C48_A7B192E99BC5_.wvu.FilterData" localSheetId="1" hidden="1">профілактика!$A$2:$AO$28</definedName>
    <definedName name="Z_8442AA88_ADEF_4FA4_A0EE_6766316D434A_.wvu.FilterData" localSheetId="0" hidden="1">'ЗПТ '!$A$3:$A$32</definedName>
    <definedName name="Z_8442AA88_ADEF_4FA4_A0EE_6766316D434A_.wvu.PrintArea" localSheetId="0" hidden="1">'ЗПТ '!$A$1:$D$30</definedName>
    <definedName name="Z_90D94AD3_72F0_4571_90B7_50B859C4832B_.wvu.FilterData" localSheetId="0" hidden="1">'ЗПТ '!$A$3:$A$32</definedName>
    <definedName name="Z_90D94AD3_72F0_4571_90B7_50B859C4832B_.wvu.PrintArea" localSheetId="0" hidden="1">'ЗПТ '!$A$1:$D$30</definedName>
    <definedName name="Z_EA954A94_0925_4B55_A5F9_D4174EC390C8_.wvu.FilterData" localSheetId="0" hidden="1">'ЗПТ '!$A$3:$A$32</definedName>
    <definedName name="Z_EA954A94_0925_4B55_A5F9_D4174EC390C8_.wvu.PrintArea" localSheetId="0" hidden="1">'ЗПТ '!$A$1:$D$30</definedName>
    <definedName name="Z_ED3FAEF6_A289_4BF7_B2A8_098382338B0E_.wvu.PrintArea" localSheetId="1" hidden="1">профілактика!$A$1:$Y$28</definedName>
    <definedName name="Z_FFF47F27_3D6D_4EC7_92CF_4C7FC9C598EE_.wvu.FilterData" localSheetId="1" hidden="1">профілактика!$A$2:$AO$28</definedName>
    <definedName name="Z_FFF47F27_3D6D_4EC7_92CF_4C7FC9C598EE_.wvu.PrintArea" localSheetId="1" hidden="1">профілактика!$A$1:$Y$28</definedName>
    <definedName name="_xlnm.Print_Area" localSheetId="0">'ЗПТ '!$A$1:$H$30</definedName>
    <definedName name="_xlnm.Print_Area" localSheetId="3">'МПСС ТБ'!$A$1:$G$12</definedName>
    <definedName name="_xlnm.Print_Area" localSheetId="1">профілактика!$A$1:$Y$28</definedName>
  </definedNames>
  <calcPr calcId="162913"/>
  <customWorkbookViews>
    <customWorkbookView name="Isakov Viktor - Личное представление" guid="{FFF47F27-3D6D-4EC7-92CF-4C7FC9C598EE}" mergeInterval="0" personalView="1" maximized="1" xWindow="-9" yWindow="-9" windowWidth="1938" windowHeight="1050" activeSheetId="3"/>
    <customWorkbookView name="Sorotsynska Olena - Личное представление" guid="{3FE0A0B2-26D6-40B0-B98A-156EB2BF78B8}" mergeInterval="0" personalView="1" maximized="1" xWindow="55" yWindow="-8" windowWidth="1319" windowHeight="784" activeSheetId="1"/>
    <customWorkbookView name="Yanhol Nadiya - Личное представление" guid="{ED3FAEF6-A289-4BF7-B2A8-098382338B0E}" mergeInterval="0" personalView="1" maximized="1" windowWidth="1916" windowHeight="867" activeSheetId="1"/>
    <customWorkbookView name="Dolechek Olga - Личное представление" guid="{4090B814-EAB1-475F-9B1F-ABE610F3FBFC}" mergeInterval="0" personalView="1" maximized="1" windowWidth="1360" windowHeight="555" activeSheetId="1"/>
    <customWorkbookView name="Yatsyk Vira - Личное представление" guid="{4041EB9B-CEB9-44D5-BE5B-85B6EAA11D85}" mergeInterval="0" personalView="1" maximized="1" xWindow="-8" yWindow="-8" windowWidth="1382" windowHeight="744" activeSheetId="1"/>
    <customWorkbookView name="Khomidova Julia - Личное представление" guid="{0436CDAD-C63C-4E06-A934-D50B2D2BC761}" mergeInterval="0" personalView="1" maximized="1" xWindow="-9" yWindow="-9" windowWidth="1938" windowHeight="1050" activeSheetId="1"/>
  </customWorkbookViews>
</workbook>
</file>

<file path=xl/calcChain.xml><?xml version="1.0" encoding="utf-8"?>
<calcChain xmlns="http://schemas.openxmlformats.org/spreadsheetml/2006/main">
  <c r="Q28" i="1" l="1"/>
  <c r="AO28" i="1"/>
  <c r="I5" i="1" l="1"/>
  <c r="D30" i="2" l="1"/>
  <c r="E12" i="4"/>
  <c r="B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G4" i="4"/>
  <c r="D4" i="4"/>
  <c r="D12" i="4" l="1"/>
  <c r="G12" i="4"/>
  <c r="E5" i="3"/>
  <c r="C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4" i="3"/>
  <c r="E3" i="3"/>
  <c r="E22" i="3" s="1"/>
  <c r="H30" i="2" l="1"/>
  <c r="F30" i="2"/>
  <c r="B30" i="2"/>
  <c r="H29" i="2"/>
  <c r="F29" i="2"/>
  <c r="D29" i="2"/>
  <c r="H28" i="2"/>
  <c r="F28" i="2"/>
  <c r="D28" i="2"/>
  <c r="H27" i="2"/>
  <c r="F27" i="2"/>
  <c r="D27" i="2"/>
  <c r="H26" i="2"/>
  <c r="F26" i="2"/>
  <c r="D26" i="2"/>
  <c r="H25" i="2"/>
  <c r="F25" i="2"/>
  <c r="D25" i="2"/>
  <c r="H24" i="2"/>
  <c r="F24" i="2"/>
  <c r="D24" i="2"/>
  <c r="H23" i="2"/>
  <c r="F23" i="2"/>
  <c r="D23" i="2"/>
  <c r="H22" i="2"/>
  <c r="F22" i="2"/>
  <c r="D22" i="2"/>
  <c r="H21" i="2"/>
  <c r="F21" i="2"/>
  <c r="D21" i="2"/>
  <c r="H20" i="2"/>
  <c r="F20" i="2"/>
  <c r="D20" i="2"/>
  <c r="H19" i="2"/>
  <c r="F19" i="2"/>
  <c r="D19" i="2"/>
  <c r="H18" i="2"/>
  <c r="F18" i="2"/>
  <c r="D18" i="2"/>
  <c r="H17" i="2"/>
  <c r="F17" i="2"/>
  <c r="D17" i="2"/>
  <c r="H16" i="2"/>
  <c r="F16" i="2"/>
  <c r="D16" i="2"/>
  <c r="H15" i="2"/>
  <c r="F15" i="2"/>
  <c r="D15" i="2"/>
  <c r="H14" i="2"/>
  <c r="F14" i="2"/>
  <c r="D14" i="2"/>
  <c r="H13" i="2"/>
  <c r="F13" i="2"/>
  <c r="D13" i="2"/>
  <c r="H12" i="2"/>
  <c r="F12" i="2"/>
  <c r="D12" i="2"/>
  <c r="D11" i="2"/>
  <c r="H10" i="2"/>
  <c r="F10" i="2"/>
  <c r="D10" i="2"/>
  <c r="H9" i="2"/>
  <c r="F9" i="2"/>
  <c r="D9" i="2"/>
  <c r="H8" i="2"/>
  <c r="F8" i="2"/>
  <c r="D8" i="2"/>
  <c r="H7" i="2"/>
  <c r="F7" i="2"/>
  <c r="D7" i="2"/>
  <c r="H6" i="2"/>
  <c r="F6" i="2"/>
  <c r="D6" i="2"/>
  <c r="H5" i="2"/>
  <c r="F5" i="2"/>
  <c r="D5" i="2"/>
  <c r="H4" i="2"/>
  <c r="F4" i="2"/>
  <c r="D4" i="2"/>
  <c r="AO31" i="1" l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N28" i="1"/>
  <c r="P28" i="1" l="1"/>
  <c r="B28" i="1"/>
  <c r="D31" i="1" s="1"/>
  <c r="D12" i="1"/>
  <c r="D7" i="1"/>
  <c r="V15" i="1" l="1"/>
  <c r="E28" i="1" l="1"/>
  <c r="G31" i="1" s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8" i="1" l="1"/>
  <c r="AN27" i="1" l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  <c r="AL28" i="1"/>
  <c r="AN31" i="1" s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K3" i="1"/>
  <c r="AI28" i="1"/>
  <c r="AK31" i="1" s="1"/>
  <c r="AH28" i="1"/>
  <c r="AF28" i="1"/>
  <c r="AH31" i="1" s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V5" i="1"/>
  <c r="AN28" i="1" l="1"/>
  <c r="AE28" i="1"/>
  <c r="AK28" i="1"/>
  <c r="V14" i="1"/>
  <c r="V16" i="1"/>
  <c r="V18" i="1"/>
  <c r="V20" i="1"/>
  <c r="V21" i="1"/>
  <c r="V22" i="1"/>
  <c r="V23" i="1"/>
  <c r="V27" i="1"/>
  <c r="V7" i="1"/>
  <c r="AC28" i="1"/>
  <c r="AE31" i="1" s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Z28" i="1"/>
  <c r="AB31" i="1" s="1"/>
  <c r="L27" i="1"/>
  <c r="L16" i="1"/>
  <c r="L5" i="1"/>
  <c r="L28" i="1" s="1"/>
  <c r="Y27" i="1"/>
  <c r="Y16" i="1"/>
  <c r="S16" i="1"/>
  <c r="S17" i="1"/>
  <c r="S21" i="1"/>
  <c r="S26" i="1"/>
  <c r="S27" i="1"/>
  <c r="S14" i="1"/>
  <c r="D5" i="1"/>
  <c r="D9" i="1"/>
  <c r="D11" i="1"/>
  <c r="D3" i="1"/>
  <c r="AB28" i="1" l="1"/>
  <c r="I6" i="1"/>
  <c r="H27" i="1"/>
  <c r="D28" i="1" l="1"/>
  <c r="H28" i="1"/>
  <c r="I28" i="1"/>
  <c r="J28" i="1"/>
  <c r="L31" i="1" s="1"/>
  <c r="M28" i="1"/>
  <c r="O31" i="1" s="1"/>
  <c r="S31" i="1"/>
  <c r="S28" i="1"/>
  <c r="T28" i="1"/>
  <c r="V31" i="1" s="1"/>
  <c r="V28" i="1"/>
  <c r="W28" i="1"/>
  <c r="Y31" i="1" s="1"/>
  <c r="Y28" i="1"/>
</calcChain>
</file>

<file path=xl/sharedStrings.xml><?xml version="1.0" encoding="utf-8"?>
<sst xmlns="http://schemas.openxmlformats.org/spreadsheetml/2006/main" count="193" uniqueCount="101">
  <si>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</si>
  <si>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</si>
  <si>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</si>
  <si>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</si>
  <si>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</si>
  <si>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</si>
  <si>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</si>
  <si>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</si>
  <si>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</si>
  <si>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</si>
  <si>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</si>
  <si>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</si>
  <si>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Рівненська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</si>
  <si>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</si>
  <si>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</si>
  <si>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</si>
  <si>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</si>
  <si>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</si>
  <si>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Чернігівська</t>
  </si>
  <si>
    <t>Чернівецька</t>
  </si>
  <si>
    <t>Київ</t>
  </si>
  <si>
    <t>Регіон</t>
  </si>
  <si>
    <t>ВСЬОГО</t>
  </si>
  <si>
    <t>Сума фінансування, грн.</t>
  </si>
  <si>
    <t>Кількість конслультувань з видачею Налоксону</t>
  </si>
  <si>
    <t>Вартість послуги, грн.</t>
  </si>
  <si>
    <t>Сума фінансування,  грн.</t>
  </si>
  <si>
    <t>сума фінансування</t>
  </si>
  <si>
    <t>Планове охоплення СП методом PDI</t>
  </si>
  <si>
    <t>Планове охоплення ЛВНІ методом PDI</t>
  </si>
  <si>
    <t>Вартість клієнта ЛВНІ, грн.</t>
  </si>
  <si>
    <t xml:space="preserve">Планове охоплення ЧСЧ </t>
  </si>
  <si>
    <t xml:space="preserve">Планове охоплення </t>
  </si>
  <si>
    <t>Вартість клієнта, грн.</t>
  </si>
  <si>
    <t>Планове охоплення транс* людей методом PDI</t>
  </si>
  <si>
    <t>Сумська</t>
  </si>
  <si>
    <t>Полтавська</t>
  </si>
  <si>
    <t xml:space="preserve">Кількість самотестів на ВІЛ-інфекцію </t>
  </si>
  <si>
    <t>Планове охоплення ЛВНІ</t>
  </si>
  <si>
    <t>Планове охоплення СП</t>
  </si>
  <si>
    <t>Планове охоплення ЧСЧ</t>
  </si>
  <si>
    <t>Планове охоплення клієнтів</t>
  </si>
  <si>
    <t xml:space="preserve">фінансування </t>
  </si>
  <si>
    <t>вартість одиниці</t>
  </si>
  <si>
    <t xml:space="preserve">Планове охоплення "Інші групи"  </t>
  </si>
  <si>
    <t>номер та назва напрямку: ………………….</t>
  </si>
  <si>
    <t>номер та назва напрямку: …………………</t>
  </si>
  <si>
    <t xml:space="preserve">Квота на  область (ЛВНІ) </t>
  </si>
  <si>
    <t>Сума фінансування за компонентом, грн.</t>
  </si>
  <si>
    <t>індикатор</t>
  </si>
  <si>
    <t>Донецька (Підконтрольна)</t>
  </si>
  <si>
    <t>Луганська (Підконтрольна)</t>
  </si>
  <si>
    <t>№</t>
  </si>
  <si>
    <t>Регіон/місто</t>
  </si>
  <si>
    <t>Квота на область/місто:
кількість 12-ти тижневих курсів лікування</t>
  </si>
  <si>
    <t>Сума фінансування за напрямком, грн.</t>
  </si>
  <si>
    <t>Вінницька обл.</t>
  </si>
  <si>
    <t>м. Кривий Ріг,                                                                                         Дніпропетровська обл.</t>
  </si>
  <si>
    <t>Дніпропетровська обл.</t>
  </si>
  <si>
    <t>м. Маріуполь,                                                                                                    Донецька обл.</t>
  </si>
  <si>
    <t>м. Слов`янськ,                                                                                                  Донецька обл.</t>
  </si>
  <si>
    <t>Житомирська обл.</t>
  </si>
  <si>
    <t xml:space="preserve">Запорізька обл. </t>
  </si>
  <si>
    <t xml:space="preserve">м. Київ,                                                                                                                          ДУ «Інститут епідеміології та інфекційних хвороб ім. Л.В. Громашевського НАМН України» </t>
  </si>
  <si>
    <t>м. Київ
Київська міська клінічна лікарня №5</t>
  </si>
  <si>
    <t>Київська обл.</t>
  </si>
  <si>
    <t>Кіровоградська обл.</t>
  </si>
  <si>
    <t>Львівська обл.</t>
  </si>
  <si>
    <t>Одеська обл.</t>
  </si>
  <si>
    <t>Рівненська обл.</t>
  </si>
  <si>
    <t>Херсонська обл.</t>
  </si>
  <si>
    <t>Хмельницька обл.</t>
  </si>
  <si>
    <t>Черкаська обл.</t>
  </si>
  <si>
    <t>Чернігівська обл.</t>
  </si>
  <si>
    <t>Миколаївська обл.</t>
  </si>
  <si>
    <t>Всього</t>
  </si>
  <si>
    <t>МПСС ТБ_2021-2023_ТБ</t>
  </si>
  <si>
    <t>МПСС ТБ_2021-2023_ХРТБ</t>
  </si>
  <si>
    <t>Квота на область 
(осіб)</t>
  </si>
  <si>
    <t xml:space="preserve"> </t>
  </si>
  <si>
    <r>
      <rPr>
        <b/>
        <sz val="12"/>
        <rFont val="Tahoma"/>
        <family val="2"/>
        <charset val="204"/>
      </rPr>
      <t xml:space="preserve">Донецька </t>
    </r>
    <r>
      <rPr>
        <sz val="12"/>
        <rFont val="Tahoma"/>
        <family val="2"/>
        <charset val="204"/>
      </rPr>
      <t>(Підконтрольна)</t>
    </r>
  </si>
  <si>
    <r>
      <rPr>
        <b/>
        <sz val="12"/>
        <rFont val="Tahoma"/>
        <family val="2"/>
        <charset val="204"/>
      </rPr>
      <t>Луганська</t>
    </r>
    <r>
      <rPr>
        <sz val="12"/>
        <rFont val="Tahoma"/>
        <family val="2"/>
        <charset val="204"/>
      </rPr>
      <t xml:space="preserve"> (Підконтрольна)</t>
    </r>
  </si>
  <si>
    <t>Вартість 
1 клієнта на 12 тижнях лікування, грн.,</t>
  </si>
  <si>
    <t>1А. Психосоціальний супровід (ПСС) пацієнтів замісної підтримувальної терапії (ЗПТ)</t>
  </si>
  <si>
    <t>2А. Профілактика передозувань</t>
  </si>
  <si>
    <t xml:space="preserve">3А. "Впровадження силами рівних" (PDI): ЛВНІ </t>
  </si>
  <si>
    <t>5А. Мобільна амбулаторія "Івеко"</t>
  </si>
  <si>
    <t>4А. Мобільна амбулаторія "Богдан"</t>
  </si>
  <si>
    <t>8А. "Впровадження силами рівних" (PDI): ЧСЧ</t>
  </si>
  <si>
    <t xml:space="preserve">7А. Доконтактна профілактика (ДКП/PrEP) </t>
  </si>
  <si>
    <t>6А. "Впровадження силами рівних" (PDI): СП</t>
  </si>
  <si>
    <t>9А. Профілактика ВІЛ серед трансґендерних людей</t>
  </si>
  <si>
    <t xml:space="preserve">11А. Оптимізоване виявлення випадків ВІЛ-інфекції (OCF) серед ЛВНІ </t>
  </si>
  <si>
    <t>10А. "Впровадження силами рівних" (PDI): транс* люди</t>
  </si>
  <si>
    <t xml:space="preserve">12А. Оптимізоване виявлення випадків ВІЛ-інфекції (OCF) серед СП </t>
  </si>
  <si>
    <t xml:space="preserve">13А. Оптимізоване виявлення випадків ВІЛ-інфекції (OCF) серед ЧСЧ </t>
  </si>
  <si>
    <t>14А. Кейс-менеджмент/(CITI) 
компоненту  OCF</t>
  </si>
  <si>
    <t>15А. Кейс-менеджмент/(CITI) 
компоненту  профілактика</t>
  </si>
  <si>
    <t>16А. Самотестування на ВІЛ-інфекцію</t>
  </si>
  <si>
    <t>22А. МПСС ТБ_2021-2023</t>
  </si>
  <si>
    <t>23А. Мікроелімінація ВГС серед ВІЛ/ТБ/ВГС коінфікованих пацієнтів  з груп ризику ЛЖВ, ЛВНІ та їх партнери, ЧСЧ, СП (комплексний пакет послуг)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</si>
</sst>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0.0"/>
    <numFmt numFmtId="166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Arial"/>
      <family val="2"/>
      <charset val="204"/>
    </font>
    <font>
      <sz val="12"/>
      <color theme="1"/>
      <name val="Tahoma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  <charset val="204"/>
    </font>
    <font>
      <b/>
      <sz val="12"/>
      <name val="Tahoma"/>
      <family val="2"/>
      <charset val="204"/>
    </font>
    <font>
      <sz val="12"/>
      <name val="Tahoma"/>
      <family val="2"/>
      <charset val="204"/>
    </font>
    <font>
      <sz val="12"/>
      <color rgb="FF000000"/>
      <name val="Tahoma"/>
      <family val="2"/>
      <charset val="204"/>
    </font>
    <font>
      <sz val="12"/>
      <color rgb="FFFF0000"/>
      <name val="Tahoma"/>
      <family val="2"/>
      <charset val="204"/>
    </font>
    <font>
      <sz val="12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4" fontId="8" fillId="0" borderId="12" xfId="0" applyNumberFormat="1" applyFont="1" applyBorder="1"/>
    <xf numFmtId="4" fontId="8" fillId="0" borderId="1" xfId="0" applyNumberFormat="1" applyFont="1" applyBorder="1" applyAlignment="1">
      <alignment vertical="center" wrapText="1"/>
    </xf>
    <xf numFmtId="0" fontId="0" fillId="0" borderId="0" xfId="0" applyFont="1" applyBorder="1"/>
    <xf numFmtId="0" fontId="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6" xfId="0" applyFont="1" applyBorder="1"/>
    <xf numFmtId="1" fontId="12" fillId="0" borderId="1" xfId="12" applyNumberFormat="1" applyFont="1" applyFill="1" applyBorder="1" applyAlignment="1">
      <alignment horizontal="center" vertical="center" wrapText="1"/>
    </xf>
    <xf numFmtId="4" fontId="12" fillId="0" borderId="1" xfId="12" applyNumberFormat="1" applyFont="1" applyFill="1" applyBorder="1" applyAlignment="1">
      <alignment horizontal="center" vertical="center" wrapText="1"/>
    </xf>
    <xf numFmtId="1" fontId="14" fillId="0" borderId="1" xfId="12" applyNumberFormat="1" applyFont="1" applyFill="1" applyBorder="1" applyAlignment="1">
      <alignment horizontal="center" vertical="center" wrapText="1"/>
    </xf>
    <xf numFmtId="4" fontId="14" fillId="0" borderId="1" xfId="12" applyNumberFormat="1" applyFont="1" applyFill="1" applyBorder="1" applyAlignment="1">
      <alignment horizontal="center" vertical="center" wrapText="1"/>
    </xf>
    <xf numFmtId="1" fontId="0" fillId="0" borderId="0" xfId="0" applyNumberFormat="1" applyFont="1" applyBorder="1"/>
    <xf numFmtId="0" fontId="15" fillId="0" borderId="0" xfId="0" applyFont="1" applyBorder="1"/>
    <xf numFmtId="0" fontId="15" fillId="0" borderId="0" xfId="0" applyFont="1"/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4" fontId="11" fillId="0" borderId="1" xfId="12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" fontId="7" fillId="0" borderId="1" xfId="12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1" fontId="16" fillId="0" borderId="0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0" fillId="0" borderId="0" xfId="0" applyFont="1" applyAlignment="1"/>
    <xf numFmtId="1" fontId="0" fillId="0" borderId="0" xfId="0" applyNumberFormat="1" applyFont="1"/>
    <xf numFmtId="165" fontId="0" fillId="0" borderId="0" xfId="0" applyNumberFormat="1" applyFont="1"/>
    <xf numFmtId="1" fontId="13" fillId="0" borderId="0" xfId="0" applyNumberFormat="1" applyFont="1" applyBorder="1"/>
    <xf numFmtId="1" fontId="0" fillId="0" borderId="1" xfId="0" applyNumberFormat="1" applyFont="1" applyBorder="1"/>
    <xf numFmtId="165" fontId="0" fillId="0" borderId="0" xfId="0" applyNumberFormat="1" applyFont="1" applyBorder="1"/>
    <xf numFmtId="2" fontId="0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0" fontId="18" fillId="0" borderId="0" xfId="0" applyFont="1"/>
    <xf numFmtId="4" fontId="18" fillId="0" borderId="0" xfId="0" applyNumberFormat="1" applyFont="1"/>
    <xf numFmtId="0" fontId="8" fillId="0" borderId="0" xfId="0" applyFont="1"/>
    <xf numFmtId="0" fontId="21" fillId="2" borderId="1" xfId="0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21" fillId="0" borderId="24" xfId="0" applyNumberFormat="1" applyFont="1" applyFill="1" applyBorder="1" applyAlignment="1">
      <alignment horizontal="center" vertical="center" wrapText="1"/>
    </xf>
    <xf numFmtId="0" fontId="8" fillId="0" borderId="16" xfId="0" applyFont="1" applyBorder="1"/>
    <xf numFmtId="0" fontId="22" fillId="0" borderId="23" xfId="0" applyFont="1" applyFill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center" vertical="center"/>
    </xf>
    <xf numFmtId="4" fontId="23" fillId="9" borderId="1" xfId="12" applyNumberFormat="1" applyFont="1" applyFill="1" applyBorder="1" applyAlignment="1">
      <alignment horizontal="center" vertical="center" wrapText="1"/>
    </xf>
    <xf numFmtId="0" fontId="21" fillId="0" borderId="25" xfId="0" applyFont="1" applyBorder="1" applyAlignment="1">
      <alignment horizontal="left" wrapText="1"/>
    </xf>
    <xf numFmtId="3" fontId="21" fillId="0" borderId="26" xfId="0" applyNumberFormat="1" applyFont="1" applyBorder="1" applyAlignment="1">
      <alignment horizontal="center"/>
    </xf>
    <xf numFmtId="4" fontId="21" fillId="0" borderId="26" xfId="12" applyNumberFormat="1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8" fillId="0" borderId="0" xfId="0" applyFont="1" applyAlignment="1"/>
    <xf numFmtId="4" fontId="8" fillId="0" borderId="0" xfId="0" applyNumberFormat="1" applyFont="1"/>
    <xf numFmtId="164" fontId="8" fillId="0" borderId="0" xfId="0" applyNumberFormat="1" applyFont="1"/>
    <xf numFmtId="0" fontId="8" fillId="0" borderId="0" xfId="13" applyFont="1"/>
    <xf numFmtId="0" fontId="8" fillId="0" borderId="1" xfId="13" applyFont="1" applyBorder="1" applyAlignment="1">
      <alignment horizontal="center" vertical="center"/>
    </xf>
    <xf numFmtId="0" fontId="21" fillId="9" borderId="1" xfId="13" applyFont="1" applyFill="1" applyBorder="1" applyAlignment="1">
      <alignment horizontal="center" vertical="center" wrapText="1"/>
    </xf>
    <xf numFmtId="4" fontId="21" fillId="9" borderId="1" xfId="13" applyNumberFormat="1" applyFont="1" applyFill="1" applyBorder="1" applyAlignment="1">
      <alignment horizontal="center" vertical="center" wrapText="1"/>
    </xf>
    <xf numFmtId="4" fontId="21" fillId="0" borderId="1" xfId="13" applyNumberFormat="1" applyFont="1" applyBorder="1" applyAlignment="1">
      <alignment horizontal="center" vertical="center" wrapText="1"/>
    </xf>
    <xf numFmtId="0" fontId="23" fillId="0" borderId="1" xfId="13" applyFont="1" applyBorder="1" applyAlignment="1">
      <alignment horizontal="left" vertical="center" wrapText="1"/>
    </xf>
    <xf numFmtId="4" fontId="8" fillId="9" borderId="12" xfId="13" applyNumberFormat="1" applyFont="1" applyFill="1" applyBorder="1" applyAlignment="1">
      <alignment horizontal="center" vertical="center"/>
    </xf>
    <xf numFmtId="4" fontId="8" fillId="0" borderId="1" xfId="13" applyNumberFormat="1" applyFont="1" applyBorder="1" applyAlignment="1">
      <alignment horizontal="center" vertical="center"/>
    </xf>
    <xf numFmtId="0" fontId="8" fillId="0" borderId="15" xfId="13" applyFont="1" applyBorder="1" applyAlignment="1">
      <alignment horizontal="left" vertical="center" wrapText="1"/>
    </xf>
    <xf numFmtId="0" fontId="8" fillId="9" borderId="1" xfId="13" applyFont="1" applyFill="1" applyBorder="1" applyAlignment="1">
      <alignment horizontal="left" vertical="center" wrapText="1"/>
    </xf>
    <xf numFmtId="0" fontId="8" fillId="0" borderId="1" xfId="13" applyFont="1" applyBorder="1" applyAlignment="1">
      <alignment horizontal="left" vertical="center" wrapText="1"/>
    </xf>
    <xf numFmtId="0" fontId="23" fillId="0" borderId="1" xfId="13" applyFont="1" applyFill="1" applyBorder="1" applyAlignment="1">
      <alignment horizontal="left" vertical="center" wrapText="1"/>
    </xf>
    <xf numFmtId="0" fontId="23" fillId="9" borderId="1" xfId="13" applyFont="1" applyFill="1" applyBorder="1" applyAlignment="1">
      <alignment horizontal="left" vertical="center" wrapText="1"/>
    </xf>
    <xf numFmtId="0" fontId="24" fillId="12" borderId="0" xfId="13" applyFont="1" applyFill="1" applyBorder="1" applyAlignment="1">
      <alignment horizontal="right" vertical="center"/>
    </xf>
    <xf numFmtId="4" fontId="8" fillId="9" borderId="12" xfId="13" applyNumberFormat="1" applyFont="1" applyFill="1" applyBorder="1" applyAlignment="1">
      <alignment horizontal="center" vertical="center" wrapText="1"/>
    </xf>
    <xf numFmtId="0" fontId="8" fillId="0" borderId="14" xfId="13" applyFont="1" applyBorder="1" applyAlignment="1">
      <alignment horizontal="left" vertical="center" wrapText="1"/>
    </xf>
    <xf numFmtId="0" fontId="8" fillId="0" borderId="1" xfId="13" applyFont="1" applyBorder="1" applyAlignment="1">
      <alignment horizontal="left" wrapText="1"/>
    </xf>
    <xf numFmtId="0" fontId="8" fillId="0" borderId="14" xfId="13" applyFont="1" applyBorder="1" applyAlignment="1">
      <alignment horizontal="left" wrapText="1"/>
    </xf>
    <xf numFmtId="0" fontId="24" fillId="0" borderId="0" xfId="13" applyFont="1" applyBorder="1" applyAlignment="1">
      <alignment horizontal="right" vertical="center"/>
    </xf>
    <xf numFmtId="0" fontId="21" fillId="0" borderId="1" xfId="13" applyFont="1" applyFill="1" applyBorder="1" applyAlignment="1">
      <alignment horizontal="center" wrapText="1"/>
    </xf>
    <xf numFmtId="4" fontId="21" fillId="0" borderId="1" xfId="13" applyNumberFormat="1" applyFont="1" applyBorder="1" applyAlignment="1">
      <alignment horizontal="center" vertical="center"/>
    </xf>
    <xf numFmtId="0" fontId="8" fillId="0" borderId="0" xfId="13" applyFont="1" applyBorder="1"/>
    <xf numFmtId="0" fontId="8" fillId="0" borderId="0" xfId="13" applyFont="1" applyBorder="1" applyAlignment="1">
      <alignment horizontal="center" vertical="center"/>
    </xf>
    <xf numFmtId="4" fontId="8" fillId="0" borderId="0" xfId="13" applyNumberFormat="1" applyFont="1" applyBorder="1" applyAlignment="1">
      <alignment horizontal="right" vertical="center"/>
    </xf>
    <xf numFmtId="4" fontId="8" fillId="0" borderId="0" xfId="13" applyNumberFormat="1" applyFont="1" applyBorder="1"/>
    <xf numFmtId="0" fontId="8" fillId="0" borderId="0" xfId="13" applyFont="1" applyAlignment="1">
      <alignment horizontal="center" vertical="center"/>
    </xf>
    <xf numFmtId="4" fontId="8" fillId="0" borderId="0" xfId="13" applyNumberFormat="1" applyFont="1"/>
    <xf numFmtId="0" fontId="8" fillId="0" borderId="0" xfId="13" applyFont="1" applyBorder="1" applyAlignment="1">
      <alignment horizontal="right" vertical="center" wrapText="1"/>
    </xf>
    <xf numFmtId="0" fontId="24" fillId="0" borderId="0" xfId="13" applyFont="1" applyBorder="1" applyAlignment="1">
      <alignment horizontal="right" vertical="center" wrapText="1"/>
    </xf>
    <xf numFmtId="4" fontId="8" fillId="0" borderId="15" xfId="13" applyNumberFormat="1" applyFont="1" applyBorder="1" applyAlignment="1">
      <alignment horizontal="right" vertical="center"/>
    </xf>
    <xf numFmtId="4" fontId="8" fillId="0" borderId="1" xfId="13" applyNumberFormat="1" applyFont="1" applyBorder="1" applyAlignment="1">
      <alignment horizontal="right" vertical="center"/>
    </xf>
    <xf numFmtId="0" fontId="22" fillId="0" borderId="5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4" fontId="22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0" borderId="5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wrapText="1"/>
    </xf>
    <xf numFmtId="2" fontId="18" fillId="0" borderId="0" xfId="0" applyNumberFormat="1" applyFont="1"/>
    <xf numFmtId="0" fontId="19" fillId="0" borderId="0" xfId="0" applyFont="1" applyFill="1" applyBorder="1" applyAlignment="1">
      <alignment horizontal="left" vertical="center" wrapText="1"/>
    </xf>
    <xf numFmtId="2" fontId="26" fillId="0" borderId="1" xfId="0" applyNumberFormat="1" applyFont="1" applyBorder="1"/>
    <xf numFmtId="0" fontId="18" fillId="0" borderId="1" xfId="9" applyNumberFormat="1" applyFont="1" applyBorder="1"/>
    <xf numFmtId="4" fontId="17" fillId="0" borderId="1" xfId="0" applyNumberFormat="1" applyFont="1" applyBorder="1"/>
    <xf numFmtId="4" fontId="18" fillId="0" borderId="13" xfId="0" applyNumberFormat="1" applyFont="1" applyBorder="1" applyAlignment="1">
      <alignment horizontal="left" vertical="top" wrapText="1" indent="2"/>
    </xf>
    <xf numFmtId="4" fontId="18" fillId="0" borderId="13" xfId="0" applyNumberFormat="1" applyFont="1" applyBorder="1" applyAlignment="1">
      <alignment horizontal="left" vertical="top" wrapText="1"/>
    </xf>
    <xf numFmtId="1" fontId="18" fillId="0" borderId="13" xfId="0" applyNumberFormat="1" applyFont="1" applyBorder="1" applyAlignment="1">
      <alignment horizontal="right" vertical="top"/>
    </xf>
    <xf numFmtId="4" fontId="18" fillId="0" borderId="13" xfId="0" applyNumberFormat="1" applyFont="1" applyBorder="1" applyAlignment="1">
      <alignment horizontal="right" vertical="top"/>
    </xf>
    <xf numFmtId="9" fontId="18" fillId="0" borderId="13" xfId="9" applyFont="1" applyBorder="1" applyAlignment="1">
      <alignment horizontal="right" vertical="top"/>
    </xf>
    <xf numFmtId="3" fontId="18" fillId="0" borderId="13" xfId="0" applyNumberFormat="1" applyFont="1" applyBorder="1" applyAlignment="1">
      <alignment horizontal="right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2" fontId="8" fillId="9" borderId="1" xfId="0" applyNumberFormat="1" applyFont="1" applyFill="1" applyBorder="1" applyAlignment="1">
      <alignment horizontal="center" vertical="center"/>
    </xf>
    <xf numFmtId="4" fontId="8" fillId="9" borderId="1" xfId="0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8" fillId="0" borderId="15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 applyProtection="1">
      <alignment horizontal="center" vertical="center"/>
    </xf>
    <xf numFmtId="4" fontId="21" fillId="0" borderId="8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4" fontId="21" fillId="8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4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0" fontId="21" fillId="11" borderId="18" xfId="13" applyFont="1" applyFill="1" applyBorder="1" applyAlignment="1">
      <alignment horizontal="center" vertical="center" wrapText="1"/>
    </xf>
    <xf numFmtId="0" fontId="21" fillId="11" borderId="19" xfId="13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4" fontId="23" fillId="9" borderId="1" xfId="0" applyNumberFormat="1" applyFont="1" applyFill="1" applyBorder="1" applyAlignment="1">
      <alignment horizontal="center" vertical="center"/>
    </xf>
  </cellXfs>
  <cellStyles count="14">
    <cellStyle name="Звичайний_Аркуш1" xfId="1"/>
    <cellStyle name="Обычный" xfId="0" builtinId="0"/>
    <cellStyle name="Обычный 2" xfId="2"/>
    <cellStyle name="Обычный 3" xfId="3"/>
    <cellStyle name="Обычный 4" xfId="7"/>
    <cellStyle name="Обычный 5" xfId="10"/>
    <cellStyle name="Обычный 6" xfId="13"/>
    <cellStyle name="Процентный" xfId="9" builtinId="5"/>
    <cellStyle name="Процентный 2" xfId="4"/>
    <cellStyle name="Процентный 3" xfId="8"/>
    <cellStyle name="Процентный 4" xfId="11"/>
    <cellStyle name="Финансовый 2" xfId="5"/>
    <cellStyle name="Финансовый 2 2" xfId="12"/>
    <cellStyle name="Финансовый 3" xfId="6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="80" zoomScaleNormal="8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K4" sqref="K4"/>
    </sheetView>
  </sheetViews>
  <sheetFormatPr defaultColWidth="19.33203125" defaultRowHeight="14.4" x14ac:dyDescent="0.3"/>
  <cols>
    <col min="1" max="1" width="26.109375" style="4" customWidth="1"/>
    <col min="2" max="2" width="23.6640625" style="27" customWidth="1"/>
    <col min="3" max="3" width="21" style="27" customWidth="1"/>
    <col min="4" max="4" width="29.5546875" style="28" customWidth="1"/>
    <col min="5" max="6" width="18.88671875" style="28" hidden="1" customWidth="1"/>
    <col min="7" max="8" width="18.88671875" style="4" hidden="1" customWidth="1"/>
    <col min="9" max="9" width="0" style="3" hidden="1" customWidth="1"/>
    <col min="10" max="17" width="19.33203125" style="3"/>
    <col min="18" max="255" width="19.33203125" style="4"/>
    <col min="256" max="256" width="26.109375" style="4" customWidth="1"/>
    <col min="257" max="257" width="62.33203125" style="4" customWidth="1"/>
    <col min="258" max="258" width="25" style="4" customWidth="1"/>
    <col min="259" max="259" width="24.33203125" style="4" customWidth="1"/>
    <col min="260" max="260" width="29.5546875" style="4" customWidth="1"/>
    <col min="261" max="265" width="0" style="4" hidden="1" customWidth="1"/>
    <col min="266" max="511" width="19.33203125" style="4"/>
    <col min="512" max="512" width="26.109375" style="4" customWidth="1"/>
    <col min="513" max="513" width="62.33203125" style="4" customWidth="1"/>
    <col min="514" max="514" width="25" style="4" customWidth="1"/>
    <col min="515" max="515" width="24.33203125" style="4" customWidth="1"/>
    <col min="516" max="516" width="29.5546875" style="4" customWidth="1"/>
    <col min="517" max="521" width="0" style="4" hidden="1" customWidth="1"/>
    <col min="522" max="767" width="19.33203125" style="4"/>
    <col min="768" max="768" width="26.109375" style="4" customWidth="1"/>
    <col min="769" max="769" width="62.33203125" style="4" customWidth="1"/>
    <col min="770" max="770" width="25" style="4" customWidth="1"/>
    <col min="771" max="771" width="24.33203125" style="4" customWidth="1"/>
    <col min="772" max="772" width="29.5546875" style="4" customWidth="1"/>
    <col min="773" max="777" width="0" style="4" hidden="1" customWidth="1"/>
    <col min="778" max="1023" width="19.33203125" style="4"/>
    <col min="1024" max="1024" width="26.109375" style="4" customWidth="1"/>
    <col min="1025" max="1025" width="62.33203125" style="4" customWidth="1"/>
    <col min="1026" max="1026" width="25" style="4" customWidth="1"/>
    <col min="1027" max="1027" width="24.33203125" style="4" customWidth="1"/>
    <col min="1028" max="1028" width="29.5546875" style="4" customWidth="1"/>
    <col min="1029" max="1033" width="0" style="4" hidden="1" customWidth="1"/>
    <col min="1034" max="1279" width="19.33203125" style="4"/>
    <col min="1280" max="1280" width="26.109375" style="4" customWidth="1"/>
    <col min="1281" max="1281" width="62.33203125" style="4" customWidth="1"/>
    <col min="1282" max="1282" width="25" style="4" customWidth="1"/>
    <col min="1283" max="1283" width="24.33203125" style="4" customWidth="1"/>
    <col min="1284" max="1284" width="29.5546875" style="4" customWidth="1"/>
    <col min="1285" max="1289" width="0" style="4" hidden="1" customWidth="1"/>
    <col min="1290" max="1535" width="19.33203125" style="4"/>
    <col min="1536" max="1536" width="26.109375" style="4" customWidth="1"/>
    <col min="1537" max="1537" width="62.33203125" style="4" customWidth="1"/>
    <col min="1538" max="1538" width="25" style="4" customWidth="1"/>
    <col min="1539" max="1539" width="24.33203125" style="4" customWidth="1"/>
    <col min="1540" max="1540" width="29.5546875" style="4" customWidth="1"/>
    <col min="1541" max="1545" width="0" style="4" hidden="1" customWidth="1"/>
    <col min="1546" max="1791" width="19.33203125" style="4"/>
    <col min="1792" max="1792" width="26.109375" style="4" customWidth="1"/>
    <col min="1793" max="1793" width="62.33203125" style="4" customWidth="1"/>
    <col min="1794" max="1794" width="25" style="4" customWidth="1"/>
    <col min="1795" max="1795" width="24.33203125" style="4" customWidth="1"/>
    <col min="1796" max="1796" width="29.5546875" style="4" customWidth="1"/>
    <col min="1797" max="1801" width="0" style="4" hidden="1" customWidth="1"/>
    <col min="1802" max="2047" width="19.33203125" style="4"/>
    <col min="2048" max="2048" width="26.109375" style="4" customWidth="1"/>
    <col min="2049" max="2049" width="62.33203125" style="4" customWidth="1"/>
    <col min="2050" max="2050" width="25" style="4" customWidth="1"/>
    <col min="2051" max="2051" width="24.33203125" style="4" customWidth="1"/>
    <col min="2052" max="2052" width="29.5546875" style="4" customWidth="1"/>
    <col min="2053" max="2057" width="0" style="4" hidden="1" customWidth="1"/>
    <col min="2058" max="2303" width="19.33203125" style="4"/>
    <col min="2304" max="2304" width="26.109375" style="4" customWidth="1"/>
    <col min="2305" max="2305" width="62.33203125" style="4" customWidth="1"/>
    <col min="2306" max="2306" width="25" style="4" customWidth="1"/>
    <col min="2307" max="2307" width="24.33203125" style="4" customWidth="1"/>
    <col min="2308" max="2308" width="29.5546875" style="4" customWidth="1"/>
    <col min="2309" max="2313" width="0" style="4" hidden="1" customWidth="1"/>
    <col min="2314" max="2559" width="19.33203125" style="4"/>
    <col min="2560" max="2560" width="26.109375" style="4" customWidth="1"/>
    <col min="2561" max="2561" width="62.33203125" style="4" customWidth="1"/>
    <col min="2562" max="2562" width="25" style="4" customWidth="1"/>
    <col min="2563" max="2563" width="24.33203125" style="4" customWidth="1"/>
    <col min="2564" max="2564" width="29.5546875" style="4" customWidth="1"/>
    <col min="2565" max="2569" width="0" style="4" hidden="1" customWidth="1"/>
    <col min="2570" max="2815" width="19.33203125" style="4"/>
    <col min="2816" max="2816" width="26.109375" style="4" customWidth="1"/>
    <col min="2817" max="2817" width="62.33203125" style="4" customWidth="1"/>
    <col min="2818" max="2818" width="25" style="4" customWidth="1"/>
    <col min="2819" max="2819" width="24.33203125" style="4" customWidth="1"/>
    <col min="2820" max="2820" width="29.5546875" style="4" customWidth="1"/>
    <col min="2821" max="2825" width="0" style="4" hidden="1" customWidth="1"/>
    <col min="2826" max="3071" width="19.33203125" style="4"/>
    <col min="3072" max="3072" width="26.109375" style="4" customWidth="1"/>
    <col min="3073" max="3073" width="62.33203125" style="4" customWidth="1"/>
    <col min="3074" max="3074" width="25" style="4" customWidth="1"/>
    <col min="3075" max="3075" width="24.33203125" style="4" customWidth="1"/>
    <col min="3076" max="3076" width="29.5546875" style="4" customWidth="1"/>
    <col min="3077" max="3081" width="0" style="4" hidden="1" customWidth="1"/>
    <col min="3082" max="3327" width="19.33203125" style="4"/>
    <col min="3328" max="3328" width="26.109375" style="4" customWidth="1"/>
    <col min="3329" max="3329" width="62.33203125" style="4" customWidth="1"/>
    <col min="3330" max="3330" width="25" style="4" customWidth="1"/>
    <col min="3331" max="3331" width="24.33203125" style="4" customWidth="1"/>
    <col min="3332" max="3332" width="29.5546875" style="4" customWidth="1"/>
    <col min="3333" max="3337" width="0" style="4" hidden="1" customWidth="1"/>
    <col min="3338" max="3583" width="19.33203125" style="4"/>
    <col min="3584" max="3584" width="26.109375" style="4" customWidth="1"/>
    <col min="3585" max="3585" width="62.33203125" style="4" customWidth="1"/>
    <col min="3586" max="3586" width="25" style="4" customWidth="1"/>
    <col min="3587" max="3587" width="24.33203125" style="4" customWidth="1"/>
    <col min="3588" max="3588" width="29.5546875" style="4" customWidth="1"/>
    <col min="3589" max="3593" width="0" style="4" hidden="1" customWidth="1"/>
    <col min="3594" max="3839" width="19.33203125" style="4"/>
    <col min="3840" max="3840" width="26.109375" style="4" customWidth="1"/>
    <col min="3841" max="3841" width="62.33203125" style="4" customWidth="1"/>
    <col min="3842" max="3842" width="25" style="4" customWidth="1"/>
    <col min="3843" max="3843" width="24.33203125" style="4" customWidth="1"/>
    <col min="3844" max="3844" width="29.5546875" style="4" customWidth="1"/>
    <col min="3845" max="3849" width="0" style="4" hidden="1" customWidth="1"/>
    <col min="3850" max="4095" width="19.33203125" style="4"/>
    <col min="4096" max="4096" width="26.109375" style="4" customWidth="1"/>
    <col min="4097" max="4097" width="62.33203125" style="4" customWidth="1"/>
    <col min="4098" max="4098" width="25" style="4" customWidth="1"/>
    <col min="4099" max="4099" width="24.33203125" style="4" customWidth="1"/>
    <col min="4100" max="4100" width="29.5546875" style="4" customWidth="1"/>
    <col min="4101" max="4105" width="0" style="4" hidden="1" customWidth="1"/>
    <col min="4106" max="4351" width="19.33203125" style="4"/>
    <col min="4352" max="4352" width="26.109375" style="4" customWidth="1"/>
    <col min="4353" max="4353" width="62.33203125" style="4" customWidth="1"/>
    <col min="4354" max="4354" width="25" style="4" customWidth="1"/>
    <col min="4355" max="4355" width="24.33203125" style="4" customWidth="1"/>
    <col min="4356" max="4356" width="29.5546875" style="4" customWidth="1"/>
    <col min="4357" max="4361" width="0" style="4" hidden="1" customWidth="1"/>
    <col min="4362" max="4607" width="19.33203125" style="4"/>
    <col min="4608" max="4608" width="26.109375" style="4" customWidth="1"/>
    <col min="4609" max="4609" width="62.33203125" style="4" customWidth="1"/>
    <col min="4610" max="4610" width="25" style="4" customWidth="1"/>
    <col min="4611" max="4611" width="24.33203125" style="4" customWidth="1"/>
    <col min="4612" max="4612" width="29.5546875" style="4" customWidth="1"/>
    <col min="4613" max="4617" width="0" style="4" hidden="1" customWidth="1"/>
    <col min="4618" max="4863" width="19.33203125" style="4"/>
    <col min="4864" max="4864" width="26.109375" style="4" customWidth="1"/>
    <col min="4865" max="4865" width="62.33203125" style="4" customWidth="1"/>
    <col min="4866" max="4866" width="25" style="4" customWidth="1"/>
    <col min="4867" max="4867" width="24.33203125" style="4" customWidth="1"/>
    <col min="4868" max="4868" width="29.5546875" style="4" customWidth="1"/>
    <col min="4869" max="4873" width="0" style="4" hidden="1" customWidth="1"/>
    <col min="4874" max="5119" width="19.33203125" style="4"/>
    <col min="5120" max="5120" width="26.109375" style="4" customWidth="1"/>
    <col min="5121" max="5121" width="62.33203125" style="4" customWidth="1"/>
    <col min="5122" max="5122" width="25" style="4" customWidth="1"/>
    <col min="5123" max="5123" width="24.33203125" style="4" customWidth="1"/>
    <col min="5124" max="5124" width="29.5546875" style="4" customWidth="1"/>
    <col min="5125" max="5129" width="0" style="4" hidden="1" customWidth="1"/>
    <col min="5130" max="5375" width="19.33203125" style="4"/>
    <col min="5376" max="5376" width="26.109375" style="4" customWidth="1"/>
    <col min="5377" max="5377" width="62.33203125" style="4" customWidth="1"/>
    <col min="5378" max="5378" width="25" style="4" customWidth="1"/>
    <col min="5379" max="5379" width="24.33203125" style="4" customWidth="1"/>
    <col min="5380" max="5380" width="29.5546875" style="4" customWidth="1"/>
    <col min="5381" max="5385" width="0" style="4" hidden="1" customWidth="1"/>
    <col min="5386" max="5631" width="19.33203125" style="4"/>
    <col min="5632" max="5632" width="26.109375" style="4" customWidth="1"/>
    <col min="5633" max="5633" width="62.33203125" style="4" customWidth="1"/>
    <col min="5634" max="5634" width="25" style="4" customWidth="1"/>
    <col min="5635" max="5635" width="24.33203125" style="4" customWidth="1"/>
    <col min="5636" max="5636" width="29.5546875" style="4" customWidth="1"/>
    <col min="5637" max="5641" width="0" style="4" hidden="1" customWidth="1"/>
    <col min="5642" max="5887" width="19.33203125" style="4"/>
    <col min="5888" max="5888" width="26.109375" style="4" customWidth="1"/>
    <col min="5889" max="5889" width="62.33203125" style="4" customWidth="1"/>
    <col min="5890" max="5890" width="25" style="4" customWidth="1"/>
    <col min="5891" max="5891" width="24.33203125" style="4" customWidth="1"/>
    <col min="5892" max="5892" width="29.5546875" style="4" customWidth="1"/>
    <col min="5893" max="5897" width="0" style="4" hidden="1" customWidth="1"/>
    <col min="5898" max="6143" width="19.33203125" style="4"/>
    <col min="6144" max="6144" width="26.109375" style="4" customWidth="1"/>
    <col min="6145" max="6145" width="62.33203125" style="4" customWidth="1"/>
    <col min="6146" max="6146" width="25" style="4" customWidth="1"/>
    <col min="6147" max="6147" width="24.33203125" style="4" customWidth="1"/>
    <col min="6148" max="6148" width="29.5546875" style="4" customWidth="1"/>
    <col min="6149" max="6153" width="0" style="4" hidden="1" customWidth="1"/>
    <col min="6154" max="6399" width="19.33203125" style="4"/>
    <col min="6400" max="6400" width="26.109375" style="4" customWidth="1"/>
    <col min="6401" max="6401" width="62.33203125" style="4" customWidth="1"/>
    <col min="6402" max="6402" width="25" style="4" customWidth="1"/>
    <col min="6403" max="6403" width="24.33203125" style="4" customWidth="1"/>
    <col min="6404" max="6404" width="29.5546875" style="4" customWidth="1"/>
    <col min="6405" max="6409" width="0" style="4" hidden="1" customWidth="1"/>
    <col min="6410" max="6655" width="19.33203125" style="4"/>
    <col min="6656" max="6656" width="26.109375" style="4" customWidth="1"/>
    <col min="6657" max="6657" width="62.33203125" style="4" customWidth="1"/>
    <col min="6658" max="6658" width="25" style="4" customWidth="1"/>
    <col min="6659" max="6659" width="24.33203125" style="4" customWidth="1"/>
    <col min="6660" max="6660" width="29.5546875" style="4" customWidth="1"/>
    <col min="6661" max="6665" width="0" style="4" hidden="1" customWidth="1"/>
    <col min="6666" max="6911" width="19.33203125" style="4"/>
    <col min="6912" max="6912" width="26.109375" style="4" customWidth="1"/>
    <col min="6913" max="6913" width="62.33203125" style="4" customWidth="1"/>
    <col min="6914" max="6914" width="25" style="4" customWidth="1"/>
    <col min="6915" max="6915" width="24.33203125" style="4" customWidth="1"/>
    <col min="6916" max="6916" width="29.5546875" style="4" customWidth="1"/>
    <col min="6917" max="6921" width="0" style="4" hidden="1" customWidth="1"/>
    <col min="6922" max="7167" width="19.33203125" style="4"/>
    <col min="7168" max="7168" width="26.109375" style="4" customWidth="1"/>
    <col min="7169" max="7169" width="62.33203125" style="4" customWidth="1"/>
    <col min="7170" max="7170" width="25" style="4" customWidth="1"/>
    <col min="7171" max="7171" width="24.33203125" style="4" customWidth="1"/>
    <col min="7172" max="7172" width="29.5546875" style="4" customWidth="1"/>
    <col min="7173" max="7177" width="0" style="4" hidden="1" customWidth="1"/>
    <col min="7178" max="7423" width="19.33203125" style="4"/>
    <col min="7424" max="7424" width="26.109375" style="4" customWidth="1"/>
    <col min="7425" max="7425" width="62.33203125" style="4" customWidth="1"/>
    <col min="7426" max="7426" width="25" style="4" customWidth="1"/>
    <col min="7427" max="7427" width="24.33203125" style="4" customWidth="1"/>
    <col min="7428" max="7428" width="29.5546875" style="4" customWidth="1"/>
    <col min="7429" max="7433" width="0" style="4" hidden="1" customWidth="1"/>
    <col min="7434" max="7679" width="19.33203125" style="4"/>
    <col min="7680" max="7680" width="26.109375" style="4" customWidth="1"/>
    <col min="7681" max="7681" width="62.33203125" style="4" customWidth="1"/>
    <col min="7682" max="7682" width="25" style="4" customWidth="1"/>
    <col min="7683" max="7683" width="24.33203125" style="4" customWidth="1"/>
    <col min="7684" max="7684" width="29.5546875" style="4" customWidth="1"/>
    <col min="7685" max="7689" width="0" style="4" hidden="1" customWidth="1"/>
    <col min="7690" max="7935" width="19.33203125" style="4"/>
    <col min="7936" max="7936" width="26.109375" style="4" customWidth="1"/>
    <col min="7937" max="7937" width="62.33203125" style="4" customWidth="1"/>
    <col min="7938" max="7938" width="25" style="4" customWidth="1"/>
    <col min="7939" max="7939" width="24.33203125" style="4" customWidth="1"/>
    <col min="7940" max="7940" width="29.5546875" style="4" customWidth="1"/>
    <col min="7941" max="7945" width="0" style="4" hidden="1" customWidth="1"/>
    <col min="7946" max="8191" width="19.33203125" style="4"/>
    <col min="8192" max="8192" width="26.109375" style="4" customWidth="1"/>
    <col min="8193" max="8193" width="62.33203125" style="4" customWidth="1"/>
    <col min="8194" max="8194" width="25" style="4" customWidth="1"/>
    <col min="8195" max="8195" width="24.33203125" style="4" customWidth="1"/>
    <col min="8196" max="8196" width="29.5546875" style="4" customWidth="1"/>
    <col min="8197" max="8201" width="0" style="4" hidden="1" customWidth="1"/>
    <col min="8202" max="8447" width="19.33203125" style="4"/>
    <col min="8448" max="8448" width="26.109375" style="4" customWidth="1"/>
    <col min="8449" max="8449" width="62.33203125" style="4" customWidth="1"/>
    <col min="8450" max="8450" width="25" style="4" customWidth="1"/>
    <col min="8451" max="8451" width="24.33203125" style="4" customWidth="1"/>
    <col min="8452" max="8452" width="29.5546875" style="4" customWidth="1"/>
    <col min="8453" max="8457" width="0" style="4" hidden="1" customWidth="1"/>
    <col min="8458" max="8703" width="19.33203125" style="4"/>
    <col min="8704" max="8704" width="26.109375" style="4" customWidth="1"/>
    <col min="8705" max="8705" width="62.33203125" style="4" customWidth="1"/>
    <col min="8706" max="8706" width="25" style="4" customWidth="1"/>
    <col min="8707" max="8707" width="24.33203125" style="4" customWidth="1"/>
    <col min="8708" max="8708" width="29.5546875" style="4" customWidth="1"/>
    <col min="8709" max="8713" width="0" style="4" hidden="1" customWidth="1"/>
    <col min="8714" max="8959" width="19.33203125" style="4"/>
    <col min="8960" max="8960" width="26.109375" style="4" customWidth="1"/>
    <col min="8961" max="8961" width="62.33203125" style="4" customWidth="1"/>
    <col min="8962" max="8962" width="25" style="4" customWidth="1"/>
    <col min="8963" max="8963" width="24.33203125" style="4" customWidth="1"/>
    <col min="8964" max="8964" width="29.5546875" style="4" customWidth="1"/>
    <col min="8965" max="8969" width="0" style="4" hidden="1" customWidth="1"/>
    <col min="8970" max="9215" width="19.33203125" style="4"/>
    <col min="9216" max="9216" width="26.109375" style="4" customWidth="1"/>
    <col min="9217" max="9217" width="62.33203125" style="4" customWidth="1"/>
    <col min="9218" max="9218" width="25" style="4" customWidth="1"/>
    <col min="9219" max="9219" width="24.33203125" style="4" customWidth="1"/>
    <col min="9220" max="9220" width="29.5546875" style="4" customWidth="1"/>
    <col min="9221" max="9225" width="0" style="4" hidden="1" customWidth="1"/>
    <col min="9226" max="9471" width="19.33203125" style="4"/>
    <col min="9472" max="9472" width="26.109375" style="4" customWidth="1"/>
    <col min="9473" max="9473" width="62.33203125" style="4" customWidth="1"/>
    <col min="9474" max="9474" width="25" style="4" customWidth="1"/>
    <col min="9475" max="9475" width="24.33203125" style="4" customWidth="1"/>
    <col min="9476" max="9476" width="29.5546875" style="4" customWidth="1"/>
    <col min="9477" max="9481" width="0" style="4" hidden="1" customWidth="1"/>
    <col min="9482" max="9727" width="19.33203125" style="4"/>
    <col min="9728" max="9728" width="26.109375" style="4" customWidth="1"/>
    <col min="9729" max="9729" width="62.33203125" style="4" customWidth="1"/>
    <col min="9730" max="9730" width="25" style="4" customWidth="1"/>
    <col min="9731" max="9731" width="24.33203125" style="4" customWidth="1"/>
    <col min="9732" max="9732" width="29.5546875" style="4" customWidth="1"/>
    <col min="9733" max="9737" width="0" style="4" hidden="1" customWidth="1"/>
    <col min="9738" max="9983" width="19.33203125" style="4"/>
    <col min="9984" max="9984" width="26.109375" style="4" customWidth="1"/>
    <col min="9985" max="9985" width="62.33203125" style="4" customWidth="1"/>
    <col min="9986" max="9986" width="25" style="4" customWidth="1"/>
    <col min="9987" max="9987" width="24.33203125" style="4" customWidth="1"/>
    <col min="9988" max="9988" width="29.5546875" style="4" customWidth="1"/>
    <col min="9989" max="9993" width="0" style="4" hidden="1" customWidth="1"/>
    <col min="9994" max="10239" width="19.33203125" style="4"/>
    <col min="10240" max="10240" width="26.109375" style="4" customWidth="1"/>
    <col min="10241" max="10241" width="62.33203125" style="4" customWidth="1"/>
    <col min="10242" max="10242" width="25" style="4" customWidth="1"/>
    <col min="10243" max="10243" width="24.33203125" style="4" customWidth="1"/>
    <col min="10244" max="10244" width="29.5546875" style="4" customWidth="1"/>
    <col min="10245" max="10249" width="0" style="4" hidden="1" customWidth="1"/>
    <col min="10250" max="10495" width="19.33203125" style="4"/>
    <col min="10496" max="10496" width="26.109375" style="4" customWidth="1"/>
    <col min="10497" max="10497" width="62.33203125" style="4" customWidth="1"/>
    <col min="10498" max="10498" width="25" style="4" customWidth="1"/>
    <col min="10499" max="10499" width="24.33203125" style="4" customWidth="1"/>
    <col min="10500" max="10500" width="29.5546875" style="4" customWidth="1"/>
    <col min="10501" max="10505" width="0" style="4" hidden="1" customWidth="1"/>
    <col min="10506" max="10751" width="19.33203125" style="4"/>
    <col min="10752" max="10752" width="26.109375" style="4" customWidth="1"/>
    <col min="10753" max="10753" width="62.33203125" style="4" customWidth="1"/>
    <col min="10754" max="10754" width="25" style="4" customWidth="1"/>
    <col min="10755" max="10755" width="24.33203125" style="4" customWidth="1"/>
    <col min="10756" max="10756" width="29.5546875" style="4" customWidth="1"/>
    <col min="10757" max="10761" width="0" style="4" hidden="1" customWidth="1"/>
    <col min="10762" max="11007" width="19.33203125" style="4"/>
    <col min="11008" max="11008" width="26.109375" style="4" customWidth="1"/>
    <col min="11009" max="11009" width="62.33203125" style="4" customWidth="1"/>
    <col min="11010" max="11010" width="25" style="4" customWidth="1"/>
    <col min="11011" max="11011" width="24.33203125" style="4" customWidth="1"/>
    <col min="11012" max="11012" width="29.5546875" style="4" customWidth="1"/>
    <col min="11013" max="11017" width="0" style="4" hidden="1" customWidth="1"/>
    <col min="11018" max="11263" width="19.33203125" style="4"/>
    <col min="11264" max="11264" width="26.109375" style="4" customWidth="1"/>
    <col min="11265" max="11265" width="62.33203125" style="4" customWidth="1"/>
    <col min="11266" max="11266" width="25" style="4" customWidth="1"/>
    <col min="11267" max="11267" width="24.33203125" style="4" customWidth="1"/>
    <col min="11268" max="11268" width="29.5546875" style="4" customWidth="1"/>
    <col min="11269" max="11273" width="0" style="4" hidden="1" customWidth="1"/>
    <col min="11274" max="11519" width="19.33203125" style="4"/>
    <col min="11520" max="11520" width="26.109375" style="4" customWidth="1"/>
    <col min="11521" max="11521" width="62.33203125" style="4" customWidth="1"/>
    <col min="11522" max="11522" width="25" style="4" customWidth="1"/>
    <col min="11523" max="11523" width="24.33203125" style="4" customWidth="1"/>
    <col min="11524" max="11524" width="29.5546875" style="4" customWidth="1"/>
    <col min="11525" max="11529" width="0" style="4" hidden="1" customWidth="1"/>
    <col min="11530" max="11775" width="19.33203125" style="4"/>
    <col min="11776" max="11776" width="26.109375" style="4" customWidth="1"/>
    <col min="11777" max="11777" width="62.33203125" style="4" customWidth="1"/>
    <col min="11778" max="11778" width="25" style="4" customWidth="1"/>
    <col min="11779" max="11779" width="24.33203125" style="4" customWidth="1"/>
    <col min="11780" max="11780" width="29.5546875" style="4" customWidth="1"/>
    <col min="11781" max="11785" width="0" style="4" hidden="1" customWidth="1"/>
    <col min="11786" max="12031" width="19.33203125" style="4"/>
    <col min="12032" max="12032" width="26.109375" style="4" customWidth="1"/>
    <col min="12033" max="12033" width="62.33203125" style="4" customWidth="1"/>
    <col min="12034" max="12034" width="25" style="4" customWidth="1"/>
    <col min="12035" max="12035" width="24.33203125" style="4" customWidth="1"/>
    <col min="12036" max="12036" width="29.5546875" style="4" customWidth="1"/>
    <col min="12037" max="12041" width="0" style="4" hidden="1" customWidth="1"/>
    <col min="12042" max="12287" width="19.33203125" style="4"/>
    <col min="12288" max="12288" width="26.109375" style="4" customWidth="1"/>
    <col min="12289" max="12289" width="62.33203125" style="4" customWidth="1"/>
    <col min="12290" max="12290" width="25" style="4" customWidth="1"/>
    <col min="12291" max="12291" width="24.33203125" style="4" customWidth="1"/>
    <col min="12292" max="12292" width="29.5546875" style="4" customWidth="1"/>
    <col min="12293" max="12297" width="0" style="4" hidden="1" customWidth="1"/>
    <col min="12298" max="12543" width="19.33203125" style="4"/>
    <col min="12544" max="12544" width="26.109375" style="4" customWidth="1"/>
    <col min="12545" max="12545" width="62.33203125" style="4" customWidth="1"/>
    <col min="12546" max="12546" width="25" style="4" customWidth="1"/>
    <col min="12547" max="12547" width="24.33203125" style="4" customWidth="1"/>
    <col min="12548" max="12548" width="29.5546875" style="4" customWidth="1"/>
    <col min="12549" max="12553" width="0" style="4" hidden="1" customWidth="1"/>
    <col min="12554" max="12799" width="19.33203125" style="4"/>
    <col min="12800" max="12800" width="26.109375" style="4" customWidth="1"/>
    <col min="12801" max="12801" width="62.33203125" style="4" customWidth="1"/>
    <col min="12802" max="12802" width="25" style="4" customWidth="1"/>
    <col min="12803" max="12803" width="24.33203125" style="4" customWidth="1"/>
    <col min="12804" max="12804" width="29.5546875" style="4" customWidth="1"/>
    <col min="12805" max="12809" width="0" style="4" hidden="1" customWidth="1"/>
    <col min="12810" max="13055" width="19.33203125" style="4"/>
    <col min="13056" max="13056" width="26.109375" style="4" customWidth="1"/>
    <col min="13057" max="13057" width="62.33203125" style="4" customWidth="1"/>
    <col min="13058" max="13058" width="25" style="4" customWidth="1"/>
    <col min="13059" max="13059" width="24.33203125" style="4" customWidth="1"/>
    <col min="13060" max="13060" width="29.5546875" style="4" customWidth="1"/>
    <col min="13061" max="13065" width="0" style="4" hidden="1" customWidth="1"/>
    <col min="13066" max="13311" width="19.33203125" style="4"/>
    <col min="13312" max="13312" width="26.109375" style="4" customWidth="1"/>
    <col min="13313" max="13313" width="62.33203125" style="4" customWidth="1"/>
    <col min="13314" max="13314" width="25" style="4" customWidth="1"/>
    <col min="13315" max="13315" width="24.33203125" style="4" customWidth="1"/>
    <col min="13316" max="13316" width="29.5546875" style="4" customWidth="1"/>
    <col min="13317" max="13321" width="0" style="4" hidden="1" customWidth="1"/>
    <col min="13322" max="13567" width="19.33203125" style="4"/>
    <col min="13568" max="13568" width="26.109375" style="4" customWidth="1"/>
    <col min="13569" max="13569" width="62.33203125" style="4" customWidth="1"/>
    <col min="13570" max="13570" width="25" style="4" customWidth="1"/>
    <col min="13571" max="13571" width="24.33203125" style="4" customWidth="1"/>
    <col min="13572" max="13572" width="29.5546875" style="4" customWidth="1"/>
    <col min="13573" max="13577" width="0" style="4" hidden="1" customWidth="1"/>
    <col min="13578" max="13823" width="19.33203125" style="4"/>
    <col min="13824" max="13824" width="26.109375" style="4" customWidth="1"/>
    <col min="13825" max="13825" width="62.33203125" style="4" customWidth="1"/>
    <col min="13826" max="13826" width="25" style="4" customWidth="1"/>
    <col min="13827" max="13827" width="24.33203125" style="4" customWidth="1"/>
    <col min="13828" max="13828" width="29.5546875" style="4" customWidth="1"/>
    <col min="13829" max="13833" width="0" style="4" hidden="1" customWidth="1"/>
    <col min="13834" max="14079" width="19.33203125" style="4"/>
    <col min="14080" max="14080" width="26.109375" style="4" customWidth="1"/>
    <col min="14081" max="14081" width="62.33203125" style="4" customWidth="1"/>
    <col min="14082" max="14082" width="25" style="4" customWidth="1"/>
    <col min="14083" max="14083" width="24.33203125" style="4" customWidth="1"/>
    <col min="14084" max="14084" width="29.5546875" style="4" customWidth="1"/>
    <col min="14085" max="14089" width="0" style="4" hidden="1" customWidth="1"/>
    <col min="14090" max="14335" width="19.33203125" style="4"/>
    <col min="14336" max="14336" width="26.109375" style="4" customWidth="1"/>
    <col min="14337" max="14337" width="62.33203125" style="4" customWidth="1"/>
    <col min="14338" max="14338" width="25" style="4" customWidth="1"/>
    <col min="14339" max="14339" width="24.33203125" style="4" customWidth="1"/>
    <col min="14340" max="14340" width="29.5546875" style="4" customWidth="1"/>
    <col min="14341" max="14345" width="0" style="4" hidden="1" customWidth="1"/>
    <col min="14346" max="14591" width="19.33203125" style="4"/>
    <col min="14592" max="14592" width="26.109375" style="4" customWidth="1"/>
    <col min="14593" max="14593" width="62.33203125" style="4" customWidth="1"/>
    <col min="14594" max="14594" width="25" style="4" customWidth="1"/>
    <col min="14595" max="14595" width="24.33203125" style="4" customWidth="1"/>
    <col min="14596" max="14596" width="29.5546875" style="4" customWidth="1"/>
    <col min="14597" max="14601" width="0" style="4" hidden="1" customWidth="1"/>
    <col min="14602" max="14847" width="19.33203125" style="4"/>
    <col min="14848" max="14848" width="26.109375" style="4" customWidth="1"/>
    <col min="14849" max="14849" width="62.33203125" style="4" customWidth="1"/>
    <col min="14850" max="14850" width="25" style="4" customWidth="1"/>
    <col min="14851" max="14851" width="24.33203125" style="4" customWidth="1"/>
    <col min="14852" max="14852" width="29.5546875" style="4" customWidth="1"/>
    <col min="14853" max="14857" width="0" style="4" hidden="1" customWidth="1"/>
    <col min="14858" max="15103" width="19.33203125" style="4"/>
    <col min="15104" max="15104" width="26.109375" style="4" customWidth="1"/>
    <col min="15105" max="15105" width="62.33203125" style="4" customWidth="1"/>
    <col min="15106" max="15106" width="25" style="4" customWidth="1"/>
    <col min="15107" max="15107" width="24.33203125" style="4" customWidth="1"/>
    <col min="15108" max="15108" width="29.5546875" style="4" customWidth="1"/>
    <col min="15109" max="15113" width="0" style="4" hidden="1" customWidth="1"/>
    <col min="15114" max="15359" width="19.33203125" style="4"/>
    <col min="15360" max="15360" width="26.109375" style="4" customWidth="1"/>
    <col min="15361" max="15361" width="62.33203125" style="4" customWidth="1"/>
    <col min="15362" max="15362" width="25" style="4" customWidth="1"/>
    <col min="15363" max="15363" width="24.33203125" style="4" customWidth="1"/>
    <col min="15364" max="15364" width="29.5546875" style="4" customWidth="1"/>
    <col min="15365" max="15369" width="0" style="4" hidden="1" customWidth="1"/>
    <col min="15370" max="15615" width="19.33203125" style="4"/>
    <col min="15616" max="15616" width="26.109375" style="4" customWidth="1"/>
    <col min="15617" max="15617" width="62.33203125" style="4" customWidth="1"/>
    <col min="15618" max="15618" width="25" style="4" customWidth="1"/>
    <col min="15619" max="15619" width="24.33203125" style="4" customWidth="1"/>
    <col min="15620" max="15620" width="29.5546875" style="4" customWidth="1"/>
    <col min="15621" max="15625" width="0" style="4" hidden="1" customWidth="1"/>
    <col min="15626" max="15871" width="19.33203125" style="4"/>
    <col min="15872" max="15872" width="26.109375" style="4" customWidth="1"/>
    <col min="15873" max="15873" width="62.33203125" style="4" customWidth="1"/>
    <col min="15874" max="15874" width="25" style="4" customWidth="1"/>
    <col min="15875" max="15875" width="24.33203125" style="4" customWidth="1"/>
    <col min="15876" max="15876" width="29.5546875" style="4" customWidth="1"/>
    <col min="15877" max="15881" width="0" style="4" hidden="1" customWidth="1"/>
    <col min="15882" max="16127" width="19.33203125" style="4"/>
    <col min="16128" max="16128" width="26.109375" style="4" customWidth="1"/>
    <col min="16129" max="16129" width="62.33203125" style="4" customWidth="1"/>
    <col min="16130" max="16130" width="25" style="4" customWidth="1"/>
    <col min="16131" max="16131" width="24.33203125" style="4" customWidth="1"/>
    <col min="16132" max="16132" width="29.5546875" style="4" customWidth="1"/>
    <col min="16133" max="16137" width="0" style="4" hidden="1" customWidth="1"/>
    <col min="16138" max="16384" width="19.33203125" style="4"/>
  </cols>
  <sheetData>
    <row r="1" spans="1:17" ht="31.5" customHeight="1" x14ac:dyDescent="0.3">
      <c r="A1" s="126" t="s">
        <v>21</v>
      </c>
      <c r="B1" s="126" t="s">
        <v>83</v>
      </c>
      <c r="C1" s="126"/>
      <c r="D1" s="126"/>
      <c r="E1" s="127" t="s">
        <v>45</v>
      </c>
      <c r="F1" s="127"/>
      <c r="G1" s="127" t="s">
        <v>46</v>
      </c>
      <c r="H1" s="127"/>
    </row>
    <row r="2" spans="1:17" ht="20.25" customHeight="1" thickBot="1" x14ac:dyDescent="0.35">
      <c r="A2" s="126"/>
      <c r="B2" s="126"/>
      <c r="C2" s="126"/>
      <c r="D2" s="126"/>
      <c r="E2" s="127"/>
      <c r="F2" s="127"/>
      <c r="G2" s="127"/>
      <c r="H2" s="127"/>
    </row>
    <row r="3" spans="1:17" s="9" customFormat="1" ht="51.6" customHeight="1" thickBot="1" x14ac:dyDescent="0.35">
      <c r="A3" s="126"/>
      <c r="B3" s="5" t="s">
        <v>47</v>
      </c>
      <c r="C3" s="5" t="s">
        <v>33</v>
      </c>
      <c r="D3" s="6" t="s">
        <v>48</v>
      </c>
      <c r="E3" s="7" t="s">
        <v>49</v>
      </c>
      <c r="F3" s="8" t="s">
        <v>48</v>
      </c>
      <c r="G3" s="7" t="s">
        <v>49</v>
      </c>
      <c r="H3" s="8" t="s">
        <v>48</v>
      </c>
      <c r="I3" s="3"/>
      <c r="J3" s="3"/>
      <c r="K3" s="3"/>
      <c r="L3" s="3"/>
      <c r="M3" s="3"/>
      <c r="N3" s="3"/>
      <c r="O3" s="3"/>
      <c r="P3" s="3"/>
      <c r="Q3" s="3"/>
    </row>
    <row r="4" spans="1:17" ht="36" customHeight="1" x14ac:dyDescent="0.3">
      <c r="A4" s="33" t="s">
        <v>0</v>
      </c>
      <c r="B4" s="10">
        <v>249</v>
      </c>
      <c r="C4" s="10">
        <v>3864.58</v>
      </c>
      <c r="D4" s="11">
        <f>B4*C4</f>
        <v>962280.41999999993</v>
      </c>
      <c r="E4" s="12">
        <v>0</v>
      </c>
      <c r="F4" s="13">
        <f>E4*$E$32</f>
        <v>0</v>
      </c>
      <c r="G4" s="12">
        <v>0</v>
      </c>
      <c r="H4" s="13">
        <f>G4*$G$32</f>
        <v>0</v>
      </c>
      <c r="I4" s="3" t="s">
        <v>0</v>
      </c>
      <c r="K4" s="14"/>
    </row>
    <row r="5" spans="1:17" ht="36" customHeight="1" x14ac:dyDescent="0.3">
      <c r="A5" s="33" t="s">
        <v>1</v>
      </c>
      <c r="B5" s="10">
        <v>114</v>
      </c>
      <c r="C5" s="10">
        <v>3864.58</v>
      </c>
      <c r="D5" s="11">
        <f t="shared" ref="D5:D29" si="0">B5*C5</f>
        <v>440562.12</v>
      </c>
      <c r="E5" s="12"/>
      <c r="F5" s="13">
        <f t="shared" ref="F5:F30" si="1">E5*$E$32</f>
        <v>0</v>
      </c>
      <c r="G5" s="12"/>
      <c r="H5" s="13">
        <f t="shared" ref="H5:H30" si="2">G5*$G$32</f>
        <v>0</v>
      </c>
      <c r="I5" s="3" t="s">
        <v>1</v>
      </c>
      <c r="K5" s="14"/>
    </row>
    <row r="6" spans="1:17" ht="36" customHeight="1" x14ac:dyDescent="0.3">
      <c r="A6" s="33" t="s">
        <v>2</v>
      </c>
      <c r="B6" s="10">
        <v>984</v>
      </c>
      <c r="C6" s="10">
        <v>3864.58</v>
      </c>
      <c r="D6" s="11">
        <f t="shared" si="0"/>
        <v>3802746.7199999997</v>
      </c>
      <c r="E6" s="12"/>
      <c r="F6" s="13">
        <f t="shared" si="1"/>
        <v>0</v>
      </c>
      <c r="G6" s="12"/>
      <c r="H6" s="13">
        <f t="shared" si="2"/>
        <v>0</v>
      </c>
      <c r="I6" s="3" t="s">
        <v>2</v>
      </c>
      <c r="K6" s="14"/>
    </row>
    <row r="7" spans="1:17" ht="36" customHeight="1" x14ac:dyDescent="0.3">
      <c r="A7" s="33" t="s">
        <v>50</v>
      </c>
      <c r="B7" s="10">
        <v>203</v>
      </c>
      <c r="C7" s="10">
        <v>3864.58</v>
      </c>
      <c r="D7" s="11">
        <f t="shared" si="0"/>
        <v>784509.74</v>
      </c>
      <c r="E7" s="12"/>
      <c r="F7" s="13">
        <f t="shared" si="1"/>
        <v>0</v>
      </c>
      <c r="G7" s="12"/>
      <c r="H7" s="13">
        <f t="shared" si="2"/>
        <v>0</v>
      </c>
      <c r="I7" s="3" t="s">
        <v>50</v>
      </c>
      <c r="K7" s="14"/>
    </row>
    <row r="8" spans="1:17" ht="36" customHeight="1" x14ac:dyDescent="0.3">
      <c r="A8" s="33" t="s">
        <v>3</v>
      </c>
      <c r="B8" s="10">
        <v>238</v>
      </c>
      <c r="C8" s="10">
        <v>3864.58</v>
      </c>
      <c r="D8" s="11">
        <f t="shared" si="0"/>
        <v>919770.04</v>
      </c>
      <c r="E8" s="12"/>
      <c r="F8" s="13">
        <f t="shared" si="1"/>
        <v>0</v>
      </c>
      <c r="G8" s="12"/>
      <c r="H8" s="13">
        <f t="shared" si="2"/>
        <v>0</v>
      </c>
      <c r="I8" s="3" t="s">
        <v>3</v>
      </c>
      <c r="K8" s="14"/>
    </row>
    <row r="9" spans="1:17" ht="33" customHeight="1" x14ac:dyDescent="0.3">
      <c r="A9" s="33" t="s">
        <v>4</v>
      </c>
      <c r="B9" s="10">
        <v>0</v>
      </c>
      <c r="C9" s="10">
        <v>3864.58</v>
      </c>
      <c r="D9" s="11">
        <f t="shared" si="0"/>
        <v>0</v>
      </c>
      <c r="E9" s="12"/>
      <c r="F9" s="13">
        <f t="shared" si="1"/>
        <v>0</v>
      </c>
      <c r="G9" s="12"/>
      <c r="H9" s="13">
        <f t="shared" si="2"/>
        <v>0</v>
      </c>
      <c r="I9" s="3" t="s">
        <v>4</v>
      </c>
      <c r="K9" s="14"/>
    </row>
    <row r="10" spans="1:17" ht="36" customHeight="1" x14ac:dyDescent="0.3">
      <c r="A10" s="128" t="s">
        <v>5</v>
      </c>
      <c r="B10" s="10">
        <v>39</v>
      </c>
      <c r="C10" s="10">
        <v>3864.58</v>
      </c>
      <c r="D10" s="11">
        <f t="shared" si="0"/>
        <v>150718.62</v>
      </c>
      <c r="E10" s="12"/>
      <c r="F10" s="13">
        <f t="shared" si="1"/>
        <v>0</v>
      </c>
      <c r="G10" s="12"/>
      <c r="H10" s="13">
        <f t="shared" si="2"/>
        <v>0</v>
      </c>
      <c r="I10" s="3" t="s">
        <v>5</v>
      </c>
    </row>
    <row r="11" spans="1:17" ht="36" customHeight="1" x14ac:dyDescent="0.3">
      <c r="A11" s="129"/>
      <c r="B11" s="10">
        <v>166</v>
      </c>
      <c r="C11" s="10">
        <v>3864.58</v>
      </c>
      <c r="D11" s="11">
        <f t="shared" si="0"/>
        <v>641520.28</v>
      </c>
      <c r="E11" s="12"/>
      <c r="F11" s="13"/>
      <c r="G11" s="12"/>
      <c r="H11" s="13"/>
      <c r="K11" s="14"/>
      <c r="O11" s="14"/>
    </row>
    <row r="12" spans="1:17" ht="36" customHeight="1" x14ac:dyDescent="0.3">
      <c r="A12" s="33" t="s">
        <v>6</v>
      </c>
      <c r="B12" s="10">
        <v>97</v>
      </c>
      <c r="C12" s="10">
        <v>3864.58</v>
      </c>
      <c r="D12" s="11">
        <f t="shared" si="0"/>
        <v>374864.26</v>
      </c>
      <c r="E12" s="12"/>
      <c r="F12" s="13">
        <f t="shared" si="1"/>
        <v>0</v>
      </c>
      <c r="G12" s="12"/>
      <c r="H12" s="13">
        <f t="shared" si="2"/>
        <v>0</v>
      </c>
      <c r="I12" s="3" t="s">
        <v>6</v>
      </c>
    </row>
    <row r="13" spans="1:17" ht="36" customHeight="1" x14ac:dyDescent="0.3">
      <c r="A13" s="33" t="s">
        <v>7</v>
      </c>
      <c r="B13" s="10">
        <v>102</v>
      </c>
      <c r="C13" s="10">
        <v>3864.58</v>
      </c>
      <c r="D13" s="11">
        <f t="shared" si="0"/>
        <v>394187.16</v>
      </c>
      <c r="E13" s="12"/>
      <c r="F13" s="13">
        <f t="shared" si="1"/>
        <v>0</v>
      </c>
      <c r="G13" s="12"/>
      <c r="H13" s="13">
        <f t="shared" si="2"/>
        <v>0</v>
      </c>
      <c r="I13" s="3" t="s">
        <v>7</v>
      </c>
      <c r="K13" s="14"/>
    </row>
    <row r="14" spans="1:17" ht="36" customHeight="1" x14ac:dyDescent="0.3">
      <c r="A14" s="33" t="s">
        <v>8</v>
      </c>
      <c r="B14" s="10">
        <v>219</v>
      </c>
      <c r="C14" s="10">
        <v>3864.58</v>
      </c>
      <c r="D14" s="11">
        <f t="shared" si="0"/>
        <v>846343.02</v>
      </c>
      <c r="E14" s="12"/>
      <c r="F14" s="13">
        <f t="shared" si="1"/>
        <v>0</v>
      </c>
      <c r="G14" s="12"/>
      <c r="H14" s="13">
        <f t="shared" si="2"/>
        <v>0</v>
      </c>
      <c r="I14" s="3" t="s">
        <v>8</v>
      </c>
    </row>
    <row r="15" spans="1:17" ht="36" customHeight="1" x14ac:dyDescent="0.3">
      <c r="A15" s="33" t="s">
        <v>51</v>
      </c>
      <c r="B15" s="10">
        <v>177</v>
      </c>
      <c r="C15" s="10">
        <v>3864.58</v>
      </c>
      <c r="D15" s="11">
        <f t="shared" si="0"/>
        <v>684030.66</v>
      </c>
      <c r="E15" s="12"/>
      <c r="F15" s="13">
        <f t="shared" si="1"/>
        <v>0</v>
      </c>
      <c r="G15" s="12"/>
      <c r="H15" s="13">
        <f t="shared" si="2"/>
        <v>0</v>
      </c>
      <c r="I15" s="3" t="s">
        <v>51</v>
      </c>
      <c r="K15" s="14"/>
    </row>
    <row r="16" spans="1:17" ht="36" customHeight="1" x14ac:dyDescent="0.3">
      <c r="A16" s="33" t="s">
        <v>9</v>
      </c>
      <c r="B16" s="10">
        <v>180</v>
      </c>
      <c r="C16" s="10">
        <v>3864.58</v>
      </c>
      <c r="D16" s="11">
        <f t="shared" si="0"/>
        <v>695624.4</v>
      </c>
      <c r="E16" s="12"/>
      <c r="F16" s="13">
        <f t="shared" si="1"/>
        <v>0</v>
      </c>
      <c r="G16" s="12"/>
      <c r="H16" s="13">
        <f t="shared" si="2"/>
        <v>0</v>
      </c>
      <c r="I16" s="3" t="s">
        <v>9</v>
      </c>
      <c r="K16" s="14"/>
    </row>
    <row r="17" spans="1:17" ht="36" customHeight="1" x14ac:dyDescent="0.3">
      <c r="A17" s="33" t="s">
        <v>10</v>
      </c>
      <c r="B17" s="10">
        <v>516</v>
      </c>
      <c r="C17" s="10">
        <v>3864.58</v>
      </c>
      <c r="D17" s="11">
        <f t="shared" si="0"/>
        <v>1994123.28</v>
      </c>
      <c r="E17" s="12"/>
      <c r="F17" s="13">
        <f t="shared" si="1"/>
        <v>0</v>
      </c>
      <c r="G17" s="12"/>
      <c r="H17" s="13">
        <f t="shared" si="2"/>
        <v>0</v>
      </c>
      <c r="I17" s="3" t="s">
        <v>10</v>
      </c>
      <c r="K17" s="14"/>
    </row>
    <row r="18" spans="1:17" ht="36" customHeight="1" x14ac:dyDescent="0.3">
      <c r="A18" s="33" t="s">
        <v>11</v>
      </c>
      <c r="B18" s="10">
        <v>291</v>
      </c>
      <c r="C18" s="10">
        <v>3864.58</v>
      </c>
      <c r="D18" s="11">
        <f t="shared" si="0"/>
        <v>1124592.78</v>
      </c>
      <c r="E18" s="12"/>
      <c r="F18" s="13">
        <f t="shared" si="1"/>
        <v>0</v>
      </c>
      <c r="G18" s="12"/>
      <c r="H18" s="13">
        <f t="shared" si="2"/>
        <v>0</v>
      </c>
      <c r="I18" s="3" t="s">
        <v>11</v>
      </c>
      <c r="K18" s="14"/>
    </row>
    <row r="19" spans="1:17" s="16" customFormat="1" ht="36" customHeight="1" x14ac:dyDescent="0.3">
      <c r="A19" s="33" t="s">
        <v>36</v>
      </c>
      <c r="B19" s="10">
        <v>398</v>
      </c>
      <c r="C19" s="10">
        <v>3864.58</v>
      </c>
      <c r="D19" s="11">
        <f t="shared" si="0"/>
        <v>1538102.84</v>
      </c>
      <c r="E19" s="12"/>
      <c r="F19" s="13">
        <f t="shared" si="1"/>
        <v>0</v>
      </c>
      <c r="G19" s="12"/>
      <c r="H19" s="13">
        <f t="shared" si="2"/>
        <v>0</v>
      </c>
      <c r="I19" s="3" t="s">
        <v>36</v>
      </c>
      <c r="J19" s="3"/>
      <c r="K19" s="14"/>
      <c r="L19" s="3"/>
      <c r="M19" s="15"/>
      <c r="N19" s="3"/>
      <c r="O19" s="15"/>
      <c r="P19" s="15"/>
      <c r="Q19" s="15"/>
    </row>
    <row r="20" spans="1:17" ht="36" customHeight="1" x14ac:dyDescent="0.3">
      <c r="A20" s="33" t="s">
        <v>12</v>
      </c>
      <c r="B20" s="10">
        <v>105</v>
      </c>
      <c r="C20" s="10">
        <v>3864.58</v>
      </c>
      <c r="D20" s="11">
        <f t="shared" si="0"/>
        <v>405780.89999999997</v>
      </c>
      <c r="E20" s="12"/>
      <c r="F20" s="13">
        <f t="shared" si="1"/>
        <v>0</v>
      </c>
      <c r="G20" s="12"/>
      <c r="H20" s="13">
        <f t="shared" si="2"/>
        <v>0</v>
      </c>
      <c r="I20" s="15" t="s">
        <v>12</v>
      </c>
      <c r="K20" s="14"/>
    </row>
    <row r="21" spans="1:17" ht="34.5" customHeight="1" x14ac:dyDescent="0.3">
      <c r="A21" s="33" t="s">
        <v>35</v>
      </c>
      <c r="B21" s="10">
        <v>0</v>
      </c>
      <c r="C21" s="10">
        <v>3864.58</v>
      </c>
      <c r="D21" s="11">
        <f t="shared" si="0"/>
        <v>0</v>
      </c>
      <c r="E21" s="12"/>
      <c r="F21" s="13">
        <f t="shared" si="1"/>
        <v>0</v>
      </c>
      <c r="G21" s="12"/>
      <c r="H21" s="13">
        <f t="shared" si="2"/>
        <v>0</v>
      </c>
      <c r="I21" s="3" t="s">
        <v>35</v>
      </c>
    </row>
    <row r="22" spans="1:17" ht="36" customHeight="1" x14ac:dyDescent="0.3">
      <c r="A22" s="33" t="s">
        <v>13</v>
      </c>
      <c r="B22" s="10">
        <v>70</v>
      </c>
      <c r="C22" s="10">
        <v>3864.58</v>
      </c>
      <c r="D22" s="11">
        <f t="shared" si="0"/>
        <v>270520.59999999998</v>
      </c>
      <c r="E22" s="12"/>
      <c r="F22" s="13">
        <f t="shared" si="1"/>
        <v>0</v>
      </c>
      <c r="G22" s="12"/>
      <c r="H22" s="13">
        <f t="shared" si="2"/>
        <v>0</v>
      </c>
      <c r="I22" s="3" t="s">
        <v>13</v>
      </c>
      <c r="K22" s="14"/>
    </row>
    <row r="23" spans="1:17" ht="36" customHeight="1" x14ac:dyDescent="0.3">
      <c r="A23" s="33" t="s">
        <v>14</v>
      </c>
      <c r="B23" s="10">
        <v>204</v>
      </c>
      <c r="C23" s="10">
        <v>3864.58</v>
      </c>
      <c r="D23" s="11">
        <f t="shared" si="0"/>
        <v>788374.32</v>
      </c>
      <c r="E23" s="12"/>
      <c r="F23" s="13">
        <f t="shared" si="1"/>
        <v>0</v>
      </c>
      <c r="G23" s="12"/>
      <c r="H23" s="13">
        <f t="shared" si="2"/>
        <v>0</v>
      </c>
      <c r="I23" s="3" t="s">
        <v>14</v>
      </c>
      <c r="K23" s="14"/>
    </row>
    <row r="24" spans="1:17" ht="36" customHeight="1" x14ac:dyDescent="0.3">
      <c r="A24" s="33" t="s">
        <v>15</v>
      </c>
      <c r="B24" s="10">
        <v>195</v>
      </c>
      <c r="C24" s="10">
        <v>3864.58</v>
      </c>
      <c r="D24" s="11">
        <f t="shared" si="0"/>
        <v>753593.1</v>
      </c>
      <c r="E24" s="12"/>
      <c r="F24" s="13">
        <f t="shared" si="1"/>
        <v>0</v>
      </c>
      <c r="G24" s="12"/>
      <c r="H24" s="13">
        <f t="shared" si="2"/>
        <v>0</v>
      </c>
      <c r="I24" s="3" t="s">
        <v>15</v>
      </c>
      <c r="J24" s="15"/>
      <c r="K24" s="14"/>
    </row>
    <row r="25" spans="1:17" ht="36" customHeight="1" x14ac:dyDescent="0.3">
      <c r="A25" s="33" t="s">
        <v>16</v>
      </c>
      <c r="B25" s="10">
        <v>198</v>
      </c>
      <c r="C25" s="10">
        <v>3864.58</v>
      </c>
      <c r="D25" s="11">
        <f t="shared" si="0"/>
        <v>765186.84</v>
      </c>
      <c r="E25" s="12"/>
      <c r="F25" s="13">
        <f t="shared" si="1"/>
        <v>0</v>
      </c>
      <c r="G25" s="12"/>
      <c r="H25" s="13">
        <f t="shared" si="2"/>
        <v>0</v>
      </c>
      <c r="I25" s="3" t="s">
        <v>16</v>
      </c>
      <c r="K25" s="14"/>
    </row>
    <row r="26" spans="1:17" ht="36" customHeight="1" x14ac:dyDescent="0.3">
      <c r="A26" s="33" t="s">
        <v>17</v>
      </c>
      <c r="B26" s="10">
        <v>134</v>
      </c>
      <c r="C26" s="10">
        <v>3864.58</v>
      </c>
      <c r="D26" s="11">
        <f t="shared" si="0"/>
        <v>517853.72</v>
      </c>
      <c r="E26" s="12"/>
      <c r="F26" s="13">
        <f t="shared" si="1"/>
        <v>0</v>
      </c>
      <c r="G26" s="12"/>
      <c r="H26" s="13">
        <f t="shared" si="2"/>
        <v>0</v>
      </c>
      <c r="I26" s="3" t="s">
        <v>17</v>
      </c>
      <c r="K26" s="14"/>
    </row>
    <row r="27" spans="1:17" ht="36" customHeight="1" x14ac:dyDescent="0.3">
      <c r="A27" s="33" t="s">
        <v>18</v>
      </c>
      <c r="B27" s="10">
        <v>141</v>
      </c>
      <c r="C27" s="10">
        <v>3864.58</v>
      </c>
      <c r="D27" s="11">
        <f t="shared" si="0"/>
        <v>544905.78</v>
      </c>
      <c r="E27" s="12"/>
      <c r="F27" s="13">
        <f t="shared" si="1"/>
        <v>0</v>
      </c>
      <c r="G27" s="12"/>
      <c r="H27" s="13">
        <f t="shared" si="2"/>
        <v>0</v>
      </c>
      <c r="I27" s="3" t="s">
        <v>18</v>
      </c>
      <c r="K27" s="14"/>
    </row>
    <row r="28" spans="1:17" ht="36" customHeight="1" x14ac:dyDescent="0.3">
      <c r="A28" s="33" t="s">
        <v>19</v>
      </c>
      <c r="B28" s="10">
        <v>56</v>
      </c>
      <c r="C28" s="10">
        <v>3864.58</v>
      </c>
      <c r="D28" s="11">
        <f t="shared" si="0"/>
        <v>216416.47999999998</v>
      </c>
      <c r="E28" s="12"/>
      <c r="F28" s="13">
        <f t="shared" si="1"/>
        <v>0</v>
      </c>
      <c r="G28" s="12"/>
      <c r="H28" s="13">
        <f t="shared" si="2"/>
        <v>0</v>
      </c>
      <c r="I28" s="3" t="s">
        <v>19</v>
      </c>
      <c r="K28" s="14"/>
    </row>
    <row r="29" spans="1:17" ht="36" customHeight="1" thickBot="1" x14ac:dyDescent="0.35">
      <c r="A29" s="33" t="s">
        <v>20</v>
      </c>
      <c r="B29" s="10">
        <v>224</v>
      </c>
      <c r="C29" s="10">
        <v>3864.58</v>
      </c>
      <c r="D29" s="11">
        <f t="shared" si="0"/>
        <v>865665.91999999993</v>
      </c>
      <c r="E29" s="12"/>
      <c r="F29" s="13">
        <f t="shared" si="1"/>
        <v>0</v>
      </c>
      <c r="G29" s="12"/>
      <c r="H29" s="13">
        <f t="shared" si="2"/>
        <v>0</v>
      </c>
      <c r="I29" s="3" t="s">
        <v>20</v>
      </c>
      <c r="K29" s="14"/>
    </row>
    <row r="30" spans="1:17" s="25" customFormat="1" ht="36" customHeight="1" thickBot="1" x14ac:dyDescent="0.35">
      <c r="A30" s="17" t="s">
        <v>22</v>
      </c>
      <c r="B30" s="18">
        <f>SUM(B4:B29)</f>
        <v>5300</v>
      </c>
      <c r="C30" s="18"/>
      <c r="D30" s="19">
        <f>SUM(D4:D29)</f>
        <v>20482274</v>
      </c>
      <c r="E30" s="20"/>
      <c r="F30" s="21">
        <f t="shared" si="1"/>
        <v>0</v>
      </c>
      <c r="G30" s="20"/>
      <c r="H30" s="21">
        <f t="shared" si="2"/>
        <v>0</v>
      </c>
      <c r="I30" s="22" t="s">
        <v>22</v>
      </c>
      <c r="J30" s="22"/>
      <c r="K30" s="23"/>
      <c r="L30" s="24"/>
      <c r="M30" s="24"/>
      <c r="N30" s="24"/>
      <c r="O30" s="24"/>
      <c r="P30" s="24"/>
      <c r="Q30" s="24"/>
    </row>
    <row r="31" spans="1:17" x14ac:dyDescent="0.3">
      <c r="A31" s="26"/>
    </row>
    <row r="32" spans="1:17" x14ac:dyDescent="0.3">
      <c r="B32" s="29"/>
      <c r="C32" s="14"/>
      <c r="E32" s="30"/>
      <c r="G32" s="30"/>
      <c r="J32" s="31"/>
      <c r="K32" s="14"/>
    </row>
    <row r="34" spans="2:13" x14ac:dyDescent="0.3">
      <c r="M34" s="14"/>
    </row>
    <row r="36" spans="2:13" x14ac:dyDescent="0.3">
      <c r="B36" s="32"/>
    </row>
  </sheetData>
  <autoFilter ref="A3:A32"/>
  <mergeCells count="5">
    <mergeCell ref="A1:A3"/>
    <mergeCell ref="B1:D2"/>
    <mergeCell ref="E1:F2"/>
    <mergeCell ref="G1:H2"/>
    <mergeCell ref="A10:A11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2"/>
  <sheetViews>
    <sheetView tabSelected="1" topLeftCell="A14" zoomScaleNormal="60" workbookViewId="0">
      <selection activeCell="B38" sqref="B38"/>
    </sheetView>
  </sheetViews>
  <sheetFormatPr defaultColWidth="8.88671875" defaultRowHeight="15.6" x14ac:dyDescent="0.3"/>
  <cols>
    <col min="1" max="1" width="23.33203125" style="34" customWidth="1"/>
    <col min="2" max="2" width="14.33203125" style="35" customWidth="1"/>
    <col min="3" max="3" width="15.6640625" style="35" customWidth="1"/>
    <col min="4" max="4" width="16.109375" style="35" customWidth="1"/>
    <col min="5" max="5" width="17.88671875" style="35" customWidth="1"/>
    <col min="6" max="6" width="13.6640625" style="34" customWidth="1"/>
    <col min="7" max="7" width="18.33203125" style="34" customWidth="1"/>
    <col min="8" max="8" width="18.6640625" style="34" customWidth="1"/>
    <col min="9" max="9" width="18.33203125" style="35" customWidth="1"/>
    <col min="10" max="10" width="22" style="35" customWidth="1"/>
    <col min="11" max="11" width="17.5546875" style="35" customWidth="1"/>
    <col min="12" max="12" width="16.109375" style="35" customWidth="1"/>
    <col min="13" max="13" width="13.109375" style="35" customWidth="1"/>
    <col min="14" max="14" width="13.6640625" style="34" customWidth="1"/>
    <col min="15" max="15" width="10.44140625" style="34" customWidth="1"/>
    <col min="16" max="16" width="17.33203125" style="35" customWidth="1"/>
    <col min="17" max="18" width="11.88671875" style="35" customWidth="1"/>
    <col min="19" max="19" width="16" style="35" customWidth="1"/>
    <col min="20" max="20" width="12.6640625" style="35" customWidth="1"/>
    <col min="21" max="21" width="12.109375" style="34" customWidth="1"/>
    <col min="22" max="22" width="16.5546875" style="35" customWidth="1"/>
    <col min="23" max="23" width="14.6640625" style="34" customWidth="1"/>
    <col min="24" max="24" width="10.33203125" style="94" customWidth="1"/>
    <col min="25" max="25" width="16.109375" style="35" customWidth="1"/>
    <col min="26" max="26" width="14.6640625" style="35" customWidth="1"/>
    <col min="27" max="27" width="10.33203125" style="34" customWidth="1"/>
    <col min="28" max="28" width="16.109375" style="35" customWidth="1"/>
    <col min="29" max="29" width="14.6640625" style="35" customWidth="1"/>
    <col min="30" max="30" width="10.33203125" style="34" customWidth="1"/>
    <col min="31" max="31" width="16.109375" style="35" customWidth="1"/>
    <col min="32" max="32" width="14.6640625" style="35" customWidth="1"/>
    <col min="33" max="33" width="10.33203125" style="34" customWidth="1"/>
    <col min="34" max="34" width="16.109375" style="35" customWidth="1"/>
    <col min="35" max="35" width="14.6640625" style="34" customWidth="1"/>
    <col min="36" max="36" width="11.88671875" style="35" customWidth="1"/>
    <col min="37" max="37" width="16.109375" style="35" customWidth="1"/>
    <col min="38" max="38" width="14.6640625" style="34" customWidth="1"/>
    <col min="39" max="39" width="12.44140625" style="35" customWidth="1"/>
    <col min="40" max="40" width="16.109375" style="35" customWidth="1"/>
    <col min="41" max="41" width="22" style="35" customWidth="1"/>
    <col min="42" max="16384" width="8.88671875" style="34"/>
  </cols>
  <sheetData>
    <row r="1" spans="1:41" s="124" customFormat="1" ht="42" customHeight="1" thickTop="1" x14ac:dyDescent="0.3">
      <c r="A1" s="121"/>
      <c r="B1" s="133" t="s">
        <v>85</v>
      </c>
      <c r="C1" s="133"/>
      <c r="D1" s="133"/>
      <c r="E1" s="132" t="s">
        <v>84</v>
      </c>
      <c r="F1" s="132"/>
      <c r="G1" s="132"/>
      <c r="H1" s="122" t="s">
        <v>86</v>
      </c>
      <c r="I1" s="123" t="s">
        <v>87</v>
      </c>
      <c r="J1" s="134" t="s">
        <v>90</v>
      </c>
      <c r="K1" s="134"/>
      <c r="L1" s="134"/>
      <c r="M1" s="135" t="s">
        <v>89</v>
      </c>
      <c r="N1" s="135"/>
      <c r="O1" s="135"/>
      <c r="P1" s="135"/>
      <c r="Q1" s="136" t="s">
        <v>88</v>
      </c>
      <c r="R1" s="137"/>
      <c r="S1" s="138"/>
      <c r="T1" s="130" t="s">
        <v>91</v>
      </c>
      <c r="U1" s="130"/>
      <c r="V1" s="130"/>
      <c r="W1" s="130" t="s">
        <v>93</v>
      </c>
      <c r="X1" s="130"/>
      <c r="Y1" s="131"/>
      <c r="Z1" s="139" t="s">
        <v>92</v>
      </c>
      <c r="AA1" s="139"/>
      <c r="AB1" s="140"/>
      <c r="AC1" s="139" t="s">
        <v>94</v>
      </c>
      <c r="AD1" s="139"/>
      <c r="AE1" s="140"/>
      <c r="AF1" s="139" t="s">
        <v>95</v>
      </c>
      <c r="AG1" s="139"/>
      <c r="AH1" s="140"/>
      <c r="AI1" s="139" t="s">
        <v>96</v>
      </c>
      <c r="AJ1" s="139"/>
      <c r="AK1" s="140"/>
      <c r="AL1" s="135" t="s">
        <v>97</v>
      </c>
      <c r="AM1" s="135"/>
      <c r="AN1" s="141"/>
      <c r="AO1" s="123" t="s">
        <v>98</v>
      </c>
    </row>
    <row r="2" spans="1:41" s="90" customFormat="1" ht="90" x14ac:dyDescent="0.3">
      <c r="A2" s="83" t="s">
        <v>21</v>
      </c>
      <c r="B2" s="84" t="s">
        <v>29</v>
      </c>
      <c r="C2" s="85" t="s">
        <v>30</v>
      </c>
      <c r="D2" s="85" t="s">
        <v>23</v>
      </c>
      <c r="E2" s="84" t="s">
        <v>24</v>
      </c>
      <c r="F2" s="86" t="s">
        <v>25</v>
      </c>
      <c r="G2" s="86" t="s">
        <v>26</v>
      </c>
      <c r="H2" s="87" t="s">
        <v>27</v>
      </c>
      <c r="I2" s="84" t="s">
        <v>27</v>
      </c>
      <c r="J2" s="84" t="s">
        <v>28</v>
      </c>
      <c r="K2" s="85" t="s">
        <v>33</v>
      </c>
      <c r="L2" s="85" t="s">
        <v>23</v>
      </c>
      <c r="M2" s="85" t="s">
        <v>31</v>
      </c>
      <c r="N2" s="86" t="s">
        <v>44</v>
      </c>
      <c r="O2" s="86" t="s">
        <v>33</v>
      </c>
      <c r="P2" s="84" t="s">
        <v>23</v>
      </c>
      <c r="Q2" s="84" t="s">
        <v>32</v>
      </c>
      <c r="R2" s="85" t="s">
        <v>33</v>
      </c>
      <c r="S2" s="85" t="s">
        <v>23</v>
      </c>
      <c r="T2" s="84" t="s">
        <v>32</v>
      </c>
      <c r="U2" s="86" t="s">
        <v>33</v>
      </c>
      <c r="V2" s="85" t="s">
        <v>23</v>
      </c>
      <c r="W2" s="87" t="s">
        <v>34</v>
      </c>
      <c r="X2" s="88" t="s">
        <v>33</v>
      </c>
      <c r="Y2" s="89" t="s">
        <v>23</v>
      </c>
      <c r="Z2" s="84" t="s">
        <v>38</v>
      </c>
      <c r="AA2" s="86" t="s">
        <v>33</v>
      </c>
      <c r="AB2" s="89" t="s">
        <v>23</v>
      </c>
      <c r="AC2" s="84" t="s">
        <v>39</v>
      </c>
      <c r="AD2" s="86" t="s">
        <v>33</v>
      </c>
      <c r="AE2" s="89" t="s">
        <v>23</v>
      </c>
      <c r="AF2" s="84" t="s">
        <v>40</v>
      </c>
      <c r="AG2" s="86" t="s">
        <v>33</v>
      </c>
      <c r="AH2" s="89" t="s">
        <v>23</v>
      </c>
      <c r="AI2" s="87" t="s">
        <v>41</v>
      </c>
      <c r="AJ2" s="85" t="s">
        <v>33</v>
      </c>
      <c r="AK2" s="89" t="s">
        <v>23</v>
      </c>
      <c r="AL2" s="87" t="s">
        <v>41</v>
      </c>
      <c r="AM2" s="85" t="s">
        <v>33</v>
      </c>
      <c r="AN2" s="89" t="s">
        <v>23</v>
      </c>
      <c r="AO2" s="84" t="s">
        <v>37</v>
      </c>
    </row>
    <row r="3" spans="1:41" x14ac:dyDescent="0.3">
      <c r="A3" s="91" t="s">
        <v>0</v>
      </c>
      <c r="B3" s="125">
        <v>600</v>
      </c>
      <c r="C3" s="105">
        <v>817.5</v>
      </c>
      <c r="D3" s="105">
        <f>B3*C3</f>
        <v>490500</v>
      </c>
      <c r="E3" s="105">
        <v>790</v>
      </c>
      <c r="F3" s="106">
        <v>71.25</v>
      </c>
      <c r="G3" s="107">
        <f>E3*F3</f>
        <v>56287.5</v>
      </c>
      <c r="H3" s="108"/>
      <c r="I3" s="109">
        <v>355500</v>
      </c>
      <c r="J3" s="105"/>
      <c r="K3" s="105"/>
      <c r="L3" s="105"/>
      <c r="M3" s="109">
        <v>15</v>
      </c>
      <c r="N3" s="110"/>
      <c r="O3" s="106">
        <v>2478.25</v>
      </c>
      <c r="P3" s="105">
        <f t="shared" ref="P3:P27" si="0">SUM(M3+N3)*O3</f>
        <v>37173.75</v>
      </c>
      <c r="Q3" s="105"/>
      <c r="R3" s="105"/>
      <c r="S3" s="105"/>
      <c r="T3" s="105"/>
      <c r="U3" s="106"/>
      <c r="V3" s="105"/>
      <c r="W3" s="106"/>
      <c r="X3" s="111"/>
      <c r="Y3" s="107"/>
      <c r="Z3" s="105">
        <v>0</v>
      </c>
      <c r="AA3" s="106">
        <v>496.75</v>
      </c>
      <c r="AB3" s="107">
        <f t="shared" ref="AB3:AB27" si="1">Z3*AA3</f>
        <v>0</v>
      </c>
      <c r="AC3" s="105">
        <v>0</v>
      </c>
      <c r="AD3" s="106">
        <v>496.75</v>
      </c>
      <c r="AE3" s="107">
        <f t="shared" ref="AE3:AE27" si="2">AC3*AD3</f>
        <v>0</v>
      </c>
      <c r="AF3" s="105">
        <v>0</v>
      </c>
      <c r="AG3" s="106">
        <v>496.75</v>
      </c>
      <c r="AH3" s="107">
        <v>0</v>
      </c>
      <c r="AI3" s="106">
        <v>0</v>
      </c>
      <c r="AJ3" s="105">
        <v>2250</v>
      </c>
      <c r="AK3" s="107">
        <f t="shared" ref="AK3:AK27" si="3">AI3*AJ3</f>
        <v>0</v>
      </c>
      <c r="AL3" s="106">
        <v>20</v>
      </c>
      <c r="AM3" s="105">
        <v>2250</v>
      </c>
      <c r="AN3" s="107">
        <f t="shared" ref="AN3:AN27" si="4">AL3*AM3</f>
        <v>45000</v>
      </c>
      <c r="AO3" s="112">
        <v>252</v>
      </c>
    </row>
    <row r="4" spans="1:41" x14ac:dyDescent="0.3">
      <c r="A4" s="91" t="s">
        <v>1</v>
      </c>
      <c r="B4" s="125"/>
      <c r="C4" s="105"/>
      <c r="D4" s="105"/>
      <c r="E4" s="105">
        <v>610</v>
      </c>
      <c r="F4" s="106">
        <v>71.25</v>
      </c>
      <c r="G4" s="107">
        <f t="shared" ref="G4:G27" si="5">E4*F4</f>
        <v>43462.5</v>
      </c>
      <c r="H4" s="108"/>
      <c r="I4" s="109"/>
      <c r="J4" s="105"/>
      <c r="K4" s="105"/>
      <c r="L4" s="105"/>
      <c r="M4" s="109">
        <v>20</v>
      </c>
      <c r="N4" s="110"/>
      <c r="O4" s="106">
        <v>2478.25</v>
      </c>
      <c r="P4" s="105">
        <f t="shared" si="0"/>
        <v>49565</v>
      </c>
      <c r="Q4" s="105"/>
      <c r="R4" s="105"/>
      <c r="S4" s="105"/>
      <c r="T4" s="105"/>
      <c r="U4" s="106"/>
      <c r="V4" s="105"/>
      <c r="W4" s="106"/>
      <c r="X4" s="111"/>
      <c r="Y4" s="107"/>
      <c r="Z4" s="105">
        <v>0</v>
      </c>
      <c r="AA4" s="106">
        <v>496.75</v>
      </c>
      <c r="AB4" s="107">
        <f t="shared" si="1"/>
        <v>0</v>
      </c>
      <c r="AC4" s="105">
        <v>0</v>
      </c>
      <c r="AD4" s="106">
        <v>496.75</v>
      </c>
      <c r="AE4" s="107">
        <f t="shared" si="2"/>
        <v>0</v>
      </c>
      <c r="AF4" s="105">
        <v>0</v>
      </c>
      <c r="AG4" s="106">
        <v>496.75</v>
      </c>
      <c r="AH4" s="107">
        <v>0</v>
      </c>
      <c r="AI4" s="106">
        <v>0</v>
      </c>
      <c r="AJ4" s="105">
        <v>2250</v>
      </c>
      <c r="AK4" s="107">
        <f t="shared" si="3"/>
        <v>0</v>
      </c>
      <c r="AL4" s="106">
        <v>0</v>
      </c>
      <c r="AM4" s="105">
        <v>2250</v>
      </c>
      <c r="AN4" s="107">
        <f t="shared" si="4"/>
        <v>0</v>
      </c>
      <c r="AO4" s="113">
        <v>194</v>
      </c>
    </row>
    <row r="5" spans="1:41" x14ac:dyDescent="0.3">
      <c r="A5" s="91" t="s">
        <v>2</v>
      </c>
      <c r="B5" s="125">
        <v>1200</v>
      </c>
      <c r="C5" s="105">
        <v>817.5</v>
      </c>
      <c r="D5" s="105">
        <f t="shared" ref="D5:D11" si="6">B5*C5</f>
        <v>981000</v>
      </c>
      <c r="E5" s="105">
        <v>6100</v>
      </c>
      <c r="F5" s="106">
        <v>71.25</v>
      </c>
      <c r="G5" s="107">
        <f t="shared" si="5"/>
        <v>434625</v>
      </c>
      <c r="H5" s="108">
        <v>305250</v>
      </c>
      <c r="I5" s="109">
        <f>2*I31</f>
        <v>711000</v>
      </c>
      <c r="J5" s="105">
        <v>500</v>
      </c>
      <c r="K5" s="105">
        <v>931.3</v>
      </c>
      <c r="L5" s="105">
        <f>J5*K5</f>
        <v>465650</v>
      </c>
      <c r="M5" s="109">
        <v>100</v>
      </c>
      <c r="N5" s="110">
        <v>70</v>
      </c>
      <c r="O5" s="106">
        <v>2478.25</v>
      </c>
      <c r="P5" s="105">
        <f t="shared" si="0"/>
        <v>421302.5</v>
      </c>
      <c r="Q5" s="105"/>
      <c r="R5" s="105"/>
      <c r="S5" s="105"/>
      <c r="T5" s="105">
        <v>200</v>
      </c>
      <c r="U5" s="106">
        <v>1194.98</v>
      </c>
      <c r="V5" s="105">
        <f>T5*U5</f>
        <v>238996</v>
      </c>
      <c r="W5" s="106"/>
      <c r="X5" s="111"/>
      <c r="Y5" s="107"/>
      <c r="Z5" s="105">
        <v>0</v>
      </c>
      <c r="AA5" s="106">
        <v>496.75</v>
      </c>
      <c r="AB5" s="107">
        <f t="shared" si="1"/>
        <v>0</v>
      </c>
      <c r="AC5" s="105">
        <v>1490</v>
      </c>
      <c r="AD5" s="106">
        <v>496.75</v>
      </c>
      <c r="AE5" s="107">
        <f t="shared" si="2"/>
        <v>740157.5</v>
      </c>
      <c r="AF5" s="105">
        <v>601</v>
      </c>
      <c r="AG5" s="106">
        <v>496.75</v>
      </c>
      <c r="AH5" s="107">
        <v>298546.75</v>
      </c>
      <c r="AI5" s="106">
        <v>33</v>
      </c>
      <c r="AJ5" s="105">
        <v>2250</v>
      </c>
      <c r="AK5" s="107">
        <f t="shared" si="3"/>
        <v>74250</v>
      </c>
      <c r="AL5" s="106">
        <v>250</v>
      </c>
      <c r="AM5" s="105">
        <v>2250</v>
      </c>
      <c r="AN5" s="107">
        <f t="shared" si="4"/>
        <v>562500</v>
      </c>
      <c r="AO5" s="113">
        <v>1942</v>
      </c>
    </row>
    <row r="6" spans="1:41" ht="30" x14ac:dyDescent="0.3">
      <c r="A6" s="92" t="s">
        <v>80</v>
      </c>
      <c r="B6" s="125"/>
      <c r="C6" s="105"/>
      <c r="D6" s="105"/>
      <c r="E6" s="105">
        <v>2570</v>
      </c>
      <c r="F6" s="106">
        <v>71.25</v>
      </c>
      <c r="G6" s="107">
        <f t="shared" si="5"/>
        <v>183112.5</v>
      </c>
      <c r="H6" s="108">
        <v>305250</v>
      </c>
      <c r="I6" s="109">
        <f>2*I31</f>
        <v>711000</v>
      </c>
      <c r="J6" s="105"/>
      <c r="K6" s="105"/>
      <c r="L6" s="105"/>
      <c r="M6" s="109">
        <v>20</v>
      </c>
      <c r="N6" s="110"/>
      <c r="O6" s="106">
        <v>2478.25</v>
      </c>
      <c r="P6" s="105">
        <f t="shared" si="0"/>
        <v>49565</v>
      </c>
      <c r="Q6" s="105"/>
      <c r="R6" s="105"/>
      <c r="S6" s="105"/>
      <c r="T6" s="105"/>
      <c r="U6" s="106"/>
      <c r="V6" s="105"/>
      <c r="W6" s="106"/>
      <c r="X6" s="111"/>
      <c r="Y6" s="107"/>
      <c r="Z6" s="105">
        <v>0</v>
      </c>
      <c r="AA6" s="106">
        <v>496.75</v>
      </c>
      <c r="AB6" s="107">
        <f t="shared" si="1"/>
        <v>0</v>
      </c>
      <c r="AC6" s="105">
        <v>600</v>
      </c>
      <c r="AD6" s="106">
        <v>496.75</v>
      </c>
      <c r="AE6" s="107">
        <f t="shared" si="2"/>
        <v>298050</v>
      </c>
      <c r="AF6" s="105">
        <v>0</v>
      </c>
      <c r="AG6" s="106">
        <v>496.75</v>
      </c>
      <c r="AH6" s="107">
        <v>0</v>
      </c>
      <c r="AI6" s="106">
        <v>8</v>
      </c>
      <c r="AJ6" s="105">
        <v>2250</v>
      </c>
      <c r="AK6" s="107">
        <f t="shared" si="3"/>
        <v>18000</v>
      </c>
      <c r="AL6" s="106">
        <v>120</v>
      </c>
      <c r="AM6" s="105">
        <v>2250</v>
      </c>
      <c r="AN6" s="107">
        <f t="shared" si="4"/>
        <v>270000</v>
      </c>
      <c r="AO6" s="113">
        <v>833</v>
      </c>
    </row>
    <row r="7" spans="1:41" x14ac:dyDescent="0.3">
      <c r="A7" s="91" t="s">
        <v>3</v>
      </c>
      <c r="B7" s="125">
        <v>600</v>
      </c>
      <c r="C7" s="105">
        <v>817.5</v>
      </c>
      <c r="D7" s="105">
        <f>B7*C7</f>
        <v>490500</v>
      </c>
      <c r="E7" s="105">
        <v>600</v>
      </c>
      <c r="F7" s="106">
        <v>71.25</v>
      </c>
      <c r="G7" s="107">
        <f t="shared" si="5"/>
        <v>42750</v>
      </c>
      <c r="H7" s="108"/>
      <c r="I7" s="109"/>
      <c r="J7" s="105"/>
      <c r="K7" s="105"/>
      <c r="L7" s="105"/>
      <c r="M7" s="109">
        <v>15</v>
      </c>
      <c r="N7" s="110">
        <v>20</v>
      </c>
      <c r="O7" s="106">
        <v>2478.25</v>
      </c>
      <c r="P7" s="105">
        <f t="shared" si="0"/>
        <v>86738.75</v>
      </c>
      <c r="Q7" s="105"/>
      <c r="R7" s="105"/>
      <c r="S7" s="105"/>
      <c r="T7" s="105">
        <v>50</v>
      </c>
      <c r="U7" s="106">
        <v>1194.98</v>
      </c>
      <c r="V7" s="105">
        <f>T7*U7</f>
        <v>59749</v>
      </c>
      <c r="W7" s="106"/>
      <c r="X7" s="111"/>
      <c r="Y7" s="107"/>
      <c r="Z7" s="105">
        <v>680</v>
      </c>
      <c r="AA7" s="106">
        <v>496.75</v>
      </c>
      <c r="AB7" s="107">
        <f t="shared" si="1"/>
        <v>337790</v>
      </c>
      <c r="AC7" s="105">
        <v>0</v>
      </c>
      <c r="AD7" s="106">
        <v>496.75</v>
      </c>
      <c r="AE7" s="107">
        <f t="shared" si="2"/>
        <v>0</v>
      </c>
      <c r="AF7" s="105">
        <v>0</v>
      </c>
      <c r="AG7" s="106">
        <v>496.75</v>
      </c>
      <c r="AH7" s="107">
        <v>0</v>
      </c>
      <c r="AI7" s="106">
        <v>28</v>
      </c>
      <c r="AJ7" s="105">
        <v>2250</v>
      </c>
      <c r="AK7" s="107">
        <f t="shared" si="3"/>
        <v>63000</v>
      </c>
      <c r="AL7" s="106">
        <v>45</v>
      </c>
      <c r="AM7" s="105">
        <v>2250</v>
      </c>
      <c r="AN7" s="107">
        <f t="shared" si="4"/>
        <v>101250</v>
      </c>
      <c r="AO7" s="113">
        <v>200</v>
      </c>
    </row>
    <row r="8" spans="1:41" x14ac:dyDescent="0.3">
      <c r="A8" s="91" t="s">
        <v>4</v>
      </c>
      <c r="B8" s="125"/>
      <c r="C8" s="105"/>
      <c r="D8" s="105"/>
      <c r="E8" s="105">
        <v>300</v>
      </c>
      <c r="F8" s="106">
        <v>71.25</v>
      </c>
      <c r="G8" s="107">
        <f t="shared" si="5"/>
        <v>21375</v>
      </c>
      <c r="H8" s="108"/>
      <c r="I8" s="109"/>
      <c r="J8" s="105"/>
      <c r="K8" s="105"/>
      <c r="L8" s="105"/>
      <c r="M8" s="109"/>
      <c r="N8" s="110">
        <v>15</v>
      </c>
      <c r="O8" s="106">
        <v>2478.25</v>
      </c>
      <c r="P8" s="105">
        <f t="shared" si="0"/>
        <v>37173.75</v>
      </c>
      <c r="Q8" s="105"/>
      <c r="R8" s="105"/>
      <c r="S8" s="105"/>
      <c r="T8" s="105"/>
      <c r="U8" s="106"/>
      <c r="V8" s="105"/>
      <c r="W8" s="106"/>
      <c r="X8" s="111"/>
      <c r="Y8" s="107"/>
      <c r="Z8" s="105">
        <v>0</v>
      </c>
      <c r="AA8" s="106">
        <v>496.75</v>
      </c>
      <c r="AB8" s="107">
        <f t="shared" si="1"/>
        <v>0</v>
      </c>
      <c r="AC8" s="105">
        <v>0</v>
      </c>
      <c r="AD8" s="106">
        <v>496.75</v>
      </c>
      <c r="AE8" s="107">
        <f t="shared" si="2"/>
        <v>0</v>
      </c>
      <c r="AF8" s="105">
        <v>0</v>
      </c>
      <c r="AG8" s="106">
        <v>496.75</v>
      </c>
      <c r="AH8" s="107">
        <v>0</v>
      </c>
      <c r="AI8" s="106">
        <v>0</v>
      </c>
      <c r="AJ8" s="105">
        <v>2250</v>
      </c>
      <c r="AK8" s="107">
        <f t="shared" si="3"/>
        <v>0</v>
      </c>
      <c r="AL8" s="106">
        <v>0</v>
      </c>
      <c r="AM8" s="105">
        <v>2250</v>
      </c>
      <c r="AN8" s="107">
        <f t="shared" si="4"/>
        <v>0</v>
      </c>
      <c r="AO8" s="113">
        <v>88</v>
      </c>
    </row>
    <row r="9" spans="1:41" x14ac:dyDescent="0.3">
      <c r="A9" s="91" t="s">
        <v>5</v>
      </c>
      <c r="B9" s="125">
        <v>600</v>
      </c>
      <c r="C9" s="105">
        <v>817.5</v>
      </c>
      <c r="D9" s="105">
        <f t="shared" si="6"/>
        <v>490500</v>
      </c>
      <c r="E9" s="105">
        <v>1520</v>
      </c>
      <c r="F9" s="106">
        <v>71.25</v>
      </c>
      <c r="G9" s="107">
        <f t="shared" si="5"/>
        <v>108300</v>
      </c>
      <c r="H9" s="108">
        <v>305250</v>
      </c>
      <c r="I9" s="109"/>
      <c r="J9" s="105"/>
      <c r="K9" s="105"/>
      <c r="L9" s="105"/>
      <c r="M9" s="109">
        <v>20</v>
      </c>
      <c r="N9" s="110">
        <v>35</v>
      </c>
      <c r="O9" s="106">
        <v>2478.25</v>
      </c>
      <c r="P9" s="105">
        <f t="shared" si="0"/>
        <v>136303.75</v>
      </c>
      <c r="Q9" s="114"/>
      <c r="R9" s="105"/>
      <c r="S9" s="105"/>
      <c r="T9" s="105"/>
      <c r="U9" s="106"/>
      <c r="V9" s="105"/>
      <c r="W9" s="106"/>
      <c r="X9" s="111"/>
      <c r="Y9" s="107"/>
      <c r="Z9" s="105">
        <v>0</v>
      </c>
      <c r="AA9" s="106">
        <v>496.75</v>
      </c>
      <c r="AB9" s="107">
        <f t="shared" si="1"/>
        <v>0</v>
      </c>
      <c r="AC9" s="105">
        <v>0</v>
      </c>
      <c r="AD9" s="106">
        <v>496.75</v>
      </c>
      <c r="AE9" s="107">
        <f t="shared" si="2"/>
        <v>0</v>
      </c>
      <c r="AF9" s="105">
        <v>0</v>
      </c>
      <c r="AG9" s="106">
        <v>496.75</v>
      </c>
      <c r="AH9" s="107">
        <v>0</v>
      </c>
      <c r="AI9" s="106">
        <v>0</v>
      </c>
      <c r="AJ9" s="105">
        <v>2250</v>
      </c>
      <c r="AK9" s="107">
        <f t="shared" si="3"/>
        <v>0</v>
      </c>
      <c r="AL9" s="106">
        <v>30</v>
      </c>
      <c r="AM9" s="105">
        <v>2250</v>
      </c>
      <c r="AN9" s="107">
        <f t="shared" si="4"/>
        <v>67500</v>
      </c>
      <c r="AO9" s="113">
        <v>611</v>
      </c>
    </row>
    <row r="10" spans="1:41" ht="30" x14ac:dyDescent="0.3">
      <c r="A10" s="91" t="s">
        <v>6</v>
      </c>
      <c r="B10" s="125"/>
      <c r="C10" s="105"/>
      <c r="D10" s="105"/>
      <c r="E10" s="105">
        <v>500</v>
      </c>
      <c r="F10" s="106">
        <v>71.25</v>
      </c>
      <c r="G10" s="107">
        <f t="shared" si="5"/>
        <v>35625</v>
      </c>
      <c r="H10" s="108"/>
      <c r="I10" s="109">
        <v>355500</v>
      </c>
      <c r="J10" s="105"/>
      <c r="K10" s="105"/>
      <c r="L10" s="105"/>
      <c r="M10" s="109">
        <v>20</v>
      </c>
      <c r="N10" s="110">
        <v>10</v>
      </c>
      <c r="O10" s="106">
        <v>2478.25</v>
      </c>
      <c r="P10" s="105">
        <f t="shared" si="0"/>
        <v>74347.5</v>
      </c>
      <c r="Q10" s="105"/>
      <c r="R10" s="105"/>
      <c r="S10" s="105"/>
      <c r="T10" s="105"/>
      <c r="U10" s="106"/>
      <c r="V10" s="105"/>
      <c r="W10" s="106"/>
      <c r="X10" s="111"/>
      <c r="Y10" s="107"/>
      <c r="Z10" s="105">
        <v>0</v>
      </c>
      <c r="AA10" s="106">
        <v>496.75</v>
      </c>
      <c r="AB10" s="107">
        <f t="shared" si="1"/>
        <v>0</v>
      </c>
      <c r="AC10" s="105">
        <v>0</v>
      </c>
      <c r="AD10" s="106">
        <v>496.75</v>
      </c>
      <c r="AE10" s="107">
        <f t="shared" si="2"/>
        <v>0</v>
      </c>
      <c r="AF10" s="105">
        <v>0</v>
      </c>
      <c r="AG10" s="106">
        <v>496.75</v>
      </c>
      <c r="AH10" s="107">
        <v>0</v>
      </c>
      <c r="AI10" s="106">
        <v>0</v>
      </c>
      <c r="AJ10" s="105">
        <v>2250</v>
      </c>
      <c r="AK10" s="107">
        <f t="shared" si="3"/>
        <v>0</v>
      </c>
      <c r="AL10" s="106">
        <v>20</v>
      </c>
      <c r="AM10" s="105">
        <v>2250</v>
      </c>
      <c r="AN10" s="107">
        <f t="shared" si="4"/>
        <v>45000</v>
      </c>
      <c r="AO10" s="113">
        <v>180</v>
      </c>
    </row>
    <row r="11" spans="1:41" x14ac:dyDescent="0.3">
      <c r="A11" s="91" t="s">
        <v>7</v>
      </c>
      <c r="B11" s="125">
        <v>1200</v>
      </c>
      <c r="C11" s="105">
        <v>817.5</v>
      </c>
      <c r="D11" s="105">
        <f t="shared" si="6"/>
        <v>981000</v>
      </c>
      <c r="E11" s="105">
        <v>1300</v>
      </c>
      <c r="F11" s="106">
        <v>71.25</v>
      </c>
      <c r="G11" s="107">
        <f t="shared" si="5"/>
        <v>92625</v>
      </c>
      <c r="H11" s="108"/>
      <c r="I11" s="109"/>
      <c r="J11" s="105"/>
      <c r="K11" s="105"/>
      <c r="L11" s="105"/>
      <c r="M11" s="109">
        <v>200</v>
      </c>
      <c r="N11" s="110">
        <v>45</v>
      </c>
      <c r="O11" s="106">
        <v>2478.25</v>
      </c>
      <c r="P11" s="105">
        <f t="shared" si="0"/>
        <v>607171.25</v>
      </c>
      <c r="Q11" s="105"/>
      <c r="R11" s="105"/>
      <c r="S11" s="105"/>
      <c r="T11" s="105"/>
      <c r="U11" s="106"/>
      <c r="V11" s="105"/>
      <c r="W11" s="106"/>
      <c r="X11" s="111"/>
      <c r="Y11" s="107"/>
      <c r="Z11" s="105">
        <v>0</v>
      </c>
      <c r="AA11" s="106">
        <v>496.75</v>
      </c>
      <c r="AB11" s="107">
        <f t="shared" si="1"/>
        <v>0</v>
      </c>
      <c r="AC11" s="105">
        <v>0</v>
      </c>
      <c r="AD11" s="106">
        <v>496.75</v>
      </c>
      <c r="AE11" s="107">
        <f t="shared" si="2"/>
        <v>0</v>
      </c>
      <c r="AF11" s="105">
        <v>0</v>
      </c>
      <c r="AG11" s="106">
        <v>496.75</v>
      </c>
      <c r="AH11" s="107">
        <v>0</v>
      </c>
      <c r="AI11" s="106">
        <v>0</v>
      </c>
      <c r="AJ11" s="105">
        <v>2250</v>
      </c>
      <c r="AK11" s="107">
        <f t="shared" si="3"/>
        <v>0</v>
      </c>
      <c r="AL11" s="106">
        <v>130</v>
      </c>
      <c r="AM11" s="105">
        <v>2250</v>
      </c>
      <c r="AN11" s="107">
        <f t="shared" si="4"/>
        <v>292500</v>
      </c>
      <c r="AO11" s="113">
        <v>470</v>
      </c>
    </row>
    <row r="12" spans="1:41" x14ac:dyDescent="0.3">
      <c r="A12" s="91" t="s">
        <v>8</v>
      </c>
      <c r="B12" s="125">
        <v>600</v>
      </c>
      <c r="C12" s="105">
        <v>817.5</v>
      </c>
      <c r="D12" s="105">
        <f>B12*C12</f>
        <v>490500</v>
      </c>
      <c r="E12" s="105">
        <v>1150</v>
      </c>
      <c r="F12" s="106">
        <v>71.25</v>
      </c>
      <c r="G12" s="107">
        <f t="shared" si="5"/>
        <v>81937.5</v>
      </c>
      <c r="H12" s="108"/>
      <c r="I12" s="109"/>
      <c r="J12" s="105"/>
      <c r="K12" s="105"/>
      <c r="L12" s="105"/>
      <c r="M12" s="109">
        <v>0</v>
      </c>
      <c r="N12" s="110">
        <v>30</v>
      </c>
      <c r="O12" s="106">
        <v>2478.25</v>
      </c>
      <c r="P12" s="105">
        <f t="shared" si="0"/>
        <v>74347.5</v>
      </c>
      <c r="Q12" s="105"/>
      <c r="R12" s="105"/>
      <c r="S12" s="105"/>
      <c r="T12" s="105"/>
      <c r="U12" s="106"/>
      <c r="V12" s="105"/>
      <c r="W12" s="106"/>
      <c r="X12" s="111"/>
      <c r="Y12" s="107"/>
      <c r="Z12" s="105">
        <v>0</v>
      </c>
      <c r="AA12" s="106">
        <v>496.75</v>
      </c>
      <c r="AB12" s="107">
        <f t="shared" si="1"/>
        <v>0</v>
      </c>
      <c r="AC12" s="105">
        <v>0</v>
      </c>
      <c r="AD12" s="106">
        <v>496.75</v>
      </c>
      <c r="AE12" s="107">
        <f t="shared" si="2"/>
        <v>0</v>
      </c>
      <c r="AF12" s="105">
        <v>0</v>
      </c>
      <c r="AG12" s="106">
        <v>496.75</v>
      </c>
      <c r="AH12" s="107">
        <v>0</v>
      </c>
      <c r="AI12" s="106">
        <v>0</v>
      </c>
      <c r="AJ12" s="105">
        <v>2250</v>
      </c>
      <c r="AK12" s="107">
        <f t="shared" si="3"/>
        <v>0</v>
      </c>
      <c r="AL12" s="106">
        <v>20</v>
      </c>
      <c r="AM12" s="105">
        <v>2250</v>
      </c>
      <c r="AN12" s="107">
        <f t="shared" si="4"/>
        <v>45000</v>
      </c>
      <c r="AO12" s="113">
        <v>354</v>
      </c>
    </row>
    <row r="13" spans="1:41" ht="30" x14ac:dyDescent="0.3">
      <c r="A13" s="92" t="s">
        <v>81</v>
      </c>
      <c r="B13" s="125"/>
      <c r="C13" s="105"/>
      <c r="D13" s="105"/>
      <c r="E13" s="105">
        <v>630</v>
      </c>
      <c r="F13" s="106">
        <v>71.25</v>
      </c>
      <c r="G13" s="107">
        <f t="shared" si="5"/>
        <v>44887.5</v>
      </c>
      <c r="H13" s="108"/>
      <c r="I13" s="109">
        <v>355500</v>
      </c>
      <c r="J13" s="105"/>
      <c r="K13" s="105"/>
      <c r="L13" s="105"/>
      <c r="M13" s="109">
        <v>0</v>
      </c>
      <c r="N13" s="110">
        <v>20</v>
      </c>
      <c r="O13" s="106">
        <v>2478.25</v>
      </c>
      <c r="P13" s="105">
        <f t="shared" si="0"/>
        <v>49565</v>
      </c>
      <c r="Q13" s="105"/>
      <c r="R13" s="105"/>
      <c r="S13" s="105"/>
      <c r="T13" s="105"/>
      <c r="U13" s="106"/>
      <c r="V13" s="105"/>
      <c r="W13" s="106"/>
      <c r="X13" s="111"/>
      <c r="Y13" s="107"/>
      <c r="Z13" s="105">
        <v>0</v>
      </c>
      <c r="AA13" s="106">
        <v>496.75</v>
      </c>
      <c r="AB13" s="107">
        <f t="shared" si="1"/>
        <v>0</v>
      </c>
      <c r="AC13" s="105">
        <v>0</v>
      </c>
      <c r="AD13" s="106">
        <v>496.75</v>
      </c>
      <c r="AE13" s="107">
        <f t="shared" si="2"/>
        <v>0</v>
      </c>
      <c r="AF13" s="105">
        <v>0</v>
      </c>
      <c r="AG13" s="106">
        <v>496.75</v>
      </c>
      <c r="AH13" s="107">
        <v>0</v>
      </c>
      <c r="AI13" s="106">
        <v>0</v>
      </c>
      <c r="AJ13" s="105">
        <v>2250</v>
      </c>
      <c r="AK13" s="107">
        <f t="shared" si="3"/>
        <v>0</v>
      </c>
      <c r="AL13" s="106">
        <v>0</v>
      </c>
      <c r="AM13" s="105">
        <v>2250</v>
      </c>
      <c r="AN13" s="107">
        <f t="shared" si="4"/>
        <v>0</v>
      </c>
      <c r="AO13" s="113">
        <v>220</v>
      </c>
    </row>
    <row r="14" spans="1:41" x14ac:dyDescent="0.3">
      <c r="A14" s="91" t="s">
        <v>9</v>
      </c>
      <c r="B14" s="125"/>
      <c r="C14" s="105"/>
      <c r="D14" s="105"/>
      <c r="E14" s="105">
        <v>1640</v>
      </c>
      <c r="F14" s="106">
        <v>71.25</v>
      </c>
      <c r="G14" s="107">
        <f t="shared" si="5"/>
        <v>116850</v>
      </c>
      <c r="H14" s="108">
        <v>305250</v>
      </c>
      <c r="I14" s="109"/>
      <c r="J14" s="105"/>
      <c r="K14" s="105"/>
      <c r="L14" s="105"/>
      <c r="M14" s="109">
        <v>40</v>
      </c>
      <c r="N14" s="110">
        <v>20</v>
      </c>
      <c r="O14" s="106">
        <v>2478.25</v>
      </c>
      <c r="P14" s="105">
        <f t="shared" si="0"/>
        <v>148695</v>
      </c>
      <c r="Q14" s="105">
        <v>600</v>
      </c>
      <c r="R14" s="105">
        <v>817.5</v>
      </c>
      <c r="S14" s="105">
        <f>Q14*R14</f>
        <v>490500</v>
      </c>
      <c r="T14" s="105">
        <v>120</v>
      </c>
      <c r="U14" s="106">
        <v>1194.98</v>
      </c>
      <c r="V14" s="105">
        <f t="shared" ref="V14:V27" si="7">T14*U14</f>
        <v>143397.6</v>
      </c>
      <c r="W14" s="106"/>
      <c r="X14" s="111"/>
      <c r="Y14" s="107"/>
      <c r="Z14" s="105">
        <v>2400</v>
      </c>
      <c r="AA14" s="106">
        <v>496.75</v>
      </c>
      <c r="AB14" s="107">
        <f t="shared" si="1"/>
        <v>1192200</v>
      </c>
      <c r="AC14" s="105">
        <v>0</v>
      </c>
      <c r="AD14" s="106">
        <v>496.75</v>
      </c>
      <c r="AE14" s="107">
        <f t="shared" si="2"/>
        <v>0</v>
      </c>
      <c r="AF14" s="105">
        <v>0</v>
      </c>
      <c r="AG14" s="106">
        <v>496.75</v>
      </c>
      <c r="AH14" s="107">
        <v>0</v>
      </c>
      <c r="AI14" s="106">
        <v>97</v>
      </c>
      <c r="AJ14" s="105">
        <v>2250</v>
      </c>
      <c r="AK14" s="107">
        <f t="shared" si="3"/>
        <v>218250</v>
      </c>
      <c r="AL14" s="106">
        <v>65</v>
      </c>
      <c r="AM14" s="105">
        <v>2250</v>
      </c>
      <c r="AN14" s="107">
        <f t="shared" si="4"/>
        <v>146250</v>
      </c>
      <c r="AO14" s="113">
        <v>632</v>
      </c>
    </row>
    <row r="15" spans="1:41" x14ac:dyDescent="0.3">
      <c r="A15" s="91" t="s">
        <v>10</v>
      </c>
      <c r="B15" s="125"/>
      <c r="C15" s="105"/>
      <c r="D15" s="105"/>
      <c r="E15" s="105">
        <v>1660</v>
      </c>
      <c r="F15" s="106">
        <v>71.25</v>
      </c>
      <c r="G15" s="107">
        <f t="shared" si="5"/>
        <v>118275</v>
      </c>
      <c r="H15" s="108">
        <v>305250</v>
      </c>
      <c r="I15" s="109"/>
      <c r="J15" s="105"/>
      <c r="K15" s="105"/>
      <c r="L15" s="105"/>
      <c r="M15" s="109">
        <v>30</v>
      </c>
      <c r="N15" s="110">
        <v>20</v>
      </c>
      <c r="O15" s="106">
        <v>2478.25</v>
      </c>
      <c r="P15" s="105">
        <f t="shared" si="0"/>
        <v>123912.5</v>
      </c>
      <c r="Q15" s="105"/>
      <c r="R15" s="105"/>
      <c r="S15" s="105"/>
      <c r="T15" s="109">
        <v>50</v>
      </c>
      <c r="U15" s="106">
        <v>1194.98</v>
      </c>
      <c r="V15" s="105">
        <f>T15*U15</f>
        <v>59749</v>
      </c>
      <c r="W15" s="106"/>
      <c r="X15" s="111"/>
      <c r="Y15" s="107"/>
      <c r="Z15" s="105">
        <v>0</v>
      </c>
      <c r="AA15" s="106">
        <v>496.75</v>
      </c>
      <c r="AB15" s="107">
        <f t="shared" si="1"/>
        <v>0</v>
      </c>
      <c r="AC15" s="105">
        <v>0</v>
      </c>
      <c r="AD15" s="106">
        <v>496.75</v>
      </c>
      <c r="AE15" s="107">
        <f t="shared" si="2"/>
        <v>0</v>
      </c>
      <c r="AF15" s="105">
        <v>0</v>
      </c>
      <c r="AG15" s="106">
        <v>496.75</v>
      </c>
      <c r="AH15" s="107">
        <v>0</v>
      </c>
      <c r="AI15" s="106">
        <v>0</v>
      </c>
      <c r="AJ15" s="105">
        <v>2250</v>
      </c>
      <c r="AK15" s="107">
        <f t="shared" si="3"/>
        <v>0</v>
      </c>
      <c r="AL15" s="106">
        <v>85</v>
      </c>
      <c r="AM15" s="105">
        <v>2250</v>
      </c>
      <c r="AN15" s="107">
        <f t="shared" si="4"/>
        <v>191250</v>
      </c>
      <c r="AO15" s="113">
        <v>653</v>
      </c>
    </row>
    <row r="16" spans="1:41" x14ac:dyDescent="0.3">
      <c r="A16" s="91" t="s">
        <v>11</v>
      </c>
      <c r="B16" s="125"/>
      <c r="C16" s="105"/>
      <c r="D16" s="105"/>
      <c r="E16" s="105">
        <v>4910</v>
      </c>
      <c r="F16" s="106">
        <v>71.25</v>
      </c>
      <c r="G16" s="107">
        <f t="shared" si="5"/>
        <v>349837.5</v>
      </c>
      <c r="H16" s="108">
        <v>305250</v>
      </c>
      <c r="I16" s="109">
        <v>355500</v>
      </c>
      <c r="J16" s="105">
        <v>800</v>
      </c>
      <c r="K16" s="105">
        <v>931.3</v>
      </c>
      <c r="L16" s="105">
        <f>J16*K16</f>
        <v>745040</v>
      </c>
      <c r="M16" s="150">
        <v>203</v>
      </c>
      <c r="N16" s="110">
        <v>0</v>
      </c>
      <c r="O16" s="106">
        <v>2478.25</v>
      </c>
      <c r="P16" s="105">
        <f t="shared" si="0"/>
        <v>503084.75</v>
      </c>
      <c r="Q16" s="105">
        <v>800</v>
      </c>
      <c r="R16" s="105">
        <v>817.5</v>
      </c>
      <c r="S16" s="105">
        <f t="shared" ref="S16:S27" si="8">Q16*R16</f>
        <v>654000</v>
      </c>
      <c r="T16" s="105">
        <v>1375</v>
      </c>
      <c r="U16" s="106">
        <v>1194.98</v>
      </c>
      <c r="V16" s="105">
        <f t="shared" si="7"/>
        <v>1643097.5</v>
      </c>
      <c r="W16" s="106">
        <v>250</v>
      </c>
      <c r="X16" s="111">
        <v>852.5</v>
      </c>
      <c r="Y16" s="107">
        <f>W16*X16</f>
        <v>213125</v>
      </c>
      <c r="Z16" s="105">
        <v>0</v>
      </c>
      <c r="AA16" s="106">
        <v>496.75</v>
      </c>
      <c r="AB16" s="107">
        <f t="shared" si="1"/>
        <v>0</v>
      </c>
      <c r="AC16" s="105">
        <v>1368</v>
      </c>
      <c r="AD16" s="106">
        <v>496.75</v>
      </c>
      <c r="AE16" s="107">
        <f t="shared" si="2"/>
        <v>679554</v>
      </c>
      <c r="AF16" s="105">
        <v>699</v>
      </c>
      <c r="AG16" s="106">
        <v>496.75</v>
      </c>
      <c r="AH16" s="107">
        <v>347228.25</v>
      </c>
      <c r="AI16" s="106">
        <v>32</v>
      </c>
      <c r="AJ16" s="105">
        <v>2250</v>
      </c>
      <c r="AK16" s="107">
        <f t="shared" si="3"/>
        <v>72000</v>
      </c>
      <c r="AL16" s="106">
        <v>250</v>
      </c>
      <c r="AM16" s="105">
        <v>2250</v>
      </c>
      <c r="AN16" s="107">
        <f t="shared" si="4"/>
        <v>562500</v>
      </c>
      <c r="AO16" s="113">
        <v>1745</v>
      </c>
    </row>
    <row r="17" spans="1:41" x14ac:dyDescent="0.3">
      <c r="A17" s="91" t="s">
        <v>36</v>
      </c>
      <c r="B17" s="125"/>
      <c r="C17" s="105"/>
      <c r="D17" s="105"/>
      <c r="E17" s="105">
        <v>980</v>
      </c>
      <c r="F17" s="106">
        <v>71.25</v>
      </c>
      <c r="G17" s="107">
        <f t="shared" si="5"/>
        <v>69825</v>
      </c>
      <c r="H17" s="108">
        <v>305250</v>
      </c>
      <c r="I17" s="109"/>
      <c r="J17" s="105"/>
      <c r="K17" s="105"/>
      <c r="L17" s="105"/>
      <c r="M17" s="109">
        <v>30</v>
      </c>
      <c r="N17" s="110">
        <v>45</v>
      </c>
      <c r="O17" s="106">
        <v>2478.25</v>
      </c>
      <c r="P17" s="105">
        <f t="shared" si="0"/>
        <v>185868.75</v>
      </c>
      <c r="Q17" s="114">
        <v>500</v>
      </c>
      <c r="R17" s="105">
        <v>817.5</v>
      </c>
      <c r="S17" s="105">
        <f t="shared" si="8"/>
        <v>408750</v>
      </c>
      <c r="T17" s="105"/>
      <c r="U17" s="106"/>
      <c r="V17" s="105"/>
      <c r="W17" s="106"/>
      <c r="X17" s="111"/>
      <c r="Y17" s="107"/>
      <c r="Z17" s="105">
        <v>0</v>
      </c>
      <c r="AA17" s="106">
        <v>496.75</v>
      </c>
      <c r="AB17" s="107">
        <f t="shared" si="1"/>
        <v>0</v>
      </c>
      <c r="AC17" s="105">
        <v>0</v>
      </c>
      <c r="AD17" s="106">
        <v>496.75</v>
      </c>
      <c r="AE17" s="107">
        <f t="shared" si="2"/>
        <v>0</v>
      </c>
      <c r="AF17" s="105">
        <v>0</v>
      </c>
      <c r="AG17" s="106">
        <v>496.75</v>
      </c>
      <c r="AH17" s="107">
        <v>0</v>
      </c>
      <c r="AI17" s="106">
        <v>0</v>
      </c>
      <c r="AJ17" s="105">
        <v>2250</v>
      </c>
      <c r="AK17" s="107">
        <f t="shared" si="3"/>
        <v>0</v>
      </c>
      <c r="AL17" s="106">
        <v>30</v>
      </c>
      <c r="AM17" s="105">
        <v>2250</v>
      </c>
      <c r="AN17" s="107">
        <f t="shared" si="4"/>
        <v>67500</v>
      </c>
      <c r="AO17" s="113">
        <v>340</v>
      </c>
    </row>
    <row r="18" spans="1:41" x14ac:dyDescent="0.3">
      <c r="A18" s="91" t="s">
        <v>12</v>
      </c>
      <c r="B18" s="125"/>
      <c r="C18" s="105"/>
      <c r="D18" s="105"/>
      <c r="E18" s="105">
        <v>650</v>
      </c>
      <c r="F18" s="106">
        <v>71.25</v>
      </c>
      <c r="G18" s="107">
        <f t="shared" si="5"/>
        <v>46312.5</v>
      </c>
      <c r="H18" s="108"/>
      <c r="I18" s="109"/>
      <c r="J18" s="105"/>
      <c r="K18" s="105"/>
      <c r="L18" s="105"/>
      <c r="M18" s="109">
        <v>15</v>
      </c>
      <c r="N18" s="110">
        <v>15</v>
      </c>
      <c r="O18" s="106">
        <v>2478.25</v>
      </c>
      <c r="P18" s="105">
        <f t="shared" si="0"/>
        <v>74347.5</v>
      </c>
      <c r="Q18" s="105"/>
      <c r="R18" s="105"/>
      <c r="S18" s="105"/>
      <c r="T18" s="105">
        <v>50</v>
      </c>
      <c r="U18" s="106">
        <v>1194.98</v>
      </c>
      <c r="V18" s="105">
        <f t="shared" si="7"/>
        <v>59749</v>
      </c>
      <c r="W18" s="106"/>
      <c r="X18" s="111"/>
      <c r="Y18" s="107"/>
      <c r="Z18" s="105">
        <v>1556</v>
      </c>
      <c r="AA18" s="106">
        <v>496.75</v>
      </c>
      <c r="AB18" s="107">
        <f t="shared" si="1"/>
        <v>772943</v>
      </c>
      <c r="AC18" s="105">
        <v>0</v>
      </c>
      <c r="AD18" s="106">
        <v>496.75</v>
      </c>
      <c r="AE18" s="107">
        <f t="shared" si="2"/>
        <v>0</v>
      </c>
      <c r="AF18" s="105">
        <v>0</v>
      </c>
      <c r="AG18" s="106">
        <v>496.75</v>
      </c>
      <c r="AH18" s="107">
        <v>0</v>
      </c>
      <c r="AI18" s="106">
        <v>63</v>
      </c>
      <c r="AJ18" s="105">
        <v>2250</v>
      </c>
      <c r="AK18" s="107">
        <f t="shared" si="3"/>
        <v>141750</v>
      </c>
      <c r="AL18" s="106">
        <v>40</v>
      </c>
      <c r="AM18" s="105">
        <v>2250</v>
      </c>
      <c r="AN18" s="107">
        <f t="shared" si="4"/>
        <v>90000</v>
      </c>
      <c r="AO18" s="113">
        <v>232</v>
      </c>
    </row>
    <row r="19" spans="1:41" x14ac:dyDescent="0.3">
      <c r="A19" s="91" t="s">
        <v>35</v>
      </c>
      <c r="B19" s="125"/>
      <c r="C19" s="105"/>
      <c r="D19" s="105"/>
      <c r="E19" s="105">
        <v>1660</v>
      </c>
      <c r="F19" s="106">
        <v>71.25</v>
      </c>
      <c r="G19" s="107">
        <f t="shared" si="5"/>
        <v>118275</v>
      </c>
      <c r="H19" s="108"/>
      <c r="I19" s="109">
        <v>355500</v>
      </c>
      <c r="J19" s="105"/>
      <c r="K19" s="105"/>
      <c r="L19" s="105"/>
      <c r="M19" s="109"/>
      <c r="N19" s="110">
        <v>15</v>
      </c>
      <c r="O19" s="106">
        <v>2478.25</v>
      </c>
      <c r="P19" s="105">
        <f t="shared" si="0"/>
        <v>37173.75</v>
      </c>
      <c r="Q19" s="105"/>
      <c r="R19" s="105"/>
      <c r="S19" s="105"/>
      <c r="T19" s="105"/>
      <c r="U19" s="106"/>
      <c r="V19" s="105"/>
      <c r="W19" s="106"/>
      <c r="X19" s="111"/>
      <c r="Y19" s="107"/>
      <c r="Z19" s="105">
        <v>0</v>
      </c>
      <c r="AA19" s="106">
        <v>496.75</v>
      </c>
      <c r="AB19" s="107">
        <f t="shared" si="1"/>
        <v>0</v>
      </c>
      <c r="AC19" s="105">
        <v>0</v>
      </c>
      <c r="AD19" s="106">
        <v>496.75</v>
      </c>
      <c r="AE19" s="107">
        <f t="shared" si="2"/>
        <v>0</v>
      </c>
      <c r="AF19" s="105">
        <v>0</v>
      </c>
      <c r="AG19" s="106">
        <v>496.75</v>
      </c>
      <c r="AH19" s="107">
        <v>0</v>
      </c>
      <c r="AI19" s="106">
        <v>0</v>
      </c>
      <c r="AJ19" s="105">
        <v>2250</v>
      </c>
      <c r="AK19" s="107">
        <f t="shared" si="3"/>
        <v>0</v>
      </c>
      <c r="AL19" s="106">
        <v>0</v>
      </c>
      <c r="AM19" s="105">
        <v>2250</v>
      </c>
      <c r="AN19" s="107">
        <f t="shared" si="4"/>
        <v>0</v>
      </c>
      <c r="AO19" s="113">
        <v>481</v>
      </c>
    </row>
    <row r="20" spans="1:41" x14ac:dyDescent="0.3">
      <c r="A20" s="91" t="s">
        <v>13</v>
      </c>
      <c r="B20" s="125"/>
      <c r="C20" s="105"/>
      <c r="D20" s="105"/>
      <c r="E20" s="105">
        <v>500</v>
      </c>
      <c r="F20" s="106">
        <v>71.25</v>
      </c>
      <c r="G20" s="107">
        <f t="shared" si="5"/>
        <v>35625</v>
      </c>
      <c r="H20" s="108"/>
      <c r="I20" s="109"/>
      <c r="J20" s="105"/>
      <c r="K20" s="105"/>
      <c r="L20" s="105"/>
      <c r="M20" s="109">
        <v>30</v>
      </c>
      <c r="N20" s="110">
        <v>0</v>
      </c>
      <c r="O20" s="106">
        <v>2478.25</v>
      </c>
      <c r="P20" s="105">
        <f t="shared" si="0"/>
        <v>74347.5</v>
      </c>
      <c r="Q20" s="105"/>
      <c r="R20" s="105"/>
      <c r="S20" s="105"/>
      <c r="T20" s="105">
        <v>35</v>
      </c>
      <c r="U20" s="106">
        <v>1194.98</v>
      </c>
      <c r="V20" s="105">
        <f t="shared" si="7"/>
        <v>41824.300000000003</v>
      </c>
      <c r="W20" s="106"/>
      <c r="X20" s="111"/>
      <c r="Y20" s="107"/>
      <c r="Z20" s="105">
        <v>0</v>
      </c>
      <c r="AA20" s="106">
        <v>496.75</v>
      </c>
      <c r="AB20" s="107">
        <f t="shared" si="1"/>
        <v>0</v>
      </c>
      <c r="AC20" s="105">
        <v>0</v>
      </c>
      <c r="AD20" s="106">
        <v>496.75</v>
      </c>
      <c r="AE20" s="107">
        <f t="shared" si="2"/>
        <v>0</v>
      </c>
      <c r="AF20" s="105">
        <v>0</v>
      </c>
      <c r="AG20" s="106">
        <v>496.75</v>
      </c>
      <c r="AH20" s="107">
        <v>0</v>
      </c>
      <c r="AI20" s="106">
        <v>0</v>
      </c>
      <c r="AJ20" s="105">
        <v>2250</v>
      </c>
      <c r="AK20" s="107">
        <f t="shared" si="3"/>
        <v>0</v>
      </c>
      <c r="AL20" s="106">
        <v>0</v>
      </c>
      <c r="AM20" s="105">
        <v>2250</v>
      </c>
      <c r="AN20" s="107">
        <f t="shared" si="4"/>
        <v>0</v>
      </c>
      <c r="AO20" s="113">
        <v>173</v>
      </c>
    </row>
    <row r="21" spans="1:41" x14ac:dyDescent="0.3">
      <c r="A21" s="91" t="s">
        <v>14</v>
      </c>
      <c r="B21" s="105"/>
      <c r="C21" s="105"/>
      <c r="D21" s="105"/>
      <c r="E21" s="105">
        <v>2335</v>
      </c>
      <c r="F21" s="106">
        <v>71.25</v>
      </c>
      <c r="G21" s="107">
        <f t="shared" si="5"/>
        <v>166368.75</v>
      </c>
      <c r="H21" s="108">
        <v>305250</v>
      </c>
      <c r="I21" s="109">
        <v>355500</v>
      </c>
      <c r="J21" s="105"/>
      <c r="K21" s="105"/>
      <c r="L21" s="105"/>
      <c r="M21" s="109">
        <v>150</v>
      </c>
      <c r="N21" s="110">
        <v>20</v>
      </c>
      <c r="O21" s="106">
        <v>2478.25</v>
      </c>
      <c r="P21" s="105">
        <f t="shared" si="0"/>
        <v>421302.5</v>
      </c>
      <c r="Q21" s="105">
        <v>770</v>
      </c>
      <c r="R21" s="105">
        <v>817.5</v>
      </c>
      <c r="S21" s="105">
        <f t="shared" si="8"/>
        <v>629475</v>
      </c>
      <c r="T21" s="105">
        <v>160</v>
      </c>
      <c r="U21" s="106">
        <v>1194.98</v>
      </c>
      <c r="V21" s="105">
        <f t="shared" si="7"/>
        <v>191196.79999999999</v>
      </c>
      <c r="W21" s="106"/>
      <c r="X21" s="111"/>
      <c r="Y21" s="107"/>
      <c r="Z21" s="105">
        <v>5820</v>
      </c>
      <c r="AA21" s="106">
        <v>496.75</v>
      </c>
      <c r="AB21" s="107">
        <f t="shared" si="1"/>
        <v>2891085</v>
      </c>
      <c r="AC21" s="105">
        <v>500</v>
      </c>
      <c r="AD21" s="106">
        <v>496.75</v>
      </c>
      <c r="AE21" s="107">
        <f t="shared" si="2"/>
        <v>248375</v>
      </c>
      <c r="AF21" s="105">
        <v>315</v>
      </c>
      <c r="AG21" s="106">
        <v>496.75</v>
      </c>
      <c r="AH21" s="107">
        <v>156476.25</v>
      </c>
      <c r="AI21" s="106">
        <v>250</v>
      </c>
      <c r="AJ21" s="105">
        <v>2250</v>
      </c>
      <c r="AK21" s="107">
        <f t="shared" si="3"/>
        <v>562500</v>
      </c>
      <c r="AL21" s="106">
        <v>230</v>
      </c>
      <c r="AM21" s="105">
        <v>2250</v>
      </c>
      <c r="AN21" s="107">
        <f t="shared" si="4"/>
        <v>517500</v>
      </c>
      <c r="AO21" s="113">
        <v>960</v>
      </c>
    </row>
    <row r="22" spans="1:41" x14ac:dyDescent="0.3">
      <c r="A22" s="91" t="s">
        <v>15</v>
      </c>
      <c r="B22" s="105"/>
      <c r="C22" s="105"/>
      <c r="D22" s="105"/>
      <c r="E22" s="105">
        <v>1110</v>
      </c>
      <c r="F22" s="106">
        <v>71.25</v>
      </c>
      <c r="G22" s="107">
        <f t="shared" si="5"/>
        <v>79087.5</v>
      </c>
      <c r="H22" s="108"/>
      <c r="I22" s="109">
        <v>355500</v>
      </c>
      <c r="J22" s="105"/>
      <c r="K22" s="105"/>
      <c r="L22" s="105"/>
      <c r="M22" s="150">
        <v>15</v>
      </c>
      <c r="N22" s="115"/>
      <c r="O22" s="106">
        <v>2478.25</v>
      </c>
      <c r="P22" s="105">
        <f t="shared" si="0"/>
        <v>37173.75</v>
      </c>
      <c r="Q22" s="105"/>
      <c r="R22" s="105"/>
      <c r="S22" s="105"/>
      <c r="T22" s="105">
        <v>50</v>
      </c>
      <c r="U22" s="106">
        <v>1194.98</v>
      </c>
      <c r="V22" s="105">
        <f t="shared" si="7"/>
        <v>59749</v>
      </c>
      <c r="W22" s="106"/>
      <c r="X22" s="111"/>
      <c r="Y22" s="107"/>
      <c r="Z22" s="105">
        <v>0</v>
      </c>
      <c r="AA22" s="106">
        <v>496.75</v>
      </c>
      <c r="AB22" s="107">
        <f t="shared" si="1"/>
        <v>0</v>
      </c>
      <c r="AC22" s="105">
        <v>0</v>
      </c>
      <c r="AD22" s="106">
        <v>496.75</v>
      </c>
      <c r="AE22" s="107">
        <f t="shared" si="2"/>
        <v>0</v>
      </c>
      <c r="AF22" s="105">
        <v>0</v>
      </c>
      <c r="AG22" s="106">
        <v>496.75</v>
      </c>
      <c r="AH22" s="107">
        <v>0</v>
      </c>
      <c r="AI22" s="106">
        <v>0</v>
      </c>
      <c r="AJ22" s="105">
        <v>2250</v>
      </c>
      <c r="AK22" s="107">
        <f t="shared" si="3"/>
        <v>0</v>
      </c>
      <c r="AL22" s="106">
        <v>20</v>
      </c>
      <c r="AM22" s="105">
        <v>2250</v>
      </c>
      <c r="AN22" s="107">
        <f t="shared" si="4"/>
        <v>45000</v>
      </c>
      <c r="AO22" s="113">
        <v>358</v>
      </c>
    </row>
    <row r="23" spans="1:41" x14ac:dyDescent="0.3">
      <c r="A23" s="91" t="s">
        <v>16</v>
      </c>
      <c r="B23" s="105"/>
      <c r="C23" s="105"/>
      <c r="D23" s="105"/>
      <c r="E23" s="105">
        <v>1160</v>
      </c>
      <c r="F23" s="106">
        <v>71.25</v>
      </c>
      <c r="G23" s="107">
        <f t="shared" si="5"/>
        <v>82650</v>
      </c>
      <c r="H23" s="108"/>
      <c r="I23" s="109"/>
      <c r="J23" s="105"/>
      <c r="K23" s="105"/>
      <c r="L23" s="105"/>
      <c r="M23" s="109">
        <v>5</v>
      </c>
      <c r="N23" s="110">
        <v>20</v>
      </c>
      <c r="O23" s="106">
        <v>2478.25</v>
      </c>
      <c r="P23" s="105">
        <f t="shared" si="0"/>
        <v>61956.25</v>
      </c>
      <c r="Q23" s="105"/>
      <c r="R23" s="105"/>
      <c r="S23" s="105"/>
      <c r="T23" s="105">
        <v>35</v>
      </c>
      <c r="U23" s="106">
        <v>1194.98</v>
      </c>
      <c r="V23" s="105">
        <f t="shared" si="7"/>
        <v>41824.300000000003</v>
      </c>
      <c r="W23" s="106"/>
      <c r="X23" s="111"/>
      <c r="Y23" s="107"/>
      <c r="Z23" s="105">
        <v>0</v>
      </c>
      <c r="AA23" s="106">
        <v>496.75</v>
      </c>
      <c r="AB23" s="107">
        <f t="shared" si="1"/>
        <v>0</v>
      </c>
      <c r="AC23" s="105">
        <v>0</v>
      </c>
      <c r="AD23" s="106">
        <v>496.75</v>
      </c>
      <c r="AE23" s="107">
        <f t="shared" si="2"/>
        <v>0</v>
      </c>
      <c r="AF23" s="105">
        <v>0</v>
      </c>
      <c r="AG23" s="106">
        <v>496.75</v>
      </c>
      <c r="AH23" s="107">
        <v>0</v>
      </c>
      <c r="AI23" s="106">
        <v>0</v>
      </c>
      <c r="AJ23" s="105">
        <v>2250</v>
      </c>
      <c r="AK23" s="107">
        <f t="shared" si="3"/>
        <v>0</v>
      </c>
      <c r="AL23" s="106">
        <v>20</v>
      </c>
      <c r="AM23" s="105">
        <v>2250</v>
      </c>
      <c r="AN23" s="107">
        <f t="shared" si="4"/>
        <v>45000</v>
      </c>
      <c r="AO23" s="113">
        <v>337</v>
      </c>
    </row>
    <row r="24" spans="1:41" x14ac:dyDescent="0.3">
      <c r="A24" s="91" t="s">
        <v>17</v>
      </c>
      <c r="B24" s="105"/>
      <c r="C24" s="105"/>
      <c r="D24" s="105"/>
      <c r="E24" s="105">
        <v>1410</v>
      </c>
      <c r="F24" s="106">
        <v>71.25</v>
      </c>
      <c r="G24" s="107">
        <f t="shared" si="5"/>
        <v>100462.5</v>
      </c>
      <c r="H24" s="108">
        <v>305250</v>
      </c>
      <c r="I24" s="109"/>
      <c r="J24" s="105"/>
      <c r="K24" s="105"/>
      <c r="L24" s="105"/>
      <c r="M24" s="109">
        <v>15</v>
      </c>
      <c r="N24" s="110">
        <v>15</v>
      </c>
      <c r="O24" s="106">
        <v>2478.25</v>
      </c>
      <c r="P24" s="105">
        <f t="shared" si="0"/>
        <v>74347.5</v>
      </c>
      <c r="Q24" s="105"/>
      <c r="R24" s="105"/>
      <c r="S24" s="105"/>
      <c r="T24" s="105"/>
      <c r="U24" s="106"/>
      <c r="V24" s="105"/>
      <c r="W24" s="106"/>
      <c r="X24" s="111"/>
      <c r="Y24" s="107"/>
      <c r="Z24" s="105">
        <v>0</v>
      </c>
      <c r="AA24" s="106">
        <v>496.75</v>
      </c>
      <c r="AB24" s="107">
        <f t="shared" si="1"/>
        <v>0</v>
      </c>
      <c r="AC24" s="105">
        <v>0</v>
      </c>
      <c r="AD24" s="106">
        <v>496.75</v>
      </c>
      <c r="AE24" s="107">
        <f t="shared" si="2"/>
        <v>0</v>
      </c>
      <c r="AF24" s="105">
        <v>0</v>
      </c>
      <c r="AG24" s="106">
        <v>496.75</v>
      </c>
      <c r="AH24" s="107">
        <v>0</v>
      </c>
      <c r="AI24" s="106">
        <v>0</v>
      </c>
      <c r="AJ24" s="105">
        <v>2250</v>
      </c>
      <c r="AK24" s="107">
        <f t="shared" si="3"/>
        <v>0</v>
      </c>
      <c r="AL24" s="106">
        <v>20</v>
      </c>
      <c r="AM24" s="105">
        <v>2250</v>
      </c>
      <c r="AN24" s="107">
        <f t="shared" si="4"/>
        <v>45000</v>
      </c>
      <c r="AO24" s="113">
        <v>442</v>
      </c>
    </row>
    <row r="25" spans="1:41" x14ac:dyDescent="0.3">
      <c r="A25" s="91" t="s">
        <v>18</v>
      </c>
      <c r="B25" s="105"/>
      <c r="C25" s="105"/>
      <c r="D25" s="105"/>
      <c r="E25" s="105">
        <v>920</v>
      </c>
      <c r="F25" s="106">
        <v>71.25</v>
      </c>
      <c r="G25" s="107">
        <f t="shared" si="5"/>
        <v>65550</v>
      </c>
      <c r="H25" s="108"/>
      <c r="I25" s="109"/>
      <c r="J25" s="105"/>
      <c r="K25" s="105"/>
      <c r="L25" s="105"/>
      <c r="M25" s="109">
        <v>60</v>
      </c>
      <c r="N25" s="110">
        <v>0</v>
      </c>
      <c r="O25" s="106">
        <v>2478.25</v>
      </c>
      <c r="P25" s="105">
        <f t="shared" si="0"/>
        <v>148695</v>
      </c>
      <c r="Q25" s="105"/>
      <c r="R25" s="105"/>
      <c r="S25" s="105"/>
      <c r="T25" s="105"/>
      <c r="U25" s="106"/>
      <c r="V25" s="105"/>
      <c r="W25" s="106"/>
      <c r="X25" s="111"/>
      <c r="Y25" s="107"/>
      <c r="Z25" s="105">
        <v>0</v>
      </c>
      <c r="AA25" s="106">
        <v>496.75</v>
      </c>
      <c r="AB25" s="107">
        <f t="shared" si="1"/>
        <v>0</v>
      </c>
      <c r="AC25" s="105">
        <v>0</v>
      </c>
      <c r="AD25" s="106">
        <v>496.75</v>
      </c>
      <c r="AE25" s="107">
        <f t="shared" si="2"/>
        <v>0</v>
      </c>
      <c r="AF25" s="105">
        <v>286</v>
      </c>
      <c r="AG25" s="106">
        <v>496.75</v>
      </c>
      <c r="AH25" s="107">
        <v>142070.5</v>
      </c>
      <c r="AI25" s="106">
        <v>6</v>
      </c>
      <c r="AJ25" s="105">
        <v>2250</v>
      </c>
      <c r="AK25" s="107">
        <f t="shared" si="3"/>
        <v>13500</v>
      </c>
      <c r="AL25" s="106">
        <v>20</v>
      </c>
      <c r="AM25" s="105">
        <v>2250</v>
      </c>
      <c r="AN25" s="107">
        <f t="shared" si="4"/>
        <v>45000</v>
      </c>
      <c r="AO25" s="113">
        <v>187</v>
      </c>
    </row>
    <row r="26" spans="1:41" x14ac:dyDescent="0.3">
      <c r="A26" s="91" t="s">
        <v>19</v>
      </c>
      <c r="B26" s="105"/>
      <c r="C26" s="105"/>
      <c r="D26" s="105"/>
      <c r="E26" s="105">
        <v>500</v>
      </c>
      <c r="F26" s="106">
        <v>71.25</v>
      </c>
      <c r="G26" s="107">
        <f t="shared" si="5"/>
        <v>35625</v>
      </c>
      <c r="H26" s="108"/>
      <c r="I26" s="109"/>
      <c r="J26" s="105"/>
      <c r="K26" s="105"/>
      <c r="L26" s="105"/>
      <c r="M26" s="109">
        <v>30</v>
      </c>
      <c r="N26" s="110">
        <v>0</v>
      </c>
      <c r="O26" s="106">
        <v>2478.25</v>
      </c>
      <c r="P26" s="105">
        <f t="shared" si="0"/>
        <v>74347.5</v>
      </c>
      <c r="Q26" s="105">
        <v>500</v>
      </c>
      <c r="R26" s="105">
        <v>817.5</v>
      </c>
      <c r="S26" s="105">
        <f t="shared" si="8"/>
        <v>408750</v>
      </c>
      <c r="T26" s="105"/>
      <c r="U26" s="106"/>
      <c r="V26" s="105"/>
      <c r="W26" s="106"/>
      <c r="X26" s="111"/>
      <c r="Y26" s="107"/>
      <c r="Z26" s="105">
        <v>0</v>
      </c>
      <c r="AA26" s="106">
        <v>496.75</v>
      </c>
      <c r="AB26" s="107">
        <f t="shared" si="1"/>
        <v>0</v>
      </c>
      <c r="AC26" s="105">
        <v>0</v>
      </c>
      <c r="AD26" s="106">
        <v>496.75</v>
      </c>
      <c r="AE26" s="107">
        <f t="shared" si="2"/>
        <v>0</v>
      </c>
      <c r="AF26" s="105">
        <v>0</v>
      </c>
      <c r="AG26" s="106">
        <v>496.75</v>
      </c>
      <c r="AH26" s="107">
        <v>0</v>
      </c>
      <c r="AI26" s="106">
        <v>0</v>
      </c>
      <c r="AJ26" s="105">
        <v>2250</v>
      </c>
      <c r="AK26" s="107">
        <f t="shared" si="3"/>
        <v>0</v>
      </c>
      <c r="AL26" s="106">
        <v>10</v>
      </c>
      <c r="AM26" s="105">
        <v>2250</v>
      </c>
      <c r="AN26" s="107">
        <f t="shared" si="4"/>
        <v>22500</v>
      </c>
      <c r="AO26" s="116">
        <v>273</v>
      </c>
    </row>
    <row r="27" spans="1:41" x14ac:dyDescent="0.3">
      <c r="A27" s="91" t="s">
        <v>20</v>
      </c>
      <c r="B27" s="105"/>
      <c r="C27" s="105"/>
      <c r="D27" s="105"/>
      <c r="E27" s="105">
        <v>4790</v>
      </c>
      <c r="F27" s="106">
        <v>71.25</v>
      </c>
      <c r="G27" s="107">
        <f t="shared" si="5"/>
        <v>341287.5</v>
      </c>
      <c r="H27" s="108">
        <f>H31*2</f>
        <v>610500</v>
      </c>
      <c r="I27" s="109"/>
      <c r="J27" s="105">
        <v>900</v>
      </c>
      <c r="K27" s="105">
        <v>931.3</v>
      </c>
      <c r="L27" s="105">
        <f>J27*K27</f>
        <v>838170</v>
      </c>
      <c r="M27" s="109">
        <v>1300</v>
      </c>
      <c r="N27" s="110">
        <v>45</v>
      </c>
      <c r="O27" s="106">
        <v>2478.25</v>
      </c>
      <c r="P27" s="105">
        <f t="shared" si="0"/>
        <v>3333246.25</v>
      </c>
      <c r="Q27" s="105">
        <v>700</v>
      </c>
      <c r="R27" s="105">
        <v>817.5</v>
      </c>
      <c r="S27" s="105">
        <f t="shared" si="8"/>
        <v>572250</v>
      </c>
      <c r="T27" s="105">
        <v>1375</v>
      </c>
      <c r="U27" s="106">
        <v>1194.98</v>
      </c>
      <c r="V27" s="105">
        <f t="shared" si="7"/>
        <v>1643097.5</v>
      </c>
      <c r="W27" s="106">
        <v>250</v>
      </c>
      <c r="X27" s="111">
        <v>852.5</v>
      </c>
      <c r="Y27" s="107">
        <f>W27*X27</f>
        <v>213125</v>
      </c>
      <c r="Z27" s="105">
        <v>0</v>
      </c>
      <c r="AA27" s="106">
        <v>496.75</v>
      </c>
      <c r="AB27" s="107">
        <f t="shared" si="1"/>
        <v>0</v>
      </c>
      <c r="AC27" s="105">
        <v>700</v>
      </c>
      <c r="AD27" s="106">
        <v>496.75</v>
      </c>
      <c r="AE27" s="107">
        <f t="shared" si="2"/>
        <v>347725</v>
      </c>
      <c r="AF27" s="105">
        <v>0</v>
      </c>
      <c r="AG27" s="106">
        <v>496.75</v>
      </c>
      <c r="AH27" s="107">
        <v>0</v>
      </c>
      <c r="AI27" s="106">
        <v>12</v>
      </c>
      <c r="AJ27" s="105">
        <v>2250</v>
      </c>
      <c r="AK27" s="107">
        <f t="shared" si="3"/>
        <v>27000</v>
      </c>
      <c r="AL27" s="110">
        <v>125</v>
      </c>
      <c r="AM27" s="105">
        <v>2250</v>
      </c>
      <c r="AN27" s="107">
        <f t="shared" si="4"/>
        <v>281250</v>
      </c>
      <c r="AO27" s="113">
        <v>2343</v>
      </c>
    </row>
    <row r="28" spans="1:41" ht="16.2" thickBot="1" x14ac:dyDescent="0.35">
      <c r="A28" s="93" t="s">
        <v>22</v>
      </c>
      <c r="B28" s="117">
        <f>SUM(B3:B27)</f>
        <v>4800</v>
      </c>
      <c r="C28" s="117"/>
      <c r="D28" s="117">
        <f t="shared" ref="D28:Y28" si="9">SUM(D3:D27)</f>
        <v>3924000</v>
      </c>
      <c r="E28" s="117">
        <f>SUM(E3:E27)</f>
        <v>40295</v>
      </c>
      <c r="F28" s="118"/>
      <c r="G28" s="117">
        <f>SUM(G3:G27)</f>
        <v>2871018.75</v>
      </c>
      <c r="H28" s="119">
        <f t="shared" si="9"/>
        <v>3357750</v>
      </c>
      <c r="I28" s="117">
        <f t="shared" si="9"/>
        <v>3910500</v>
      </c>
      <c r="J28" s="117">
        <f t="shared" si="9"/>
        <v>2200</v>
      </c>
      <c r="K28" s="117"/>
      <c r="L28" s="117">
        <f>SUM(L3:L27)</f>
        <v>2048860</v>
      </c>
      <c r="M28" s="117">
        <f t="shared" si="9"/>
        <v>2333</v>
      </c>
      <c r="N28" s="118">
        <f>SUM(N3:N27)</f>
        <v>460</v>
      </c>
      <c r="O28" s="118"/>
      <c r="P28" s="117">
        <f>SUM(P3:P27)</f>
        <v>6921752.25</v>
      </c>
      <c r="Q28" s="117">
        <f>SUM(Q3:Q27)</f>
        <v>3870</v>
      </c>
      <c r="R28" s="117"/>
      <c r="S28" s="117">
        <f t="shared" si="9"/>
        <v>3163725</v>
      </c>
      <c r="T28" s="117">
        <f t="shared" si="9"/>
        <v>3500</v>
      </c>
      <c r="U28" s="118"/>
      <c r="V28" s="117">
        <f t="shared" si="9"/>
        <v>4182429.9999999995</v>
      </c>
      <c r="W28" s="118">
        <f t="shared" si="9"/>
        <v>500</v>
      </c>
      <c r="X28" s="119"/>
      <c r="Y28" s="117">
        <f t="shared" si="9"/>
        <v>426250</v>
      </c>
      <c r="Z28" s="117">
        <f>SUM(Z3:Z27)</f>
        <v>10456</v>
      </c>
      <c r="AA28" s="118">
        <v>496.75</v>
      </c>
      <c r="AB28" s="117">
        <f>SUM(AB3:AB27)</f>
        <v>5194018</v>
      </c>
      <c r="AC28" s="117">
        <f>SUM(AC3:AC27)</f>
        <v>4658</v>
      </c>
      <c r="AD28" s="118">
        <v>496.75</v>
      </c>
      <c r="AE28" s="117">
        <f>SUM(AE3:AE27)</f>
        <v>2313861.5</v>
      </c>
      <c r="AF28" s="117">
        <f>SUM(AF3:AF27)</f>
        <v>1901</v>
      </c>
      <c r="AG28" s="118">
        <v>496.75</v>
      </c>
      <c r="AH28" s="117">
        <f>SUM(AH3:AH27)</f>
        <v>944321.75</v>
      </c>
      <c r="AI28" s="118">
        <f>SUM(AI3:AI27)</f>
        <v>529</v>
      </c>
      <c r="AJ28" s="120">
        <v>2250</v>
      </c>
      <c r="AK28" s="117">
        <f>SUM(AK3:AK27)</f>
        <v>1190250</v>
      </c>
      <c r="AL28" s="118">
        <f>SUM(AL3:AL27)</f>
        <v>1550</v>
      </c>
      <c r="AM28" s="117">
        <v>2250</v>
      </c>
      <c r="AN28" s="117">
        <f>SUM(AN3:AN27)</f>
        <v>3487500</v>
      </c>
      <c r="AO28" s="117">
        <f>SUM(AO3:AO27)</f>
        <v>14500</v>
      </c>
    </row>
    <row r="29" spans="1:41" ht="16.2" thickTop="1" x14ac:dyDescent="0.3"/>
    <row r="30" spans="1:41" hidden="1" x14ac:dyDescent="0.3">
      <c r="A30" s="95" t="s">
        <v>43</v>
      </c>
    </row>
    <row r="31" spans="1:41" hidden="1" x14ac:dyDescent="0.3">
      <c r="A31" s="95" t="s">
        <v>42</v>
      </c>
      <c r="D31" s="35">
        <f>B28*C12</f>
        <v>3924000</v>
      </c>
      <c r="G31" s="34">
        <f>E28*F27</f>
        <v>2871018.75</v>
      </c>
      <c r="H31" s="1">
        <v>305250</v>
      </c>
      <c r="I31" s="2">
        <v>355500</v>
      </c>
      <c r="L31" s="35">
        <f>J28*K27</f>
        <v>2048860</v>
      </c>
      <c r="O31" s="34">
        <f>SUM(M28+N28)*O27</f>
        <v>6921752.25</v>
      </c>
      <c r="S31" s="35">
        <f>Q28*R27</f>
        <v>3163725</v>
      </c>
      <c r="V31" s="35">
        <f>T28*U27</f>
        <v>4182430</v>
      </c>
      <c r="X31" s="96">
        <v>852.5</v>
      </c>
      <c r="Y31" s="35">
        <f>W28*X27</f>
        <v>426250</v>
      </c>
      <c r="AA31" s="97">
        <v>496.75</v>
      </c>
      <c r="AB31" s="35">
        <f>Z28*AA28</f>
        <v>5194018</v>
      </c>
      <c r="AE31" s="35">
        <f>AC28*AD27</f>
        <v>2313861.5</v>
      </c>
      <c r="AH31" s="35">
        <f>AF28*AG27</f>
        <v>944321.75</v>
      </c>
      <c r="AJ31" s="98">
        <v>2250</v>
      </c>
      <c r="AK31" s="35">
        <f>AI28*AJ28</f>
        <v>1190250</v>
      </c>
      <c r="AN31" s="35">
        <f>AL28*AM28</f>
        <v>3487500</v>
      </c>
      <c r="AO31" s="35">
        <f>SUM(AO3:AO27)</f>
        <v>14500</v>
      </c>
    </row>
    <row r="32" spans="1:41" hidden="1" x14ac:dyDescent="0.3">
      <c r="S32" s="99"/>
      <c r="T32" s="100"/>
      <c r="U32" s="101"/>
      <c r="V32" s="102"/>
      <c r="W32" s="103"/>
    </row>
    <row r="33" spans="19:23" x14ac:dyDescent="0.3">
      <c r="S33" s="99"/>
      <c r="T33" s="100"/>
      <c r="U33" s="101"/>
      <c r="V33" s="102"/>
      <c r="W33" s="103"/>
    </row>
    <row r="34" spans="19:23" x14ac:dyDescent="0.3">
      <c r="S34" s="99"/>
      <c r="T34" s="100"/>
      <c r="U34" s="101"/>
      <c r="V34" s="102"/>
      <c r="W34" s="103"/>
    </row>
    <row r="35" spans="19:23" x14ac:dyDescent="0.3">
      <c r="S35" s="99"/>
      <c r="T35" s="100"/>
      <c r="U35" s="101"/>
      <c r="V35" s="102"/>
      <c r="W35" s="103"/>
    </row>
    <row r="36" spans="19:23" x14ac:dyDescent="0.3">
      <c r="S36" s="99"/>
      <c r="T36" s="100"/>
      <c r="U36" s="104"/>
      <c r="V36" s="102"/>
      <c r="W36" s="103"/>
    </row>
    <row r="37" spans="19:23" x14ac:dyDescent="0.3">
      <c r="S37" s="99"/>
      <c r="T37" s="100"/>
      <c r="U37" s="101"/>
      <c r="V37" s="102"/>
      <c r="W37" s="103"/>
    </row>
    <row r="38" spans="19:23" x14ac:dyDescent="0.3">
      <c r="S38" s="99"/>
      <c r="T38" s="100"/>
      <c r="U38" s="101"/>
      <c r="V38" s="102"/>
      <c r="W38" s="103"/>
    </row>
    <row r="39" spans="19:23" x14ac:dyDescent="0.3">
      <c r="S39" s="99"/>
      <c r="T39" s="100"/>
      <c r="U39" s="104"/>
      <c r="V39" s="102"/>
      <c r="W39" s="103"/>
    </row>
    <row r="40" spans="19:23" x14ac:dyDescent="0.3">
      <c r="S40" s="99"/>
      <c r="T40" s="100"/>
      <c r="U40" s="101"/>
      <c r="V40" s="102"/>
      <c r="W40" s="103"/>
    </row>
    <row r="41" spans="19:23" x14ac:dyDescent="0.3">
      <c r="S41" s="99"/>
      <c r="T41" s="100"/>
      <c r="U41" s="101"/>
      <c r="V41" s="102"/>
      <c r="W41" s="103"/>
    </row>
    <row r="42" spans="19:23" x14ac:dyDescent="0.3">
      <c r="S42" s="99"/>
      <c r="T42" s="100"/>
      <c r="U42" s="101"/>
      <c r="V42" s="102"/>
      <c r="W42" s="103"/>
    </row>
  </sheetData>
  <customSheetViews>
    <customSheetView guid="{FFF47F27-3D6D-4EC7-92CF-4C7FC9C598EE}" showPageBreaks="1" printArea="1">
      <selection activeCell="F2" sqref="F2"/>
      <pageMargins left="0.7" right="0.7" top="0.75" bottom="0.75" header="0.3" footer="0.3"/>
      <pageSetup paperSize="9" orientation="portrait" r:id="rId1"/>
    </customSheetView>
    <customSheetView guid="{3FE0A0B2-26D6-40B0-B98A-156EB2BF78B8}" scale="60" showPageBreaks="1" printArea="1">
      <pane xSplit="6" ySplit="6" topLeftCell="G7" activePane="bottomRight" state="frozen"/>
      <selection pane="bottomRight" activeCell="AO32" sqref="AO32"/>
      <pageMargins left="0.7" right="0.7" top="0.75" bottom="0.75" header="0.3" footer="0.3"/>
      <pageSetup paperSize="9" orientation="portrait" r:id="rId2"/>
    </customSheetView>
    <customSheetView guid="{ED3FAEF6-A289-4BF7-B2A8-098382338B0E}" printArea="1">
      <pane xSplit="6" ySplit="6" topLeftCell="I7" activePane="bottomRight" state="frozen"/>
      <selection pane="bottomRight" activeCell="E18" sqref="E18"/>
      <pageMargins left="0.7" right="0.7" top="0.75" bottom="0.75" header="0.3" footer="0.3"/>
      <pageSetup paperSize="9" orientation="portrait" r:id="rId3"/>
    </customSheetView>
    <customSheetView guid="{4090B814-EAB1-475F-9B1F-ABE610F3FBFC}" printArea="1">
      <pane xSplit="6" ySplit="6" topLeftCell="Y7" activePane="bottomRight" state="frozen"/>
      <selection pane="bottomRight" activeCell="B16" sqref="B16"/>
      <pageMargins left="0.7" right="0.7" top="0.75" bottom="0.75" header="0.3" footer="0.3"/>
      <pageSetup paperSize="9" orientation="portrait" r:id="rId4"/>
    </customSheetView>
    <customSheetView guid="{4041EB9B-CEB9-44D5-BE5B-85B6EAA11D85}" showPageBreaks="1" printArea="1">
      <pane xSplit="6" ySplit="6" topLeftCell="L11" activePane="bottomRight" state="frozen"/>
      <selection pane="bottomRight" activeCell="P11" sqref="P11"/>
      <pageMargins left="0.7" right="0.7" top="0.75" bottom="0.75" header="0.3" footer="0.3"/>
      <pageSetup paperSize="9" orientation="portrait" r:id="rId5"/>
    </customSheetView>
    <customSheetView guid="{0436CDAD-C63C-4E06-A934-D50B2D2BC761}" showPageBreaks="1" printArea="1" topLeftCell="A5">
      <pane xSplit="1" topLeftCell="B1" activePane="topRight" state="frozen"/>
      <selection pane="topRight" activeCell="B29" sqref="B29"/>
      <pageMargins left="0.7" right="0.7" top="0.75" bottom="0.75" header="0.3" footer="0.3"/>
      <pageSetup paperSize="9" orientation="portrait" r:id="rId6"/>
    </customSheetView>
  </customSheetViews>
  <mergeCells count="12">
    <mergeCell ref="Z1:AB1"/>
    <mergeCell ref="AC1:AE1"/>
    <mergeCell ref="AF1:AH1"/>
    <mergeCell ref="AI1:AK1"/>
    <mergeCell ref="AL1:AN1"/>
    <mergeCell ref="T1:V1"/>
    <mergeCell ref="W1:Y1"/>
    <mergeCell ref="E1:G1"/>
    <mergeCell ref="B1:D1"/>
    <mergeCell ref="J1:L1"/>
    <mergeCell ref="M1:P1"/>
    <mergeCell ref="Q1:S1"/>
  </mergeCells>
  <pageMargins left="0.7" right="0.7" top="0.75" bottom="0.75" header="0.3" footer="0.3"/>
  <pageSetup paperSize="9"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zoomScale="115" zoomScaleNormal="115" workbookViewId="0">
      <selection activeCell="G5" sqref="G5"/>
    </sheetView>
  </sheetViews>
  <sheetFormatPr defaultColWidth="8.88671875" defaultRowHeight="15" x14ac:dyDescent="0.25"/>
  <cols>
    <col min="1" max="1" width="5" style="77" customWidth="1"/>
    <col min="2" max="2" width="32.44140625" style="52" customWidth="1"/>
    <col min="3" max="3" width="22.44140625" style="82" customWidth="1"/>
    <col min="4" max="4" width="29.88671875" style="78" customWidth="1"/>
    <col min="5" max="5" width="18.5546875" style="78" customWidth="1"/>
    <col min="6" max="16384" width="8.88671875" style="52"/>
  </cols>
  <sheetData>
    <row r="1" spans="1:7" ht="55.5" customHeight="1" x14ac:dyDescent="0.25">
      <c r="A1" s="142" t="s">
        <v>100</v>
      </c>
      <c r="B1" s="142"/>
      <c r="C1" s="142"/>
      <c r="D1" s="142"/>
      <c r="E1" s="143"/>
    </row>
    <row r="2" spans="1:7" ht="77.400000000000006" customHeight="1" x14ac:dyDescent="0.25">
      <c r="A2" s="53" t="s">
        <v>52</v>
      </c>
      <c r="B2" s="54" t="s">
        <v>53</v>
      </c>
      <c r="C2" s="55" t="s">
        <v>54</v>
      </c>
      <c r="D2" s="56" t="s">
        <v>82</v>
      </c>
      <c r="E2" s="56" t="s">
        <v>55</v>
      </c>
    </row>
    <row r="3" spans="1:7" x14ac:dyDescent="0.25">
      <c r="A3" s="53">
        <v>1</v>
      </c>
      <c r="B3" s="57" t="s">
        <v>56</v>
      </c>
      <c r="C3" s="58">
        <v>100</v>
      </c>
      <c r="D3" s="59">
        <v>1438</v>
      </c>
      <c r="E3" s="59">
        <f>D3*C3</f>
        <v>143800</v>
      </c>
    </row>
    <row r="4" spans="1:7" ht="30" x14ac:dyDescent="0.25">
      <c r="A4" s="53">
        <v>2</v>
      </c>
      <c r="B4" s="60" t="s">
        <v>57</v>
      </c>
      <c r="C4" s="58">
        <v>300</v>
      </c>
      <c r="D4" s="59">
        <v>1438</v>
      </c>
      <c r="E4" s="59">
        <f t="shared" ref="E4:E21" si="0">D4*C4</f>
        <v>431400</v>
      </c>
    </row>
    <row r="5" spans="1:7" x14ac:dyDescent="0.25">
      <c r="A5" s="53">
        <v>3</v>
      </c>
      <c r="B5" s="61" t="s">
        <v>58</v>
      </c>
      <c r="C5" s="58">
        <v>300</v>
      </c>
      <c r="D5" s="59">
        <v>1438</v>
      </c>
      <c r="E5" s="59">
        <f>D5*C5</f>
        <v>431400</v>
      </c>
    </row>
    <row r="6" spans="1:7" ht="30" x14ac:dyDescent="0.25">
      <c r="A6" s="53">
        <v>4</v>
      </c>
      <c r="B6" s="62" t="s">
        <v>59</v>
      </c>
      <c r="C6" s="58">
        <v>90</v>
      </c>
      <c r="D6" s="59">
        <v>1438</v>
      </c>
      <c r="E6" s="59">
        <f t="shared" si="0"/>
        <v>129420</v>
      </c>
    </row>
    <row r="7" spans="1:7" ht="30" x14ac:dyDescent="0.25">
      <c r="A7" s="53">
        <v>5</v>
      </c>
      <c r="B7" s="62" t="s">
        <v>60</v>
      </c>
      <c r="C7" s="58">
        <v>200</v>
      </c>
      <c r="D7" s="59">
        <v>1438</v>
      </c>
      <c r="E7" s="59">
        <f t="shared" si="0"/>
        <v>287600</v>
      </c>
    </row>
    <row r="8" spans="1:7" x14ac:dyDescent="0.25">
      <c r="A8" s="53">
        <v>6</v>
      </c>
      <c r="B8" s="63" t="s">
        <v>61</v>
      </c>
      <c r="C8" s="58">
        <v>200</v>
      </c>
      <c r="D8" s="59">
        <v>1438</v>
      </c>
      <c r="E8" s="59">
        <f t="shared" si="0"/>
        <v>287600</v>
      </c>
    </row>
    <row r="9" spans="1:7" x14ac:dyDescent="0.25">
      <c r="A9" s="53">
        <v>7</v>
      </c>
      <c r="B9" s="63" t="s">
        <v>62</v>
      </c>
      <c r="C9" s="58">
        <v>50</v>
      </c>
      <c r="D9" s="59">
        <v>1438</v>
      </c>
      <c r="E9" s="59">
        <f t="shared" si="0"/>
        <v>71900</v>
      </c>
    </row>
    <row r="10" spans="1:7" ht="60.75" customHeight="1" x14ac:dyDescent="0.25">
      <c r="A10" s="53">
        <v>8</v>
      </c>
      <c r="B10" s="64" t="s">
        <v>63</v>
      </c>
      <c r="C10" s="58">
        <v>300</v>
      </c>
      <c r="D10" s="59">
        <v>1438</v>
      </c>
      <c r="E10" s="59">
        <f t="shared" si="0"/>
        <v>431400</v>
      </c>
    </row>
    <row r="11" spans="1:7" ht="30.75" customHeight="1" x14ac:dyDescent="0.25">
      <c r="A11" s="53">
        <v>9</v>
      </c>
      <c r="B11" s="64" t="s">
        <v>64</v>
      </c>
      <c r="C11" s="58">
        <v>200</v>
      </c>
      <c r="D11" s="59">
        <v>1438</v>
      </c>
      <c r="E11" s="59">
        <f t="shared" si="0"/>
        <v>287600</v>
      </c>
    </row>
    <row r="12" spans="1:7" x14ac:dyDescent="0.25">
      <c r="A12" s="53">
        <v>10</v>
      </c>
      <c r="B12" s="64" t="s">
        <v>65</v>
      </c>
      <c r="C12" s="58">
        <v>200</v>
      </c>
      <c r="D12" s="59">
        <v>1438</v>
      </c>
      <c r="E12" s="59">
        <f t="shared" si="0"/>
        <v>287600</v>
      </c>
    </row>
    <row r="13" spans="1:7" x14ac:dyDescent="0.25">
      <c r="A13" s="53">
        <v>11</v>
      </c>
      <c r="B13" s="63" t="s">
        <v>66</v>
      </c>
      <c r="C13" s="58">
        <v>100</v>
      </c>
      <c r="D13" s="59">
        <v>1438</v>
      </c>
      <c r="E13" s="59">
        <f t="shared" si="0"/>
        <v>143800</v>
      </c>
    </row>
    <row r="14" spans="1:7" x14ac:dyDescent="0.25">
      <c r="A14" s="53">
        <v>12</v>
      </c>
      <c r="B14" s="57" t="s">
        <v>67</v>
      </c>
      <c r="C14" s="58">
        <v>100</v>
      </c>
      <c r="D14" s="59">
        <v>1438</v>
      </c>
      <c r="E14" s="59">
        <f t="shared" si="0"/>
        <v>143800</v>
      </c>
      <c r="G14" s="65"/>
    </row>
    <row r="15" spans="1:7" x14ac:dyDescent="0.25">
      <c r="A15" s="53">
        <v>13</v>
      </c>
      <c r="B15" s="57" t="s">
        <v>68</v>
      </c>
      <c r="C15" s="66">
        <v>300</v>
      </c>
      <c r="D15" s="59">
        <v>1438</v>
      </c>
      <c r="E15" s="59">
        <f t="shared" si="0"/>
        <v>431400</v>
      </c>
      <c r="G15" s="65"/>
    </row>
    <row r="16" spans="1:7" x14ac:dyDescent="0.25">
      <c r="A16" s="53">
        <v>14</v>
      </c>
      <c r="B16" s="67" t="s">
        <v>69</v>
      </c>
      <c r="C16" s="58">
        <v>130</v>
      </c>
      <c r="D16" s="59">
        <v>1438</v>
      </c>
      <c r="E16" s="59">
        <f t="shared" si="0"/>
        <v>186940</v>
      </c>
      <c r="G16" s="65"/>
    </row>
    <row r="17" spans="1:7" x14ac:dyDescent="0.25">
      <c r="A17" s="53">
        <v>15</v>
      </c>
      <c r="B17" s="63" t="s">
        <v>70</v>
      </c>
      <c r="C17" s="58">
        <v>50</v>
      </c>
      <c r="D17" s="59">
        <v>1438</v>
      </c>
      <c r="E17" s="59">
        <f t="shared" si="0"/>
        <v>71900</v>
      </c>
      <c r="G17" s="65"/>
    </row>
    <row r="18" spans="1:7" x14ac:dyDescent="0.25">
      <c r="A18" s="53">
        <v>16</v>
      </c>
      <c r="B18" s="57" t="s">
        <v>71</v>
      </c>
      <c r="C18" s="58">
        <v>50</v>
      </c>
      <c r="D18" s="59">
        <v>1438</v>
      </c>
      <c r="E18" s="59">
        <f t="shared" si="0"/>
        <v>71900</v>
      </c>
      <c r="G18" s="65"/>
    </row>
    <row r="19" spans="1:7" x14ac:dyDescent="0.25">
      <c r="A19" s="53">
        <v>17</v>
      </c>
      <c r="B19" s="68" t="s">
        <v>72</v>
      </c>
      <c r="C19" s="58">
        <v>130</v>
      </c>
      <c r="D19" s="59">
        <v>1438</v>
      </c>
      <c r="E19" s="59">
        <f t="shared" si="0"/>
        <v>186940</v>
      </c>
      <c r="G19" s="65"/>
    </row>
    <row r="20" spans="1:7" x14ac:dyDescent="0.25">
      <c r="A20" s="53">
        <v>18</v>
      </c>
      <c r="B20" s="69" t="s">
        <v>73</v>
      </c>
      <c r="C20" s="58">
        <v>50</v>
      </c>
      <c r="D20" s="59">
        <v>1438</v>
      </c>
      <c r="E20" s="59">
        <f t="shared" si="0"/>
        <v>71900</v>
      </c>
      <c r="G20" s="65"/>
    </row>
    <row r="21" spans="1:7" x14ac:dyDescent="0.25">
      <c r="A21" s="53">
        <v>19</v>
      </c>
      <c r="B21" s="68" t="s">
        <v>74</v>
      </c>
      <c r="C21" s="58">
        <v>150</v>
      </c>
      <c r="D21" s="59">
        <v>1438</v>
      </c>
      <c r="E21" s="59">
        <f t="shared" si="0"/>
        <v>215700</v>
      </c>
      <c r="G21" s="70"/>
    </row>
    <row r="22" spans="1:7" s="73" customFormat="1" ht="21" customHeight="1" x14ac:dyDescent="0.25">
      <c r="A22" s="53"/>
      <c r="B22" s="71" t="s">
        <v>75</v>
      </c>
      <c r="C22" s="72">
        <f>SUM(C3:C21)</f>
        <v>3000</v>
      </c>
      <c r="D22" s="59"/>
      <c r="E22" s="72">
        <f>SUM(E3:E21)</f>
        <v>4314000</v>
      </c>
      <c r="G22" s="70"/>
    </row>
    <row r="23" spans="1:7" s="73" customFormat="1" ht="21" customHeight="1" x14ac:dyDescent="0.25">
      <c r="A23" s="74"/>
      <c r="C23" s="75"/>
      <c r="D23" s="76"/>
      <c r="E23" s="76"/>
      <c r="G23" s="70"/>
    </row>
    <row r="24" spans="1:7" s="73" customFormat="1" ht="21" customHeight="1" x14ac:dyDescent="0.25">
      <c r="A24" s="74"/>
      <c r="C24" s="75"/>
      <c r="D24" s="76"/>
      <c r="E24" s="76"/>
      <c r="G24" s="70"/>
    </row>
    <row r="25" spans="1:7" x14ac:dyDescent="0.25">
      <c r="C25" s="75"/>
      <c r="G25" s="79"/>
    </row>
    <row r="26" spans="1:7" x14ac:dyDescent="0.25">
      <c r="C26" s="75"/>
      <c r="G26" s="80"/>
    </row>
    <row r="27" spans="1:7" x14ac:dyDescent="0.25">
      <c r="C27" s="75"/>
      <c r="G27" s="65"/>
    </row>
    <row r="28" spans="1:7" x14ac:dyDescent="0.25">
      <c r="C28" s="75"/>
      <c r="G28" s="65"/>
    </row>
    <row r="29" spans="1:7" x14ac:dyDescent="0.25">
      <c r="C29" s="75"/>
      <c r="G29" s="65"/>
    </row>
    <row r="30" spans="1:7" x14ac:dyDescent="0.25">
      <c r="C30" s="75"/>
      <c r="G30" s="65"/>
    </row>
    <row r="31" spans="1:7" x14ac:dyDescent="0.25">
      <c r="C31" s="75"/>
      <c r="G31" s="70"/>
    </row>
    <row r="32" spans="1:7" x14ac:dyDescent="0.25">
      <c r="C32" s="75"/>
      <c r="G32" s="73"/>
    </row>
    <row r="33" spans="1:3" s="78" customFormat="1" x14ac:dyDescent="0.25">
      <c r="A33" s="77"/>
      <c r="B33" s="52"/>
      <c r="C33" s="75"/>
    </row>
    <row r="34" spans="1:3" s="78" customFormat="1" x14ac:dyDescent="0.25">
      <c r="A34" s="77"/>
      <c r="B34" s="52"/>
      <c r="C34" s="75"/>
    </row>
    <row r="35" spans="1:3" s="78" customFormat="1" x14ac:dyDescent="0.25">
      <c r="A35" s="77"/>
      <c r="B35" s="52"/>
      <c r="C35" s="75"/>
    </row>
    <row r="36" spans="1:3" s="78" customFormat="1" x14ac:dyDescent="0.25">
      <c r="A36" s="77"/>
      <c r="B36" s="52"/>
      <c r="C36" s="75"/>
    </row>
    <row r="37" spans="1:3" s="78" customFormat="1" x14ac:dyDescent="0.25">
      <c r="A37" s="77"/>
      <c r="B37" s="52"/>
      <c r="C37" s="75"/>
    </row>
    <row r="38" spans="1:3" s="78" customFormat="1" x14ac:dyDescent="0.25">
      <c r="A38" s="77"/>
      <c r="B38" s="52"/>
      <c r="C38" s="75"/>
    </row>
    <row r="39" spans="1:3" s="78" customFormat="1" x14ac:dyDescent="0.25">
      <c r="A39" s="77"/>
      <c r="B39" s="52"/>
      <c r="C39" s="75"/>
    </row>
    <row r="40" spans="1:3" s="78" customFormat="1" x14ac:dyDescent="0.25">
      <c r="A40" s="77"/>
      <c r="B40" s="52"/>
      <c r="C40" s="75"/>
    </row>
    <row r="41" spans="1:3" s="78" customFormat="1" x14ac:dyDescent="0.25">
      <c r="A41" s="77"/>
      <c r="B41" s="52"/>
      <c r="C41" s="75"/>
    </row>
    <row r="42" spans="1:3" s="78" customFormat="1" x14ac:dyDescent="0.25">
      <c r="A42" s="77"/>
      <c r="B42" s="52"/>
      <c r="C42" s="75"/>
    </row>
    <row r="43" spans="1:3" s="78" customFormat="1" x14ac:dyDescent="0.25">
      <c r="A43" s="77"/>
      <c r="B43" s="52"/>
      <c r="C43" s="75"/>
    </row>
    <row r="44" spans="1:3" s="78" customFormat="1" x14ac:dyDescent="0.25">
      <c r="A44" s="77"/>
      <c r="B44" s="52"/>
      <c r="C44" s="75"/>
    </row>
    <row r="45" spans="1:3" s="78" customFormat="1" x14ac:dyDescent="0.25">
      <c r="A45" s="77"/>
      <c r="B45" s="52"/>
      <c r="C45" s="75"/>
    </row>
    <row r="46" spans="1:3" s="78" customFormat="1" x14ac:dyDescent="0.25">
      <c r="A46" s="77"/>
      <c r="B46" s="52"/>
      <c r="C46" s="75"/>
    </row>
    <row r="47" spans="1:3" s="78" customFormat="1" x14ac:dyDescent="0.25">
      <c r="A47" s="77"/>
      <c r="B47" s="52"/>
      <c r="C47" s="75"/>
    </row>
    <row r="48" spans="1:3" s="78" customFormat="1" x14ac:dyDescent="0.25">
      <c r="A48" s="77"/>
      <c r="B48" s="52"/>
      <c r="C48" s="75"/>
    </row>
    <row r="49" spans="1:3" s="78" customFormat="1" x14ac:dyDescent="0.25">
      <c r="A49" s="77"/>
      <c r="B49" s="52"/>
      <c r="C49" s="75"/>
    </row>
    <row r="50" spans="1:3" s="78" customFormat="1" x14ac:dyDescent="0.25">
      <c r="A50" s="77"/>
      <c r="B50" s="52"/>
      <c r="C50" s="75"/>
    </row>
    <row r="51" spans="1:3" s="78" customFormat="1" x14ac:dyDescent="0.25">
      <c r="A51" s="77"/>
      <c r="B51" s="52"/>
      <c r="C51" s="75"/>
    </row>
    <row r="52" spans="1:3" s="78" customFormat="1" x14ac:dyDescent="0.25">
      <c r="A52" s="77"/>
      <c r="B52" s="52"/>
      <c r="C52" s="75"/>
    </row>
    <row r="53" spans="1:3" s="78" customFormat="1" x14ac:dyDescent="0.25">
      <c r="A53" s="77"/>
      <c r="B53" s="52"/>
      <c r="C53" s="75"/>
    </row>
    <row r="54" spans="1:3" s="78" customFormat="1" x14ac:dyDescent="0.25">
      <c r="A54" s="77"/>
      <c r="B54" s="52"/>
      <c r="C54" s="75"/>
    </row>
    <row r="55" spans="1:3" s="78" customFormat="1" x14ac:dyDescent="0.25">
      <c r="A55" s="77"/>
      <c r="B55" s="52"/>
      <c r="C55" s="75"/>
    </row>
    <row r="56" spans="1:3" s="78" customFormat="1" x14ac:dyDescent="0.25">
      <c r="A56" s="77"/>
      <c r="B56" s="52"/>
      <c r="C56" s="75"/>
    </row>
    <row r="57" spans="1:3" s="78" customFormat="1" x14ac:dyDescent="0.25">
      <c r="A57" s="77"/>
      <c r="B57" s="52"/>
      <c r="C57" s="75"/>
    </row>
    <row r="58" spans="1:3" s="78" customFormat="1" x14ac:dyDescent="0.25">
      <c r="A58" s="77"/>
      <c r="B58" s="52"/>
      <c r="C58" s="75"/>
    </row>
    <row r="59" spans="1:3" s="78" customFormat="1" x14ac:dyDescent="0.25">
      <c r="A59" s="77"/>
      <c r="B59" s="52"/>
      <c r="C59" s="75"/>
    </row>
    <row r="60" spans="1:3" s="78" customFormat="1" x14ac:dyDescent="0.25">
      <c r="A60" s="77"/>
      <c r="B60" s="52"/>
      <c r="C60" s="75"/>
    </row>
    <row r="61" spans="1:3" s="78" customFormat="1" x14ac:dyDescent="0.25">
      <c r="A61" s="77"/>
      <c r="B61" s="52"/>
      <c r="C61" s="75"/>
    </row>
    <row r="62" spans="1:3" s="78" customFormat="1" x14ac:dyDescent="0.25">
      <c r="A62" s="77"/>
      <c r="B62" s="52"/>
      <c r="C62" s="75"/>
    </row>
    <row r="63" spans="1:3" s="78" customFormat="1" x14ac:dyDescent="0.25">
      <c r="A63" s="77"/>
      <c r="B63" s="52"/>
      <c r="C63" s="75"/>
    </row>
    <row r="64" spans="1:3" s="78" customFormat="1" x14ac:dyDescent="0.25">
      <c r="A64" s="77"/>
      <c r="B64" s="52"/>
      <c r="C64" s="75"/>
    </row>
    <row r="65" spans="1:3" s="78" customFormat="1" x14ac:dyDescent="0.25">
      <c r="A65" s="77"/>
      <c r="B65" s="52"/>
      <c r="C65" s="75"/>
    </row>
    <row r="66" spans="1:3" s="78" customFormat="1" x14ac:dyDescent="0.25">
      <c r="A66" s="77"/>
      <c r="B66" s="52"/>
      <c r="C66" s="75"/>
    </row>
    <row r="67" spans="1:3" s="78" customFormat="1" x14ac:dyDescent="0.25">
      <c r="A67" s="77"/>
      <c r="B67" s="52"/>
      <c r="C67" s="75"/>
    </row>
    <row r="68" spans="1:3" s="78" customFormat="1" x14ac:dyDescent="0.25">
      <c r="A68" s="77"/>
      <c r="B68" s="52"/>
      <c r="C68" s="75"/>
    </row>
    <row r="69" spans="1:3" s="78" customFormat="1" x14ac:dyDescent="0.25">
      <c r="A69" s="77"/>
      <c r="B69" s="52"/>
      <c r="C69" s="75"/>
    </row>
    <row r="70" spans="1:3" s="78" customFormat="1" x14ac:dyDescent="0.25">
      <c r="A70" s="77"/>
      <c r="B70" s="52"/>
      <c r="C70" s="75"/>
    </row>
    <row r="71" spans="1:3" s="78" customFormat="1" x14ac:dyDescent="0.25">
      <c r="A71" s="77"/>
      <c r="B71" s="52"/>
      <c r="C71" s="75"/>
    </row>
    <row r="72" spans="1:3" s="78" customFormat="1" x14ac:dyDescent="0.25">
      <c r="A72" s="77"/>
      <c r="B72" s="52"/>
      <c r="C72" s="75"/>
    </row>
    <row r="73" spans="1:3" s="78" customFormat="1" x14ac:dyDescent="0.25">
      <c r="A73" s="77"/>
      <c r="B73" s="52"/>
      <c r="C73" s="75"/>
    </row>
    <row r="74" spans="1:3" s="78" customFormat="1" x14ac:dyDescent="0.25">
      <c r="A74" s="77"/>
      <c r="B74" s="52"/>
      <c r="C74" s="75"/>
    </row>
    <row r="75" spans="1:3" s="78" customFormat="1" x14ac:dyDescent="0.25">
      <c r="A75" s="77"/>
      <c r="B75" s="52"/>
      <c r="C75" s="75"/>
    </row>
    <row r="76" spans="1:3" s="78" customFormat="1" x14ac:dyDescent="0.25">
      <c r="A76" s="77"/>
      <c r="B76" s="52"/>
      <c r="C76" s="75"/>
    </row>
    <row r="77" spans="1:3" s="78" customFormat="1" x14ac:dyDescent="0.25">
      <c r="A77" s="77"/>
      <c r="B77" s="52"/>
      <c r="C77" s="75"/>
    </row>
    <row r="78" spans="1:3" s="78" customFormat="1" x14ac:dyDescent="0.25">
      <c r="A78" s="77"/>
      <c r="B78" s="52"/>
      <c r="C78" s="75"/>
    </row>
    <row r="79" spans="1:3" s="78" customFormat="1" x14ac:dyDescent="0.25">
      <c r="A79" s="77"/>
      <c r="B79" s="52"/>
      <c r="C79" s="75"/>
    </row>
    <row r="80" spans="1:3" s="78" customFormat="1" x14ac:dyDescent="0.25">
      <c r="A80" s="77"/>
      <c r="B80" s="52"/>
      <c r="C80" s="75"/>
    </row>
    <row r="81" spans="1:3" s="78" customFormat="1" x14ac:dyDescent="0.25">
      <c r="A81" s="77"/>
      <c r="B81" s="52"/>
      <c r="C81" s="75"/>
    </row>
    <row r="82" spans="1:3" s="78" customFormat="1" x14ac:dyDescent="0.25">
      <c r="A82" s="77"/>
      <c r="B82" s="52"/>
      <c r="C82" s="75"/>
    </row>
    <row r="83" spans="1:3" s="78" customFormat="1" x14ac:dyDescent="0.25">
      <c r="A83" s="77"/>
      <c r="B83" s="52"/>
      <c r="C83" s="75"/>
    </row>
    <row r="84" spans="1:3" s="78" customFormat="1" x14ac:dyDescent="0.25">
      <c r="A84" s="77"/>
      <c r="B84" s="52"/>
      <c r="C84" s="75"/>
    </row>
    <row r="85" spans="1:3" s="78" customFormat="1" x14ac:dyDescent="0.25">
      <c r="A85" s="77"/>
      <c r="B85" s="52"/>
      <c r="C85" s="75"/>
    </row>
    <row r="86" spans="1:3" s="78" customFormat="1" x14ac:dyDescent="0.25">
      <c r="A86" s="77"/>
      <c r="B86" s="52"/>
      <c r="C86" s="75"/>
    </row>
    <row r="87" spans="1:3" s="78" customFormat="1" x14ac:dyDescent="0.25">
      <c r="A87" s="77"/>
      <c r="B87" s="52"/>
      <c r="C87" s="75"/>
    </row>
    <row r="88" spans="1:3" s="78" customFormat="1" x14ac:dyDescent="0.25">
      <c r="A88" s="77"/>
      <c r="B88" s="52"/>
      <c r="C88" s="75"/>
    </row>
    <row r="89" spans="1:3" s="78" customFormat="1" x14ac:dyDescent="0.25">
      <c r="A89" s="77"/>
      <c r="B89" s="52"/>
      <c r="C89" s="75"/>
    </row>
    <row r="90" spans="1:3" s="78" customFormat="1" x14ac:dyDescent="0.25">
      <c r="A90" s="77"/>
      <c r="B90" s="52"/>
      <c r="C90" s="75"/>
    </row>
    <row r="91" spans="1:3" s="78" customFormat="1" x14ac:dyDescent="0.25">
      <c r="A91" s="77"/>
      <c r="B91" s="52"/>
      <c r="C91" s="75"/>
    </row>
    <row r="92" spans="1:3" s="78" customFormat="1" x14ac:dyDescent="0.25">
      <c r="A92" s="77"/>
      <c r="B92" s="52"/>
      <c r="C92" s="75"/>
    </row>
    <row r="93" spans="1:3" s="78" customFormat="1" x14ac:dyDescent="0.25">
      <c r="A93" s="77"/>
      <c r="B93" s="52"/>
      <c r="C93" s="75"/>
    </row>
    <row r="94" spans="1:3" s="78" customFormat="1" x14ac:dyDescent="0.25">
      <c r="A94" s="77"/>
      <c r="B94" s="52"/>
      <c r="C94" s="75"/>
    </row>
    <row r="95" spans="1:3" s="78" customFormat="1" x14ac:dyDescent="0.25">
      <c r="A95" s="77"/>
      <c r="B95" s="52"/>
      <c r="C95" s="75"/>
    </row>
    <row r="96" spans="1:3" s="78" customFormat="1" x14ac:dyDescent="0.25">
      <c r="A96" s="77"/>
      <c r="B96" s="52"/>
      <c r="C96" s="75"/>
    </row>
    <row r="97" spans="1:3" s="78" customFormat="1" x14ac:dyDescent="0.25">
      <c r="A97" s="77"/>
      <c r="B97" s="52"/>
      <c r="C97" s="75"/>
    </row>
    <row r="98" spans="1:3" s="78" customFormat="1" x14ac:dyDescent="0.25">
      <c r="A98" s="77"/>
      <c r="B98" s="52"/>
      <c r="C98" s="75"/>
    </row>
    <row r="99" spans="1:3" s="78" customFormat="1" x14ac:dyDescent="0.25">
      <c r="A99" s="77"/>
      <c r="B99" s="52"/>
      <c r="C99" s="75"/>
    </row>
    <row r="100" spans="1:3" s="78" customFormat="1" x14ac:dyDescent="0.25">
      <c r="A100" s="77"/>
      <c r="B100" s="52"/>
      <c r="C100" s="75"/>
    </row>
    <row r="101" spans="1:3" s="78" customFormat="1" x14ac:dyDescent="0.25">
      <c r="A101" s="77"/>
      <c r="B101" s="52"/>
      <c r="C101" s="75"/>
    </row>
    <row r="102" spans="1:3" s="78" customFormat="1" x14ac:dyDescent="0.25">
      <c r="A102" s="77"/>
      <c r="B102" s="52"/>
      <c r="C102" s="75"/>
    </row>
    <row r="103" spans="1:3" s="78" customFormat="1" x14ac:dyDescent="0.25">
      <c r="A103" s="77"/>
      <c r="B103" s="52"/>
      <c r="C103" s="75"/>
    </row>
    <row r="104" spans="1:3" s="78" customFormat="1" x14ac:dyDescent="0.25">
      <c r="A104" s="77"/>
      <c r="B104" s="52"/>
      <c r="C104" s="75"/>
    </row>
    <row r="105" spans="1:3" s="78" customFormat="1" x14ac:dyDescent="0.25">
      <c r="A105" s="77"/>
      <c r="B105" s="52"/>
      <c r="C105" s="75"/>
    </row>
    <row r="106" spans="1:3" s="78" customFormat="1" x14ac:dyDescent="0.25">
      <c r="A106" s="77"/>
      <c r="B106" s="52"/>
      <c r="C106" s="75"/>
    </row>
    <row r="107" spans="1:3" s="78" customFormat="1" x14ac:dyDescent="0.25">
      <c r="A107" s="77"/>
      <c r="B107" s="52"/>
      <c r="C107" s="75"/>
    </row>
    <row r="108" spans="1:3" s="78" customFormat="1" x14ac:dyDescent="0.25">
      <c r="A108" s="77"/>
      <c r="B108" s="52"/>
      <c r="C108" s="75"/>
    </row>
    <row r="109" spans="1:3" s="78" customFormat="1" x14ac:dyDescent="0.25">
      <c r="A109" s="77"/>
      <c r="B109" s="52"/>
      <c r="C109" s="75"/>
    </row>
    <row r="110" spans="1:3" s="78" customFormat="1" x14ac:dyDescent="0.25">
      <c r="A110" s="77"/>
      <c r="B110" s="52"/>
      <c r="C110" s="75"/>
    </row>
    <row r="111" spans="1:3" s="78" customFormat="1" x14ac:dyDescent="0.25">
      <c r="A111" s="77"/>
      <c r="B111" s="52"/>
      <c r="C111" s="75"/>
    </row>
    <row r="112" spans="1:3" s="78" customFormat="1" x14ac:dyDescent="0.25">
      <c r="A112" s="77"/>
      <c r="B112" s="52"/>
      <c r="C112" s="75"/>
    </row>
    <row r="113" spans="1:3" s="78" customFormat="1" x14ac:dyDescent="0.25">
      <c r="A113" s="77"/>
      <c r="B113" s="52"/>
      <c r="C113" s="75"/>
    </row>
    <row r="114" spans="1:3" s="78" customFormat="1" x14ac:dyDescent="0.25">
      <c r="A114" s="77"/>
      <c r="B114" s="52"/>
      <c r="C114" s="75"/>
    </row>
    <row r="115" spans="1:3" s="78" customFormat="1" x14ac:dyDescent="0.25">
      <c r="A115" s="77"/>
      <c r="B115" s="52"/>
      <c r="C115" s="75"/>
    </row>
    <row r="116" spans="1:3" s="78" customFormat="1" x14ac:dyDescent="0.25">
      <c r="A116" s="77"/>
      <c r="B116" s="52"/>
      <c r="C116" s="75"/>
    </row>
    <row r="117" spans="1:3" s="78" customFormat="1" x14ac:dyDescent="0.25">
      <c r="A117" s="77"/>
      <c r="B117" s="52"/>
      <c r="C117" s="75"/>
    </row>
    <row r="118" spans="1:3" s="78" customFormat="1" x14ac:dyDescent="0.25">
      <c r="A118" s="77"/>
      <c r="B118" s="52"/>
      <c r="C118" s="75"/>
    </row>
    <row r="119" spans="1:3" s="78" customFormat="1" x14ac:dyDescent="0.25">
      <c r="A119" s="77"/>
      <c r="B119" s="52"/>
      <c r="C119" s="75"/>
    </row>
    <row r="120" spans="1:3" s="78" customFormat="1" x14ac:dyDescent="0.25">
      <c r="A120" s="77"/>
      <c r="B120" s="52"/>
      <c r="C120" s="75"/>
    </row>
    <row r="121" spans="1:3" s="78" customFormat="1" x14ac:dyDescent="0.25">
      <c r="A121" s="77"/>
      <c r="B121" s="52"/>
      <c r="C121" s="75"/>
    </row>
    <row r="122" spans="1:3" s="78" customFormat="1" x14ac:dyDescent="0.25">
      <c r="A122" s="77"/>
      <c r="B122" s="52"/>
      <c r="C122" s="75"/>
    </row>
    <row r="123" spans="1:3" s="78" customFormat="1" x14ac:dyDescent="0.25">
      <c r="A123" s="77"/>
      <c r="B123" s="52"/>
      <c r="C123" s="75"/>
    </row>
    <row r="124" spans="1:3" s="78" customFormat="1" x14ac:dyDescent="0.25">
      <c r="A124" s="77"/>
      <c r="B124" s="52"/>
      <c r="C124" s="75"/>
    </row>
    <row r="125" spans="1:3" s="78" customFormat="1" x14ac:dyDescent="0.25">
      <c r="A125" s="77"/>
      <c r="B125" s="52"/>
      <c r="C125" s="75"/>
    </row>
    <row r="126" spans="1:3" s="78" customFormat="1" x14ac:dyDescent="0.25">
      <c r="A126" s="77"/>
      <c r="B126" s="52"/>
      <c r="C126" s="75"/>
    </row>
    <row r="127" spans="1:3" s="78" customFormat="1" x14ac:dyDescent="0.25">
      <c r="A127" s="77"/>
      <c r="B127" s="52"/>
      <c r="C127" s="75"/>
    </row>
    <row r="128" spans="1:3" s="78" customFormat="1" x14ac:dyDescent="0.25">
      <c r="A128" s="77"/>
      <c r="B128" s="52"/>
      <c r="C128" s="75"/>
    </row>
    <row r="129" spans="1:3" s="78" customFormat="1" x14ac:dyDescent="0.25">
      <c r="A129" s="77"/>
      <c r="B129" s="52"/>
      <c r="C129" s="75"/>
    </row>
    <row r="130" spans="1:3" s="78" customFormat="1" x14ac:dyDescent="0.25">
      <c r="A130" s="77"/>
      <c r="B130" s="52"/>
      <c r="C130" s="75"/>
    </row>
    <row r="131" spans="1:3" s="78" customFormat="1" x14ac:dyDescent="0.25">
      <c r="A131" s="77"/>
      <c r="B131" s="52"/>
      <c r="C131" s="75"/>
    </row>
    <row r="132" spans="1:3" s="78" customFormat="1" x14ac:dyDescent="0.25">
      <c r="A132" s="77"/>
      <c r="B132" s="52"/>
      <c r="C132" s="75"/>
    </row>
    <row r="133" spans="1:3" s="78" customFormat="1" x14ac:dyDescent="0.25">
      <c r="A133" s="77"/>
      <c r="B133" s="52"/>
      <c r="C133" s="75"/>
    </row>
    <row r="134" spans="1:3" s="78" customFormat="1" x14ac:dyDescent="0.25">
      <c r="A134" s="77"/>
      <c r="B134" s="52"/>
      <c r="C134" s="75"/>
    </row>
    <row r="135" spans="1:3" s="78" customFormat="1" x14ac:dyDescent="0.25">
      <c r="A135" s="77"/>
      <c r="B135" s="52"/>
      <c r="C135" s="75"/>
    </row>
    <row r="136" spans="1:3" s="78" customFormat="1" x14ac:dyDescent="0.25">
      <c r="A136" s="77"/>
      <c r="B136" s="52"/>
      <c r="C136" s="75"/>
    </row>
    <row r="137" spans="1:3" s="78" customFormat="1" x14ac:dyDescent="0.25">
      <c r="A137" s="77"/>
      <c r="B137" s="52"/>
      <c r="C137" s="75"/>
    </row>
    <row r="138" spans="1:3" s="78" customFormat="1" x14ac:dyDescent="0.25">
      <c r="A138" s="77"/>
      <c r="B138" s="52"/>
      <c r="C138" s="75"/>
    </row>
    <row r="139" spans="1:3" s="78" customFormat="1" x14ac:dyDescent="0.25">
      <c r="A139" s="77"/>
      <c r="B139" s="52"/>
      <c r="C139" s="75"/>
    </row>
    <row r="140" spans="1:3" s="78" customFormat="1" x14ac:dyDescent="0.25">
      <c r="A140" s="77"/>
      <c r="B140" s="52"/>
      <c r="C140" s="75"/>
    </row>
    <row r="141" spans="1:3" s="78" customFormat="1" x14ac:dyDescent="0.25">
      <c r="A141" s="77"/>
      <c r="B141" s="52"/>
      <c r="C141" s="75"/>
    </row>
    <row r="142" spans="1:3" s="78" customFormat="1" x14ac:dyDescent="0.25">
      <c r="A142" s="77"/>
      <c r="B142" s="52"/>
      <c r="C142" s="75"/>
    </row>
    <row r="143" spans="1:3" s="78" customFormat="1" x14ac:dyDescent="0.25">
      <c r="A143" s="77"/>
      <c r="B143" s="52"/>
      <c r="C143" s="75"/>
    </row>
    <row r="144" spans="1:3" s="78" customFormat="1" x14ac:dyDescent="0.25">
      <c r="A144" s="77"/>
      <c r="B144" s="52"/>
      <c r="C144" s="75"/>
    </row>
    <row r="145" spans="1:3" s="78" customFormat="1" x14ac:dyDescent="0.25">
      <c r="A145" s="77"/>
      <c r="B145" s="52"/>
      <c r="C145" s="75"/>
    </row>
    <row r="146" spans="1:3" s="78" customFormat="1" x14ac:dyDescent="0.25">
      <c r="A146" s="77"/>
      <c r="B146" s="52"/>
      <c r="C146" s="75"/>
    </row>
    <row r="147" spans="1:3" s="78" customFormat="1" x14ac:dyDescent="0.25">
      <c r="A147" s="77"/>
      <c r="B147" s="52"/>
      <c r="C147" s="75"/>
    </row>
    <row r="148" spans="1:3" s="78" customFormat="1" x14ac:dyDescent="0.25">
      <c r="A148" s="77"/>
      <c r="B148" s="52"/>
      <c r="C148" s="75"/>
    </row>
    <row r="149" spans="1:3" s="78" customFormat="1" x14ac:dyDescent="0.25">
      <c r="A149" s="77"/>
      <c r="B149" s="52"/>
      <c r="C149" s="75"/>
    </row>
    <row r="150" spans="1:3" s="78" customFormat="1" x14ac:dyDescent="0.25">
      <c r="A150" s="77"/>
      <c r="B150" s="52"/>
      <c r="C150" s="75"/>
    </row>
    <row r="151" spans="1:3" s="78" customFormat="1" x14ac:dyDescent="0.25">
      <c r="A151" s="77"/>
      <c r="B151" s="52"/>
      <c r="C151" s="75"/>
    </row>
    <row r="152" spans="1:3" s="78" customFormat="1" x14ac:dyDescent="0.25">
      <c r="A152" s="77"/>
      <c r="B152" s="52"/>
      <c r="C152" s="75"/>
    </row>
    <row r="153" spans="1:3" s="78" customFormat="1" x14ac:dyDescent="0.25">
      <c r="A153" s="77"/>
      <c r="B153" s="52"/>
      <c r="C153" s="75"/>
    </row>
    <row r="154" spans="1:3" s="78" customFormat="1" x14ac:dyDescent="0.25">
      <c r="A154" s="77"/>
      <c r="B154" s="52"/>
      <c r="C154" s="75"/>
    </row>
    <row r="155" spans="1:3" s="78" customFormat="1" x14ac:dyDescent="0.25">
      <c r="A155" s="77"/>
      <c r="B155" s="52"/>
      <c r="C155" s="75"/>
    </row>
    <row r="156" spans="1:3" s="78" customFormat="1" x14ac:dyDescent="0.25">
      <c r="A156" s="77"/>
      <c r="B156" s="52"/>
      <c r="C156" s="75"/>
    </row>
    <row r="157" spans="1:3" s="78" customFormat="1" x14ac:dyDescent="0.25">
      <c r="A157" s="77"/>
      <c r="B157" s="52"/>
      <c r="C157" s="75"/>
    </row>
    <row r="158" spans="1:3" s="78" customFormat="1" x14ac:dyDescent="0.25">
      <c r="A158" s="77"/>
      <c r="B158" s="52"/>
      <c r="C158" s="75"/>
    </row>
    <row r="159" spans="1:3" s="78" customFormat="1" x14ac:dyDescent="0.25">
      <c r="A159" s="77"/>
      <c r="B159" s="52"/>
      <c r="C159" s="75"/>
    </row>
    <row r="160" spans="1:3" s="78" customFormat="1" x14ac:dyDescent="0.25">
      <c r="A160" s="77"/>
      <c r="B160" s="52"/>
      <c r="C160" s="75"/>
    </row>
    <row r="161" spans="1:3" s="78" customFormat="1" x14ac:dyDescent="0.25">
      <c r="A161" s="77"/>
      <c r="B161" s="52"/>
      <c r="C161" s="75"/>
    </row>
    <row r="162" spans="1:3" s="78" customFormat="1" x14ac:dyDescent="0.25">
      <c r="A162" s="77"/>
      <c r="B162" s="52"/>
      <c r="C162" s="75"/>
    </row>
    <row r="163" spans="1:3" s="78" customFormat="1" x14ac:dyDescent="0.25">
      <c r="A163" s="77"/>
      <c r="B163" s="52"/>
      <c r="C163" s="75"/>
    </row>
    <row r="164" spans="1:3" s="78" customFormat="1" x14ac:dyDescent="0.25">
      <c r="A164" s="77"/>
      <c r="B164" s="52"/>
      <c r="C164" s="75"/>
    </row>
    <row r="165" spans="1:3" s="78" customFormat="1" x14ac:dyDescent="0.25">
      <c r="A165" s="77"/>
      <c r="B165" s="52"/>
      <c r="C165" s="75"/>
    </row>
    <row r="166" spans="1:3" s="78" customFormat="1" x14ac:dyDescent="0.25">
      <c r="A166" s="77"/>
      <c r="B166" s="52"/>
      <c r="C166" s="75"/>
    </row>
    <row r="167" spans="1:3" s="78" customFormat="1" x14ac:dyDescent="0.25">
      <c r="A167" s="77"/>
      <c r="B167" s="52"/>
      <c r="C167" s="75"/>
    </row>
    <row r="168" spans="1:3" s="78" customFormat="1" x14ac:dyDescent="0.25">
      <c r="A168" s="77"/>
      <c r="B168" s="52"/>
      <c r="C168" s="75"/>
    </row>
    <row r="169" spans="1:3" s="78" customFormat="1" x14ac:dyDescent="0.25">
      <c r="A169" s="77"/>
      <c r="B169" s="52"/>
      <c r="C169" s="75"/>
    </row>
    <row r="170" spans="1:3" s="78" customFormat="1" x14ac:dyDescent="0.25">
      <c r="A170" s="77"/>
      <c r="B170" s="52"/>
      <c r="C170" s="75"/>
    </row>
    <row r="171" spans="1:3" s="78" customFormat="1" x14ac:dyDescent="0.25">
      <c r="A171" s="77"/>
      <c r="B171" s="52"/>
      <c r="C171" s="75"/>
    </row>
    <row r="172" spans="1:3" s="78" customFormat="1" x14ac:dyDescent="0.25">
      <c r="A172" s="77"/>
      <c r="B172" s="52"/>
      <c r="C172" s="75"/>
    </row>
    <row r="173" spans="1:3" s="78" customFormat="1" x14ac:dyDescent="0.25">
      <c r="A173" s="77"/>
      <c r="B173" s="52"/>
      <c r="C173" s="75"/>
    </row>
    <row r="174" spans="1:3" s="78" customFormat="1" x14ac:dyDescent="0.25">
      <c r="A174" s="77"/>
      <c r="B174" s="52"/>
      <c r="C174" s="75"/>
    </row>
    <row r="175" spans="1:3" s="78" customFormat="1" x14ac:dyDescent="0.25">
      <c r="A175" s="77"/>
      <c r="B175" s="52"/>
      <c r="C175" s="75"/>
    </row>
    <row r="176" spans="1:3" s="78" customFormat="1" x14ac:dyDescent="0.25">
      <c r="A176" s="77"/>
      <c r="B176" s="52"/>
      <c r="C176" s="75"/>
    </row>
    <row r="177" spans="1:3" s="78" customFormat="1" x14ac:dyDescent="0.25">
      <c r="A177" s="77"/>
      <c r="B177" s="52"/>
      <c r="C177" s="75"/>
    </row>
    <row r="178" spans="1:3" s="78" customFormat="1" x14ac:dyDescent="0.25">
      <c r="A178" s="77"/>
      <c r="B178" s="52"/>
      <c r="C178" s="75"/>
    </row>
    <row r="179" spans="1:3" s="78" customFormat="1" x14ac:dyDescent="0.25">
      <c r="A179" s="77"/>
      <c r="B179" s="52"/>
      <c r="C179" s="75"/>
    </row>
    <row r="180" spans="1:3" s="78" customFormat="1" x14ac:dyDescent="0.25">
      <c r="A180" s="77"/>
      <c r="B180" s="52"/>
      <c r="C180" s="75"/>
    </row>
    <row r="181" spans="1:3" s="78" customFormat="1" x14ac:dyDescent="0.25">
      <c r="A181" s="77"/>
      <c r="B181" s="52"/>
      <c r="C181" s="75"/>
    </row>
    <row r="182" spans="1:3" s="78" customFormat="1" x14ac:dyDescent="0.25">
      <c r="A182" s="77"/>
      <c r="B182" s="52"/>
      <c r="C182" s="75"/>
    </row>
    <row r="183" spans="1:3" s="78" customFormat="1" x14ac:dyDescent="0.25">
      <c r="A183" s="77"/>
      <c r="B183" s="52"/>
      <c r="C183" s="75"/>
    </row>
    <row r="184" spans="1:3" s="78" customFormat="1" x14ac:dyDescent="0.25">
      <c r="A184" s="77"/>
      <c r="B184" s="52"/>
      <c r="C184" s="75"/>
    </row>
    <row r="185" spans="1:3" s="78" customFormat="1" x14ac:dyDescent="0.25">
      <c r="A185" s="77"/>
      <c r="B185" s="52"/>
      <c r="C185" s="75"/>
    </row>
    <row r="186" spans="1:3" s="78" customFormat="1" x14ac:dyDescent="0.25">
      <c r="A186" s="77"/>
      <c r="B186" s="52"/>
      <c r="C186" s="75"/>
    </row>
    <row r="187" spans="1:3" s="78" customFormat="1" x14ac:dyDescent="0.25">
      <c r="A187" s="77"/>
      <c r="B187" s="52"/>
      <c r="C187" s="75"/>
    </row>
    <row r="188" spans="1:3" s="78" customFormat="1" x14ac:dyDescent="0.25">
      <c r="A188" s="77"/>
      <c r="B188" s="52"/>
      <c r="C188" s="75"/>
    </row>
    <row r="189" spans="1:3" s="78" customFormat="1" x14ac:dyDescent="0.25">
      <c r="A189" s="77"/>
      <c r="B189" s="52"/>
      <c r="C189" s="75"/>
    </row>
    <row r="190" spans="1:3" s="78" customFormat="1" x14ac:dyDescent="0.25">
      <c r="A190" s="77"/>
      <c r="B190" s="52"/>
      <c r="C190" s="75"/>
    </row>
    <row r="191" spans="1:3" s="78" customFormat="1" x14ac:dyDescent="0.25">
      <c r="A191" s="77"/>
      <c r="B191" s="52"/>
      <c r="C191" s="75"/>
    </row>
    <row r="192" spans="1:3" s="78" customFormat="1" x14ac:dyDescent="0.25">
      <c r="A192" s="77"/>
      <c r="B192" s="52"/>
      <c r="C192" s="75"/>
    </row>
    <row r="193" spans="1:3" s="78" customFormat="1" x14ac:dyDescent="0.25">
      <c r="A193" s="77"/>
      <c r="B193" s="52"/>
      <c r="C193" s="75"/>
    </row>
    <row r="194" spans="1:3" s="78" customFormat="1" x14ac:dyDescent="0.25">
      <c r="A194" s="77"/>
      <c r="B194" s="52"/>
      <c r="C194" s="75"/>
    </row>
    <row r="195" spans="1:3" s="78" customFormat="1" x14ac:dyDescent="0.25">
      <c r="A195" s="77"/>
      <c r="B195" s="52"/>
      <c r="C195" s="75"/>
    </row>
    <row r="196" spans="1:3" s="78" customFormat="1" x14ac:dyDescent="0.25">
      <c r="A196" s="77"/>
      <c r="B196" s="52"/>
      <c r="C196" s="75"/>
    </row>
    <row r="197" spans="1:3" s="78" customFormat="1" x14ac:dyDescent="0.25">
      <c r="A197" s="77"/>
      <c r="B197" s="52"/>
      <c r="C197" s="75"/>
    </row>
    <row r="198" spans="1:3" s="78" customFormat="1" x14ac:dyDescent="0.25">
      <c r="A198" s="77"/>
      <c r="B198" s="52"/>
      <c r="C198" s="75"/>
    </row>
    <row r="199" spans="1:3" s="78" customFormat="1" x14ac:dyDescent="0.25">
      <c r="A199" s="77"/>
      <c r="B199" s="52"/>
      <c r="C199" s="75"/>
    </row>
    <row r="200" spans="1:3" s="78" customFormat="1" x14ac:dyDescent="0.25">
      <c r="A200" s="77"/>
      <c r="B200" s="52"/>
      <c r="C200" s="75"/>
    </row>
    <row r="201" spans="1:3" s="78" customFormat="1" x14ac:dyDescent="0.25">
      <c r="A201" s="77"/>
      <c r="B201" s="52"/>
      <c r="C201" s="75"/>
    </row>
    <row r="202" spans="1:3" s="78" customFormat="1" x14ac:dyDescent="0.25">
      <c r="A202" s="77"/>
      <c r="B202" s="52"/>
      <c r="C202" s="75"/>
    </row>
    <row r="203" spans="1:3" s="78" customFormat="1" x14ac:dyDescent="0.25">
      <c r="A203" s="77"/>
      <c r="B203" s="52"/>
      <c r="C203" s="75"/>
    </row>
    <row r="204" spans="1:3" s="78" customFormat="1" x14ac:dyDescent="0.25">
      <c r="A204" s="77"/>
      <c r="B204" s="52"/>
      <c r="C204" s="75"/>
    </row>
    <row r="205" spans="1:3" s="78" customFormat="1" x14ac:dyDescent="0.25">
      <c r="A205" s="77"/>
      <c r="B205" s="52"/>
      <c r="C205" s="75"/>
    </row>
    <row r="206" spans="1:3" s="78" customFormat="1" x14ac:dyDescent="0.25">
      <c r="A206" s="77"/>
      <c r="B206" s="52"/>
      <c r="C206" s="75"/>
    </row>
    <row r="207" spans="1:3" s="78" customFormat="1" x14ac:dyDescent="0.25">
      <c r="A207" s="77"/>
      <c r="B207" s="52"/>
      <c r="C207" s="75"/>
    </row>
    <row r="208" spans="1:3" s="78" customFormat="1" x14ac:dyDescent="0.25">
      <c r="A208" s="77"/>
      <c r="B208" s="52"/>
      <c r="C208" s="75"/>
    </row>
    <row r="209" spans="1:3" s="78" customFormat="1" x14ac:dyDescent="0.25">
      <c r="A209" s="77"/>
      <c r="B209" s="52"/>
      <c r="C209" s="75"/>
    </row>
    <row r="210" spans="1:3" s="78" customFormat="1" x14ac:dyDescent="0.25">
      <c r="A210" s="77"/>
      <c r="B210" s="52"/>
      <c r="C210" s="75"/>
    </row>
    <row r="211" spans="1:3" s="78" customFormat="1" x14ac:dyDescent="0.25">
      <c r="A211" s="77"/>
      <c r="B211" s="52"/>
      <c r="C211" s="75"/>
    </row>
    <row r="212" spans="1:3" s="78" customFormat="1" x14ac:dyDescent="0.25">
      <c r="A212" s="77"/>
      <c r="B212" s="52"/>
      <c r="C212" s="75"/>
    </row>
    <row r="213" spans="1:3" s="78" customFormat="1" x14ac:dyDescent="0.25">
      <c r="A213" s="77"/>
      <c r="B213" s="52"/>
      <c r="C213" s="75"/>
    </row>
    <row r="214" spans="1:3" s="78" customFormat="1" x14ac:dyDescent="0.25">
      <c r="A214" s="77"/>
      <c r="B214" s="52"/>
      <c r="C214" s="75"/>
    </row>
    <row r="215" spans="1:3" s="78" customFormat="1" x14ac:dyDescent="0.25">
      <c r="A215" s="77"/>
      <c r="B215" s="52"/>
      <c r="C215" s="75"/>
    </row>
    <row r="216" spans="1:3" s="78" customFormat="1" x14ac:dyDescent="0.25">
      <c r="A216" s="77"/>
      <c r="B216" s="52"/>
      <c r="C216" s="75"/>
    </row>
    <row r="217" spans="1:3" s="78" customFormat="1" x14ac:dyDescent="0.25">
      <c r="A217" s="77"/>
      <c r="B217" s="52"/>
      <c r="C217" s="75"/>
    </row>
    <row r="218" spans="1:3" s="78" customFormat="1" x14ac:dyDescent="0.25">
      <c r="A218" s="77"/>
      <c r="B218" s="52"/>
      <c r="C218" s="75"/>
    </row>
    <row r="219" spans="1:3" s="78" customFormat="1" x14ac:dyDescent="0.25">
      <c r="A219" s="77"/>
      <c r="B219" s="52"/>
      <c r="C219" s="75"/>
    </row>
    <row r="220" spans="1:3" s="78" customFormat="1" x14ac:dyDescent="0.25">
      <c r="A220" s="77"/>
      <c r="B220" s="52"/>
      <c r="C220" s="75"/>
    </row>
    <row r="221" spans="1:3" s="78" customFormat="1" x14ac:dyDescent="0.25">
      <c r="A221" s="77"/>
      <c r="B221" s="52"/>
      <c r="C221" s="75"/>
    </row>
    <row r="222" spans="1:3" s="78" customFormat="1" x14ac:dyDescent="0.25">
      <c r="A222" s="77"/>
      <c r="B222" s="52"/>
      <c r="C222" s="75"/>
    </row>
    <row r="223" spans="1:3" s="78" customFormat="1" x14ac:dyDescent="0.25">
      <c r="A223" s="77"/>
      <c r="B223" s="52"/>
      <c r="C223" s="75"/>
    </row>
    <row r="224" spans="1:3" s="78" customFormat="1" x14ac:dyDescent="0.25">
      <c r="A224" s="77"/>
      <c r="B224" s="52"/>
      <c r="C224" s="75"/>
    </row>
    <row r="225" spans="1:3" s="78" customFormat="1" x14ac:dyDescent="0.25">
      <c r="A225" s="77"/>
      <c r="B225" s="52"/>
      <c r="C225" s="75"/>
    </row>
    <row r="226" spans="1:3" s="78" customFormat="1" x14ac:dyDescent="0.25">
      <c r="A226" s="77"/>
      <c r="B226" s="52"/>
      <c r="C226" s="75"/>
    </row>
    <row r="227" spans="1:3" s="78" customFormat="1" x14ac:dyDescent="0.25">
      <c r="A227" s="77"/>
      <c r="B227" s="52"/>
      <c r="C227" s="75"/>
    </row>
    <row r="228" spans="1:3" s="78" customFormat="1" x14ac:dyDescent="0.25">
      <c r="A228" s="77"/>
      <c r="B228" s="52"/>
      <c r="C228" s="75"/>
    </row>
    <row r="229" spans="1:3" s="78" customFormat="1" x14ac:dyDescent="0.25">
      <c r="A229" s="77"/>
      <c r="B229" s="52"/>
      <c r="C229" s="75"/>
    </row>
    <row r="230" spans="1:3" s="78" customFormat="1" x14ac:dyDescent="0.25">
      <c r="A230" s="77"/>
      <c r="B230" s="52"/>
      <c r="C230" s="75"/>
    </row>
    <row r="231" spans="1:3" s="78" customFormat="1" x14ac:dyDescent="0.25">
      <c r="A231" s="77"/>
      <c r="B231" s="52"/>
      <c r="C231" s="75"/>
    </row>
    <row r="232" spans="1:3" s="78" customFormat="1" x14ac:dyDescent="0.25">
      <c r="A232" s="77"/>
      <c r="B232" s="52"/>
      <c r="C232" s="75"/>
    </row>
    <row r="233" spans="1:3" s="78" customFormat="1" x14ac:dyDescent="0.25">
      <c r="A233" s="77"/>
      <c r="B233" s="52"/>
      <c r="C233" s="75"/>
    </row>
    <row r="234" spans="1:3" s="78" customFormat="1" x14ac:dyDescent="0.25">
      <c r="A234" s="77"/>
      <c r="B234" s="52"/>
      <c r="C234" s="75"/>
    </row>
    <row r="235" spans="1:3" s="78" customFormat="1" x14ac:dyDescent="0.25">
      <c r="A235" s="77"/>
      <c r="B235" s="52"/>
      <c r="C235" s="75"/>
    </row>
    <row r="236" spans="1:3" s="78" customFormat="1" x14ac:dyDescent="0.25">
      <c r="A236" s="77"/>
      <c r="B236" s="52"/>
      <c r="C236" s="75"/>
    </row>
    <row r="237" spans="1:3" s="78" customFormat="1" x14ac:dyDescent="0.25">
      <c r="A237" s="77"/>
      <c r="B237" s="52"/>
      <c r="C237" s="75"/>
    </row>
    <row r="238" spans="1:3" s="78" customFormat="1" x14ac:dyDescent="0.25">
      <c r="A238" s="77"/>
      <c r="B238" s="52"/>
      <c r="C238" s="75"/>
    </row>
    <row r="239" spans="1:3" s="78" customFormat="1" x14ac:dyDescent="0.25">
      <c r="A239" s="77"/>
      <c r="B239" s="52"/>
      <c r="C239" s="8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85" zoomScaleNormal="85" workbookViewId="0">
      <pane xSplit="1" topLeftCell="B1" activePane="topRight" state="frozen"/>
      <selection pane="topRight" activeCell="H20" sqref="H20"/>
    </sheetView>
  </sheetViews>
  <sheetFormatPr defaultColWidth="19.33203125" defaultRowHeight="15" x14ac:dyDescent="0.25"/>
  <cols>
    <col min="1" max="1" width="23" style="36" customWidth="1"/>
    <col min="2" max="2" width="19.33203125" style="36"/>
    <col min="3" max="4" width="19.33203125" style="50"/>
    <col min="5" max="5" width="19.33203125" style="36"/>
    <col min="6" max="7" width="19.33203125" style="50"/>
    <col min="8" max="16384" width="19.33203125" style="36"/>
  </cols>
  <sheetData>
    <row r="1" spans="1:9" ht="46.5" customHeight="1" x14ac:dyDescent="0.25">
      <c r="A1" s="144" t="s">
        <v>21</v>
      </c>
      <c r="B1" s="146" t="s">
        <v>99</v>
      </c>
      <c r="C1" s="146"/>
      <c r="D1" s="146"/>
      <c r="E1" s="146"/>
      <c r="F1" s="146"/>
      <c r="G1" s="147"/>
    </row>
    <row r="2" spans="1:9" ht="25.5" customHeight="1" thickBot="1" x14ac:dyDescent="0.3">
      <c r="A2" s="145"/>
      <c r="B2" s="148" t="s">
        <v>76</v>
      </c>
      <c r="C2" s="148"/>
      <c r="D2" s="148"/>
      <c r="E2" s="148" t="s">
        <v>77</v>
      </c>
      <c r="F2" s="148"/>
      <c r="G2" s="149"/>
    </row>
    <row r="3" spans="1:9" s="40" customFormat="1" ht="60.6" thickBot="1" x14ac:dyDescent="0.3">
      <c r="A3" s="145"/>
      <c r="B3" s="37" t="s">
        <v>78</v>
      </c>
      <c r="C3" s="38" t="s">
        <v>33</v>
      </c>
      <c r="D3" s="38" t="s">
        <v>55</v>
      </c>
      <c r="E3" s="37" t="s">
        <v>78</v>
      </c>
      <c r="F3" s="38" t="s">
        <v>33</v>
      </c>
      <c r="G3" s="39" t="s">
        <v>55</v>
      </c>
    </row>
    <row r="4" spans="1:9" x14ac:dyDescent="0.25">
      <c r="A4" s="41" t="s">
        <v>1</v>
      </c>
      <c r="B4" s="42">
        <v>273</v>
      </c>
      <c r="C4" s="43">
        <v>6658.44</v>
      </c>
      <c r="D4" s="43">
        <f t="shared" ref="D4:D11" si="0">B4*C4</f>
        <v>1817754.1199999999</v>
      </c>
      <c r="E4" s="42">
        <v>178</v>
      </c>
      <c r="F4" s="43">
        <v>12894.69</v>
      </c>
      <c r="G4" s="43">
        <f t="shared" ref="G4:G11" si="1">E4*F4</f>
        <v>2295254.8200000003</v>
      </c>
    </row>
    <row r="5" spans="1:9" ht="30" x14ac:dyDescent="0.25">
      <c r="A5" s="41" t="s">
        <v>50</v>
      </c>
      <c r="B5" s="42">
        <v>524</v>
      </c>
      <c r="C5" s="43">
        <v>6658.44</v>
      </c>
      <c r="D5" s="43">
        <f>B5*C5</f>
        <v>3489022.5599999996</v>
      </c>
      <c r="E5" s="42">
        <v>372</v>
      </c>
      <c r="F5" s="43">
        <v>12894.69</v>
      </c>
      <c r="G5" s="43">
        <f t="shared" si="1"/>
        <v>4796824.6800000006</v>
      </c>
    </row>
    <row r="6" spans="1:9" x14ac:dyDescent="0.25">
      <c r="A6" s="41" t="s">
        <v>4</v>
      </c>
      <c r="B6" s="42">
        <v>321</v>
      </c>
      <c r="C6" s="43">
        <v>6658.44</v>
      </c>
      <c r="D6" s="43">
        <f t="shared" si="0"/>
        <v>2137359.2399999998</v>
      </c>
      <c r="E6" s="42">
        <v>231</v>
      </c>
      <c r="F6" s="43">
        <v>12894.69</v>
      </c>
      <c r="G6" s="43">
        <f t="shared" si="1"/>
        <v>2978673.39</v>
      </c>
    </row>
    <row r="7" spans="1:9" x14ac:dyDescent="0.25">
      <c r="A7" s="41" t="s">
        <v>7</v>
      </c>
      <c r="B7" s="42">
        <v>514</v>
      </c>
      <c r="C7" s="43">
        <v>6658.44</v>
      </c>
      <c r="D7" s="43">
        <f t="shared" si="0"/>
        <v>3422438.1599999997</v>
      </c>
      <c r="E7" s="42">
        <v>295</v>
      </c>
      <c r="F7" s="43">
        <v>12894.69</v>
      </c>
      <c r="G7" s="43">
        <f t="shared" si="1"/>
        <v>3803933.5500000003</v>
      </c>
    </row>
    <row r="8" spans="1:9" x14ac:dyDescent="0.25">
      <c r="A8" s="41" t="s">
        <v>9</v>
      </c>
      <c r="B8" s="42">
        <v>692</v>
      </c>
      <c r="C8" s="43">
        <v>6658.44</v>
      </c>
      <c r="D8" s="43">
        <f t="shared" si="0"/>
        <v>4607640.4799999995</v>
      </c>
      <c r="E8" s="42">
        <v>298</v>
      </c>
      <c r="F8" s="43">
        <v>12894.69</v>
      </c>
      <c r="G8" s="43">
        <f t="shared" si="1"/>
        <v>3842617.62</v>
      </c>
      <c r="I8" s="36" t="s">
        <v>79</v>
      </c>
    </row>
    <row r="9" spans="1:9" x14ac:dyDescent="0.25">
      <c r="A9" s="41" t="s">
        <v>10</v>
      </c>
      <c r="B9" s="42">
        <v>255</v>
      </c>
      <c r="C9" s="43">
        <v>6658.44</v>
      </c>
      <c r="D9" s="43">
        <f t="shared" si="0"/>
        <v>1697902.2</v>
      </c>
      <c r="E9" s="42">
        <v>312</v>
      </c>
      <c r="F9" s="43">
        <v>12894.69</v>
      </c>
      <c r="G9" s="43">
        <f t="shared" si="1"/>
        <v>4023143.2800000003</v>
      </c>
    </row>
    <row r="10" spans="1:9" x14ac:dyDescent="0.25">
      <c r="A10" s="41" t="s">
        <v>11</v>
      </c>
      <c r="B10" s="42">
        <v>1370</v>
      </c>
      <c r="C10" s="43">
        <v>6658.44</v>
      </c>
      <c r="D10" s="43">
        <f t="shared" si="0"/>
        <v>9122062.7999999989</v>
      </c>
      <c r="E10" s="42">
        <v>663</v>
      </c>
      <c r="F10" s="43">
        <v>12894.69</v>
      </c>
      <c r="G10" s="43">
        <f t="shared" si="1"/>
        <v>8549179.4700000007</v>
      </c>
    </row>
    <row r="11" spans="1:9" ht="15.6" thickBot="1" x14ac:dyDescent="0.3">
      <c r="A11" s="41" t="s">
        <v>15</v>
      </c>
      <c r="B11" s="42">
        <v>308</v>
      </c>
      <c r="C11" s="43">
        <v>6658.44</v>
      </c>
      <c r="D11" s="43">
        <f t="shared" si="0"/>
        <v>2050799.5199999998</v>
      </c>
      <c r="E11" s="42">
        <v>285</v>
      </c>
      <c r="F11" s="43">
        <v>12894.69</v>
      </c>
      <c r="G11" s="43">
        <f t="shared" si="1"/>
        <v>3674986.6500000004</v>
      </c>
    </row>
    <row r="12" spans="1:9" s="48" customFormat="1" ht="15.6" thickBot="1" x14ac:dyDescent="0.3">
      <c r="A12" s="44" t="s">
        <v>22</v>
      </c>
      <c r="B12" s="45">
        <f>SUM(B4:B11)</f>
        <v>4257</v>
      </c>
      <c r="C12" s="46">
        <v>6658.44</v>
      </c>
      <c r="D12" s="46">
        <f>SUM(D4:D11)</f>
        <v>28344979.079999994</v>
      </c>
      <c r="E12" s="45">
        <f>SUM(E4:E11)</f>
        <v>2634</v>
      </c>
      <c r="F12" s="46">
        <v>12894.69</v>
      </c>
      <c r="G12" s="46">
        <f>SUM(G4:G11)</f>
        <v>33964613.460000001</v>
      </c>
      <c r="H12" s="47"/>
    </row>
    <row r="13" spans="1:9" x14ac:dyDescent="0.25">
      <c r="A13" s="49"/>
    </row>
    <row r="21" spans="5:5" s="50" customFormat="1" x14ac:dyDescent="0.25">
      <c r="E21" s="51"/>
    </row>
  </sheetData>
  <autoFilter ref="A3:A14"/>
  <mergeCells count="4">
    <mergeCell ref="A1:A3"/>
    <mergeCell ref="B1:G1"/>
    <mergeCell ref="B2:D2"/>
    <mergeCell ref="E2:G2"/>
  </mergeCells>
  <pageMargins left="0.70866141732283472" right="0.70866141732283472" top="1.04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ЗПТ </vt:lpstr>
      <vt:lpstr>профілактика</vt:lpstr>
      <vt:lpstr>ВГС</vt:lpstr>
      <vt:lpstr>МПСС ТБ</vt:lpstr>
      <vt:lpstr>'ЗПТ '!Область_печати</vt:lpstr>
      <vt:lpstr>'МПСС ТБ'!Область_печати</vt:lpstr>
      <vt:lpstr>профілактика!Область_печати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Isakov Viktor</dc:creator>
  <cp:lastModifiedBy>Isakov Viktor</cp:lastModifiedBy>
  <dcterms:created xsi:type="dcterms:W3CDTF">2006-09-16T00:00:00Z</dcterms:created>
  <dcterms:modified xsi:type="dcterms:W3CDTF">2020-12-08T08:15:41Z</dcterms:modified>
</cp:coreProperties>
</file>