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515" windowHeight="10995" activeTab="0"/>
  </bookViews>
  <sheets>
    <sheet name="Всього " sheetId="1" r:id="rId1"/>
    <sheet name="ВДТБ М+" sheetId="2" r:id="rId2"/>
    <sheet name="ВДТБ" sheetId="3" r:id="rId3"/>
    <sheet name="РТБ" sheetId="4" r:id="rId4"/>
    <sheet name="ВДТБ+РТБ" sheetId="5" r:id="rId5"/>
    <sheet name="ВДТБ+РТБ (лег+позал)" sheetId="6" r:id="rId6"/>
    <sheet name="ІТБ" sheetId="7" r:id="rId7"/>
  </sheets>
  <definedNames>
    <definedName name="_xlnm.Print_Area" localSheetId="2">'ВДТБ'!$B$2:$X$40</definedName>
    <definedName name="_xlnm.Print_Area" localSheetId="4">'ВДТБ+РТБ'!$B$2:$X$40</definedName>
    <definedName name="_xlnm.Print_Area" localSheetId="0">'Всього '!$B$2:$X$40</definedName>
    <definedName name="_xlnm.Print_Area" localSheetId="6">'ІТБ'!$B$2:$X$40</definedName>
    <definedName name="_xlnm.Print_Area" localSheetId="3">'РТБ'!$B$2:$X$40</definedName>
  </definedNames>
  <calcPr fullCalcOnLoad="1"/>
</workbook>
</file>

<file path=xl/sharedStrings.xml><?xml version="1.0" encoding="utf-8"?>
<sst xmlns="http://schemas.openxmlformats.org/spreadsheetml/2006/main" count="468" uniqueCount="68">
  <si>
    <t>№ п/п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</si>
  <si>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</si>
  <si>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</si>
  <si>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</si>
  <si>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</si>
  <si>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</si>
  <si>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</si>
  <si>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</si>
  <si>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</si>
  <si>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</si>
  <si>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</si>
  <si>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</si>
  <si>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</si>
  <si>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</si>
  <si>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</si>
  <si>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</si>
  <si>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</si>
  <si>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</si>
  <si>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</si>
  <si>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</si>
  <si>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</si>
  <si>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</si>
  <si>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</si>
  <si>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</si>
  <si>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</si>
  <si>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</si>
  <si>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Адміністративні території</t>
  </si>
  <si>
    <t>%</t>
  </si>
  <si>
    <t>Ефективне лікування**</t>
  </si>
  <si>
    <t>Померло хворих</t>
  </si>
  <si>
    <t>Невдале лікування</t>
  </si>
  <si>
    <t>Діагноз "туберкульоз" знятий</t>
  </si>
  <si>
    <t>Вилікувано</t>
  </si>
  <si>
    <t>Лікування завершено</t>
  </si>
  <si>
    <t xml:space="preserve">абс. </t>
  </si>
  <si>
    <t>* Дані використані з форми звітності № 8-1 "Звіт про результати лікування хворих на туберкульоз легень, які зареєстровані 12-15 місяців тому, ТБ 08" (квартальна)</t>
  </si>
  <si>
    <t>** Це - відсоток пацієнтів з туберкульозом легень, які закінчили лікування з результатом "вилікуваний"+"лікування завершено"</t>
  </si>
  <si>
    <t>М+</t>
  </si>
  <si>
    <t>Кл-Кö</t>
  </si>
  <si>
    <t>всього</t>
  </si>
  <si>
    <t>Загальна кіл-ть випадків</t>
  </si>
  <si>
    <t>Кл-Рö</t>
  </si>
  <si>
    <t xml:space="preserve">із них переведено до кат 4 </t>
  </si>
  <si>
    <t>Заг кіл-ть без 4 катег.</t>
  </si>
  <si>
    <t>ДКВС України</t>
  </si>
  <si>
    <t>МОЗ</t>
  </si>
  <si>
    <t>Україна</t>
  </si>
  <si>
    <t xml:space="preserve"> Україна</t>
  </si>
  <si>
    <t>МО Житомир</t>
  </si>
  <si>
    <t>МО Харків</t>
  </si>
  <si>
    <t>Клініка ТБ</t>
  </si>
  <si>
    <t>Втрачений для подальшого спостереження</t>
  </si>
  <si>
    <t>Результат не оцінений</t>
  </si>
  <si>
    <t>Втрачений для подальшого спостеження</t>
  </si>
  <si>
    <t>Результати лікування хворих на вперше діагностований туберкульоз, 1+2 когорти 2019 року*</t>
  </si>
  <si>
    <t>Результати лікування хворих на рецидиви туберкульозу легень, 1+2 когорти 2019 року*</t>
  </si>
  <si>
    <t>Результати лікування хворих на інші випадки туберкульозу легень, 1+2 когорти 2019 року*</t>
  </si>
  <si>
    <t>Результати лікування хворих туберкульоз легень, 1+2 когорти 2019 року*</t>
  </si>
  <si>
    <t>Результати лікування нових випадків та рецидивів туберкульозу легень, 1+2 когорти 2019 року*</t>
  </si>
  <si>
    <t>Результати лікування нових випадків та рецидивів туберкульозу, 1+2 когорти 2019 року*</t>
  </si>
  <si>
    <t>№ з/п</t>
  </si>
  <si>
    <t>Ефективне лікування</t>
  </si>
  <si>
    <t>Перерване лікування</t>
  </si>
  <si>
    <t>Вибув/переведений</t>
  </si>
  <si>
    <t>Всього</t>
  </si>
  <si>
    <t>МОЗ України</t>
  </si>
  <si>
    <t>Мін. оборони України</t>
  </si>
  <si>
    <t xml:space="preserve">Результати лікування нових випадків туберкульозу легень, з позитивним результатом мікроскопічного дослідження мокротиння на КСБ, за 1 півріччя 2019 року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</si>
</sst>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Так&quot;;&quot;Так&quot;;&quot;Ні&quot;"/>
    <numFmt numFmtId="191" formatCode="&quot;Істина&quot;;&quot;Істина&quot;;&quot;Хибність&quot;"/>
    <numFmt numFmtId="192" formatCode="&quot;Увімк&quot;;&quot;Увімк&quot;;&quot;Вимк&quot;"/>
    <numFmt numFmtId="193" formatCode="0.0"/>
    <numFmt numFmtId="194" formatCode="#,##0.0"/>
    <numFmt numFmtId="195" formatCode="0.000"/>
    <numFmt numFmtId="196" formatCode="0.0000"/>
    <numFmt numFmtId="197" formatCode="[$-422]d\ mmmm\ yyyy&quot; р.&quot;"/>
    <numFmt numFmtId="198" formatCode="0.0%"/>
    <numFmt numFmtId="199" formatCode="_-* #,##0.0_р_._-;\-* #,##0.0_р_._-;_-* &quot;-&quot;??_р_._-;_-@_-"/>
    <numFmt numFmtId="200" formatCode="_-* #,##0_р_._-;\-* #,##0_р_._-;_-* &quot;-&quot;??_р_._-;_-@_-"/>
    <numFmt numFmtId="201" formatCode="#,##0.0_ ;\-#,##0.0\ 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sz val="10"/>
      <name val="Arial Cyr"/>
      <family val="0"/>
    </font>
    <font>
      <b/>
      <sz val="12"/>
      <name val="Times New Roman CYR"/>
      <family val="1"/>
    </font>
    <font>
      <sz val="11"/>
      <name val="Times New Roman CYR"/>
      <family val="0"/>
    </font>
    <font>
      <b/>
      <i/>
      <sz val="8"/>
      <name val="Times New Roman"/>
      <family val="1"/>
    </font>
    <font>
      <sz val="12"/>
      <name val="Times New Roman CYR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9.5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9" fontId="0" fillId="0" borderId="0" applyFont="0" applyFill="0" applyBorder="0" applyAlignment="0" applyProtection="0"/>
    <xf numFmtId="0" fontId="42" fillId="21" borderId="0" applyNumberFormat="0" applyBorder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6" fillId="0" borderId="5" applyNumberFormat="0" applyFill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1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32" borderId="8" applyNumberFormat="0" applyFon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93" fontId="12" fillId="0" borderId="12" xfId="43" applyNumberFormat="1" applyFont="1" applyBorder="1" applyAlignment="1">
      <alignment horizontal="center" vertical="center"/>
      <protection/>
    </xf>
    <xf numFmtId="1" fontId="12" fillId="0" borderId="12" xfId="43" applyNumberFormat="1" applyFont="1" applyBorder="1" applyAlignment="1">
      <alignment horizontal="center" vertical="center"/>
      <protection/>
    </xf>
    <xf numFmtId="193" fontId="2" fillId="0" borderId="12" xfId="45" applyNumberFormat="1" applyFont="1" applyBorder="1" applyAlignment="1">
      <alignment horizontal="center" vertical="center"/>
      <protection/>
    </xf>
    <xf numFmtId="1" fontId="2" fillId="0" borderId="12" xfId="45" applyNumberFormat="1" applyFont="1" applyBorder="1" applyAlignment="1">
      <alignment horizontal="center" vertical="center"/>
      <protection/>
    </xf>
    <xf numFmtId="193" fontId="12" fillId="0" borderId="13" xfId="43" applyNumberFormat="1" applyFont="1" applyBorder="1" applyAlignment="1">
      <alignment horizontal="center" vertical="center"/>
      <protection/>
    </xf>
    <xf numFmtId="193" fontId="12" fillId="0" borderId="14" xfId="43" applyNumberFormat="1" applyFont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/>
    </xf>
    <xf numFmtId="193" fontId="12" fillId="0" borderId="16" xfId="43" applyNumberFormat="1" applyFont="1" applyBorder="1" applyAlignment="1">
      <alignment horizontal="center" vertical="center"/>
      <protection/>
    </xf>
    <xf numFmtId="193" fontId="2" fillId="0" borderId="16" xfId="45" applyNumberFormat="1" applyFont="1" applyBorder="1" applyAlignment="1">
      <alignment horizontal="center" vertical="center"/>
      <protection/>
    </xf>
    <xf numFmtId="193" fontId="12" fillId="0" borderId="17" xfId="43" applyNumberFormat="1" applyFont="1" applyBorder="1" applyAlignment="1">
      <alignment horizontal="center" vertical="center"/>
      <protection/>
    </xf>
    <xf numFmtId="0" fontId="14" fillId="0" borderId="0" xfId="0" applyFont="1" applyAlignment="1">
      <alignment/>
    </xf>
    <xf numFmtId="1" fontId="12" fillId="0" borderId="18" xfId="43" applyNumberFormat="1" applyFont="1" applyBorder="1" applyAlignment="1">
      <alignment horizontal="center" vertical="center"/>
      <protection/>
    </xf>
    <xf numFmtId="1" fontId="0" fillId="0" borderId="0" xfId="0" applyNumberFormat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9" fontId="15" fillId="0" borderId="21" xfId="0" applyNumberFormat="1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5" fillId="0" borderId="23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horizontal="center" vertical="center" wrapText="1"/>
    </xf>
    <xf numFmtId="1" fontId="2" fillId="0" borderId="15" xfId="45" applyNumberFormat="1" applyFont="1" applyBorder="1" applyAlignment="1">
      <alignment horizontal="center" vertical="center"/>
      <protection/>
    </xf>
    <xf numFmtId="193" fontId="2" fillId="0" borderId="17" xfId="45" applyNumberFormat="1" applyFont="1" applyBorder="1" applyAlignment="1">
      <alignment horizontal="center" vertical="center"/>
      <protection/>
    </xf>
    <xf numFmtId="1" fontId="2" fillId="0" borderId="10" xfId="45" applyNumberFormat="1" applyFont="1" applyBorder="1" applyAlignment="1">
      <alignment horizontal="center" vertical="center"/>
      <protection/>
    </xf>
    <xf numFmtId="193" fontId="2" fillId="0" borderId="14" xfId="45" applyNumberFormat="1" applyFont="1" applyBorder="1" applyAlignment="1">
      <alignment horizontal="center" vertical="center"/>
      <protection/>
    </xf>
    <xf numFmtId="193" fontId="13" fillId="0" borderId="26" xfId="43" applyNumberFormat="1" applyFont="1" applyBorder="1" applyAlignment="1">
      <alignment horizontal="center" vertical="center"/>
      <protection/>
    </xf>
    <xf numFmtId="1" fontId="12" fillId="0" borderId="15" xfId="43" applyNumberFormat="1" applyFont="1" applyBorder="1" applyAlignment="1">
      <alignment horizontal="center" vertical="center"/>
      <protection/>
    </xf>
    <xf numFmtId="1" fontId="12" fillId="0" borderId="16" xfId="43" applyNumberFormat="1" applyFont="1" applyBorder="1" applyAlignment="1">
      <alignment horizontal="center" vertical="center"/>
      <protection/>
    </xf>
    <xf numFmtId="1" fontId="12" fillId="0" borderId="10" xfId="43" applyNumberFormat="1" applyFont="1" applyBorder="1" applyAlignment="1">
      <alignment horizontal="center" vertical="center"/>
      <protection/>
    </xf>
    <xf numFmtId="1" fontId="2" fillId="0" borderId="18" xfId="45" applyNumberFormat="1" applyFont="1" applyBorder="1" applyAlignment="1">
      <alignment horizontal="center" vertical="center"/>
      <protection/>
    </xf>
    <xf numFmtId="193" fontId="2" fillId="0" borderId="13" xfId="45" applyNumberFormat="1" applyFont="1" applyBorder="1" applyAlignment="1">
      <alignment horizontal="center" vertical="center"/>
      <protection/>
    </xf>
    <xf numFmtId="1" fontId="2" fillId="0" borderId="16" xfId="45" applyNumberFormat="1" applyFont="1" applyBorder="1" applyAlignment="1">
      <alignment horizontal="center" vertical="center"/>
      <protection/>
    </xf>
    <xf numFmtId="193" fontId="13" fillId="0" borderId="27" xfId="43" applyNumberFormat="1" applyFont="1" applyBorder="1" applyAlignment="1">
      <alignment horizontal="center" vertical="center"/>
      <protection/>
    </xf>
    <xf numFmtId="1" fontId="3" fillId="0" borderId="28" xfId="0" applyNumberFormat="1" applyFont="1" applyFill="1" applyBorder="1" applyAlignment="1">
      <alignment horizontal="center" vertical="center"/>
    </xf>
    <xf numFmtId="1" fontId="12" fillId="0" borderId="11" xfId="43" applyNumberFormat="1" applyFont="1" applyBorder="1" applyAlignment="1">
      <alignment horizontal="center" vertical="center"/>
      <protection/>
    </xf>
    <xf numFmtId="193" fontId="12" fillId="0" borderId="20" xfId="43" applyNumberFormat="1" applyFont="1" applyBorder="1" applyAlignment="1">
      <alignment horizontal="center" vertical="center"/>
      <protection/>
    </xf>
    <xf numFmtId="1" fontId="2" fillId="0" borderId="11" xfId="45" applyNumberFormat="1" applyFont="1" applyBorder="1" applyAlignment="1">
      <alignment horizontal="center" vertical="center"/>
      <protection/>
    </xf>
    <xf numFmtId="193" fontId="2" fillId="0" borderId="20" xfId="45" applyNumberFormat="1" applyFont="1" applyBorder="1" applyAlignment="1">
      <alignment horizontal="center" vertical="center"/>
      <protection/>
    </xf>
    <xf numFmtId="193" fontId="12" fillId="0" borderId="29" xfId="43" applyNumberFormat="1" applyFont="1" applyBorder="1" applyAlignment="1">
      <alignment horizontal="center" vertical="center"/>
      <protection/>
    </xf>
    <xf numFmtId="1" fontId="12" fillId="0" borderId="29" xfId="43" applyNumberFormat="1" applyFont="1" applyBorder="1" applyAlignment="1">
      <alignment horizontal="center" vertical="center"/>
      <protection/>
    </xf>
    <xf numFmtId="1" fontId="2" fillId="0" borderId="29" xfId="45" applyNumberFormat="1" applyFont="1" applyBorder="1" applyAlignment="1">
      <alignment horizontal="center" vertical="center"/>
      <protection/>
    </xf>
    <xf numFmtId="1" fontId="2" fillId="0" borderId="30" xfId="0" applyNumberFormat="1" applyFont="1" applyFill="1" applyBorder="1" applyAlignment="1">
      <alignment horizontal="center" vertical="center"/>
    </xf>
    <xf numFmtId="193" fontId="13" fillId="0" borderId="31" xfId="43" applyNumberFormat="1" applyFont="1" applyBorder="1" applyAlignment="1">
      <alignment horizontal="center" vertical="center"/>
      <protection/>
    </xf>
    <xf numFmtId="1" fontId="3" fillId="0" borderId="32" xfId="0" applyNumberFormat="1" applyFont="1" applyFill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center" vertical="center"/>
    </xf>
    <xf numFmtId="193" fontId="2" fillId="0" borderId="34" xfId="45" applyNumberFormat="1" applyFont="1" applyBorder="1" applyAlignment="1">
      <alignment horizontal="center" vertical="center"/>
      <protection/>
    </xf>
    <xf numFmtId="1" fontId="12" fillId="0" borderId="35" xfId="43" applyNumberFormat="1" applyFont="1" applyBorder="1" applyAlignment="1">
      <alignment horizontal="center" vertical="center"/>
      <protection/>
    </xf>
    <xf numFmtId="1" fontId="2" fillId="0" borderId="36" xfId="45" applyNumberFormat="1" applyFont="1" applyBorder="1" applyAlignment="1">
      <alignment horizontal="center" vertical="center"/>
      <protection/>
    </xf>
    <xf numFmtId="193" fontId="2" fillId="0" borderId="29" xfId="45" applyNumberFormat="1" applyFont="1" applyBorder="1" applyAlignment="1">
      <alignment horizontal="center" vertical="center"/>
      <protection/>
    </xf>
    <xf numFmtId="193" fontId="2" fillId="0" borderId="37" xfId="45" applyNumberFormat="1" applyFont="1" applyBorder="1" applyAlignment="1">
      <alignment horizontal="center" vertical="center"/>
      <protection/>
    </xf>
    <xf numFmtId="1" fontId="12" fillId="0" borderId="36" xfId="43" applyNumberFormat="1" applyFont="1" applyBorder="1" applyAlignment="1">
      <alignment horizontal="center" vertical="center"/>
      <protection/>
    </xf>
    <xf numFmtId="193" fontId="3" fillId="0" borderId="26" xfId="45" applyNumberFormat="1" applyFont="1" applyBorder="1" applyAlignment="1">
      <alignment horizontal="center" vertical="center"/>
      <protection/>
    </xf>
    <xf numFmtId="1" fontId="3" fillId="0" borderId="38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/>
    </xf>
    <xf numFmtId="1" fontId="3" fillId="0" borderId="40" xfId="45" applyNumberFormat="1" applyFont="1" applyBorder="1" applyAlignment="1">
      <alignment horizontal="center" vertical="center"/>
      <protection/>
    </xf>
    <xf numFmtId="1" fontId="3" fillId="0" borderId="30" xfId="45" applyNumberFormat="1" applyFont="1" applyBorder="1" applyAlignment="1">
      <alignment horizontal="center" vertical="center"/>
      <protection/>
    </xf>
    <xf numFmtId="1" fontId="3" fillId="0" borderId="33" xfId="45" applyNumberFormat="1" applyFont="1" applyBorder="1" applyAlignment="1">
      <alignment horizontal="center" vertical="center"/>
      <protection/>
    </xf>
    <xf numFmtId="1" fontId="3" fillId="0" borderId="28" xfId="45" applyNumberFormat="1" applyFont="1" applyBorder="1" applyAlignment="1">
      <alignment horizontal="center" vertical="center"/>
      <protection/>
    </xf>
    <xf numFmtId="0" fontId="11" fillId="0" borderId="41" xfId="58" applyFont="1" applyFill="1" applyBorder="1" applyAlignment="1">
      <alignment vertical="center"/>
      <protection/>
    </xf>
    <xf numFmtId="0" fontId="11" fillId="0" borderId="19" xfId="58" applyFont="1" applyFill="1" applyBorder="1" applyAlignment="1">
      <alignment vertical="center"/>
      <protection/>
    </xf>
    <xf numFmtId="0" fontId="2" fillId="0" borderId="42" xfId="0" applyFont="1" applyFill="1" applyBorder="1" applyAlignment="1">
      <alignment horizontal="center" vertical="center"/>
    </xf>
    <xf numFmtId="0" fontId="11" fillId="0" borderId="43" xfId="58" applyFont="1" applyFill="1" applyBorder="1" applyAlignment="1">
      <alignment vertical="center"/>
      <protection/>
    </xf>
    <xf numFmtId="0" fontId="16" fillId="0" borderId="0" xfId="0" applyFont="1" applyAlignment="1">
      <alignment/>
    </xf>
    <xf numFmtId="193" fontId="2" fillId="0" borderId="20" xfId="67" applyNumberFormat="1" applyFont="1" applyBorder="1" applyAlignment="1">
      <alignment horizontal="center" vertical="center"/>
    </xf>
    <xf numFmtId="193" fontId="12" fillId="0" borderId="29" xfId="67" applyNumberFormat="1" applyFont="1" applyBorder="1" applyAlignment="1">
      <alignment horizontal="center" vertical="center"/>
    </xf>
    <xf numFmtId="193" fontId="12" fillId="0" borderId="20" xfId="67" applyNumberFormat="1" applyFont="1" applyBorder="1" applyAlignment="1">
      <alignment horizontal="center" vertical="center"/>
    </xf>
    <xf numFmtId="193" fontId="2" fillId="0" borderId="29" xfId="67" applyNumberFormat="1" applyFont="1" applyBorder="1" applyAlignment="1">
      <alignment horizontal="center" vertical="center"/>
    </xf>
    <xf numFmtId="193" fontId="2" fillId="0" borderId="37" xfId="67" applyNumberFormat="1" applyFont="1" applyBorder="1" applyAlignment="1">
      <alignment horizontal="center" vertical="center"/>
    </xf>
    <xf numFmtId="193" fontId="12" fillId="0" borderId="37" xfId="67" applyNumberFormat="1" applyFont="1" applyBorder="1" applyAlignment="1">
      <alignment horizontal="center" vertical="center"/>
    </xf>
    <xf numFmtId="193" fontId="2" fillId="0" borderId="20" xfId="67" applyNumberFormat="1" applyFont="1" applyFill="1" applyBorder="1" applyAlignment="1">
      <alignment horizontal="center" vertical="center"/>
    </xf>
    <xf numFmtId="193" fontId="2" fillId="0" borderId="29" xfId="67" applyNumberFormat="1" applyFont="1" applyFill="1" applyBorder="1" applyAlignment="1">
      <alignment horizontal="center" vertical="center"/>
    </xf>
    <xf numFmtId="193" fontId="3" fillId="0" borderId="31" xfId="45" applyNumberFormat="1" applyFont="1" applyBorder="1" applyAlignment="1">
      <alignment horizontal="center" vertical="center"/>
      <protection/>
    </xf>
    <xf numFmtId="1" fontId="3" fillId="0" borderId="32" xfId="45" applyNumberFormat="1" applyFont="1" applyBorder="1" applyAlignment="1">
      <alignment horizontal="center" vertical="center"/>
      <protection/>
    </xf>
    <xf numFmtId="1" fontId="3" fillId="0" borderId="26" xfId="45" applyNumberFormat="1" applyFont="1" applyBorder="1" applyAlignment="1">
      <alignment horizontal="center" vertical="center"/>
      <protection/>
    </xf>
    <xf numFmtId="193" fontId="3" fillId="0" borderId="27" xfId="45" applyNumberFormat="1" applyFont="1" applyBorder="1" applyAlignment="1">
      <alignment horizontal="center" vertical="center"/>
      <protection/>
    </xf>
    <xf numFmtId="1" fontId="3" fillId="0" borderId="44" xfId="45" applyNumberFormat="1" applyFont="1" applyBorder="1" applyAlignment="1">
      <alignment horizontal="center" vertical="center"/>
      <protection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1" fillId="0" borderId="45" xfId="58" applyFont="1" applyFill="1" applyBorder="1" applyAlignment="1">
      <alignment vertical="center"/>
      <protection/>
    </xf>
    <xf numFmtId="0" fontId="11" fillId="0" borderId="46" xfId="58" applyFont="1" applyFill="1" applyBorder="1" applyAlignment="1">
      <alignment vertical="center"/>
      <protection/>
    </xf>
    <xf numFmtId="1" fontId="2" fillId="0" borderId="47" xfId="45" applyNumberFormat="1" applyFont="1" applyBorder="1" applyAlignment="1">
      <alignment horizontal="center" vertical="center"/>
      <protection/>
    </xf>
    <xf numFmtId="49" fontId="15" fillId="0" borderId="32" xfId="0" applyNumberFormat="1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15" fillId="0" borderId="48" xfId="0" applyNumberFormat="1" applyFont="1" applyFill="1" applyBorder="1" applyAlignment="1">
      <alignment horizontal="center" vertical="center" wrapText="1"/>
    </xf>
    <xf numFmtId="193" fontId="2" fillId="0" borderId="13" xfId="67" applyNumberFormat="1" applyFont="1" applyBorder="1" applyAlignment="1">
      <alignment horizontal="center" vertical="center"/>
    </xf>
    <xf numFmtId="193" fontId="12" fillId="0" borderId="12" xfId="67" applyNumberFormat="1" applyFont="1" applyBorder="1" applyAlignment="1">
      <alignment horizontal="center" vertical="center"/>
    </xf>
    <xf numFmtId="193" fontId="12" fillId="0" borderId="14" xfId="67" applyNumberFormat="1" applyFont="1" applyBorder="1" applyAlignment="1">
      <alignment horizontal="center" vertical="center"/>
    </xf>
    <xf numFmtId="193" fontId="2" fillId="0" borderId="14" xfId="67" applyNumberFormat="1" applyFont="1" applyBorder="1" applyAlignment="1">
      <alignment horizontal="center" vertical="center"/>
    </xf>
    <xf numFmtId="193" fontId="2" fillId="0" borderId="12" xfId="67" applyNumberFormat="1" applyFont="1" applyBorder="1" applyAlignment="1">
      <alignment horizontal="center" vertical="center"/>
    </xf>
    <xf numFmtId="193" fontId="12" fillId="0" borderId="13" xfId="67" applyNumberFormat="1" applyFont="1" applyBorder="1" applyAlignment="1">
      <alignment horizontal="center" vertical="center"/>
    </xf>
    <xf numFmtId="193" fontId="2" fillId="0" borderId="49" xfId="67" applyNumberFormat="1" applyFont="1" applyBorder="1" applyAlignment="1">
      <alignment horizontal="center" vertical="center"/>
    </xf>
    <xf numFmtId="193" fontId="12" fillId="0" borderId="47" xfId="67" applyNumberFormat="1" applyFont="1" applyBorder="1" applyAlignment="1">
      <alignment horizontal="center" vertical="center"/>
    </xf>
    <xf numFmtId="193" fontId="2" fillId="0" borderId="50" xfId="67" applyNumberFormat="1" applyFont="1" applyFill="1" applyBorder="1" applyAlignment="1">
      <alignment horizontal="center" vertical="center"/>
    </xf>
    <xf numFmtId="1" fontId="12" fillId="0" borderId="42" xfId="43" applyNumberFormat="1" applyFont="1" applyBorder="1" applyAlignment="1">
      <alignment horizontal="center" vertical="center"/>
      <protection/>
    </xf>
    <xf numFmtId="1" fontId="2" fillId="0" borderId="51" xfId="45" applyNumberFormat="1" applyFont="1" applyBorder="1" applyAlignment="1">
      <alignment horizontal="center" vertical="center"/>
      <protection/>
    </xf>
    <xf numFmtId="193" fontId="2" fillId="0" borderId="47" xfId="67" applyNumberFormat="1" applyFont="1" applyFill="1" applyBorder="1" applyAlignment="1">
      <alignment horizontal="center" vertical="center"/>
    </xf>
    <xf numFmtId="1" fontId="2" fillId="0" borderId="42" xfId="45" applyNumberFormat="1" applyFont="1" applyBorder="1" applyAlignment="1">
      <alignment horizontal="center" vertical="center"/>
      <protection/>
    </xf>
    <xf numFmtId="1" fontId="12" fillId="0" borderId="51" xfId="43" applyNumberFormat="1" applyFont="1" applyBorder="1" applyAlignment="1">
      <alignment horizontal="center" vertical="center"/>
      <protection/>
    </xf>
    <xf numFmtId="193" fontId="12" fillId="0" borderId="50" xfId="67" applyNumberFormat="1" applyFont="1" applyBorder="1" applyAlignment="1">
      <alignment horizontal="center" vertical="center"/>
    </xf>
    <xf numFmtId="1" fontId="12" fillId="0" borderId="47" xfId="43" applyNumberFormat="1" applyFont="1" applyBorder="1" applyAlignment="1">
      <alignment horizontal="center" vertical="center"/>
      <protection/>
    </xf>
    <xf numFmtId="1" fontId="3" fillId="0" borderId="52" xfId="0" applyNumberFormat="1" applyFont="1" applyFill="1" applyBorder="1" applyAlignment="1">
      <alignment horizontal="center" vertical="center"/>
    </xf>
    <xf numFmtId="193" fontId="3" fillId="0" borderId="48" xfId="67" applyNumberFormat="1" applyFont="1" applyBorder="1" applyAlignment="1">
      <alignment horizontal="center" vertical="center"/>
    </xf>
    <xf numFmtId="193" fontId="13" fillId="0" borderId="26" xfId="67" applyNumberFormat="1" applyFont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193" fontId="3" fillId="0" borderId="48" xfId="67" applyNumberFormat="1" applyFont="1" applyFill="1" applyBorder="1" applyAlignment="1">
      <alignment horizontal="center" vertical="center"/>
    </xf>
    <xf numFmtId="193" fontId="3" fillId="0" borderId="53" xfId="67" applyNumberFormat="1" applyFont="1" applyFill="1" applyBorder="1" applyAlignment="1">
      <alignment horizontal="center" vertical="center"/>
    </xf>
    <xf numFmtId="193" fontId="3" fillId="0" borderId="26" xfId="67" applyNumberFormat="1" applyFont="1" applyFill="1" applyBorder="1" applyAlignment="1">
      <alignment horizontal="center" vertical="center"/>
    </xf>
    <xf numFmtId="193" fontId="3" fillId="0" borderId="31" xfId="67" applyNumberFormat="1" applyFont="1" applyFill="1" applyBorder="1" applyAlignment="1">
      <alignment horizontal="center" vertical="center"/>
    </xf>
    <xf numFmtId="193" fontId="13" fillId="0" borderId="48" xfId="67" applyNumberFormat="1" applyFont="1" applyBorder="1" applyAlignment="1">
      <alignment horizontal="center" vertical="center"/>
    </xf>
    <xf numFmtId="193" fontId="3" fillId="0" borderId="54" xfId="67" applyNumberFormat="1" applyFont="1" applyBorder="1" applyAlignment="1">
      <alignment horizontal="center" vertical="center"/>
    </xf>
    <xf numFmtId="193" fontId="13" fillId="0" borderId="38" xfId="67" applyNumberFormat="1" applyFont="1" applyBorder="1" applyAlignment="1">
      <alignment horizontal="center" vertical="center"/>
    </xf>
    <xf numFmtId="193" fontId="3" fillId="0" borderId="54" xfId="67" applyNumberFormat="1" applyFont="1" applyFill="1" applyBorder="1" applyAlignment="1">
      <alignment horizontal="center" vertical="center"/>
    </xf>
    <xf numFmtId="193" fontId="3" fillId="0" borderId="55" xfId="67" applyNumberFormat="1" applyFont="1" applyFill="1" applyBorder="1" applyAlignment="1">
      <alignment horizontal="center" vertical="center"/>
    </xf>
    <xf numFmtId="193" fontId="3" fillId="0" borderId="38" xfId="67" applyNumberFormat="1" applyFont="1" applyFill="1" applyBorder="1" applyAlignment="1">
      <alignment horizontal="center" vertical="center"/>
    </xf>
    <xf numFmtId="193" fontId="13" fillId="0" borderId="54" xfId="67" applyNumberFormat="1" applyFont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11" fillId="0" borderId="30" xfId="58" applyFont="1" applyFill="1" applyBorder="1" applyAlignment="1">
      <alignment vertical="center"/>
      <protection/>
    </xf>
    <xf numFmtId="0" fontId="11" fillId="0" borderId="57" xfId="58" applyFont="1" applyFill="1" applyBorder="1" applyAlignment="1">
      <alignment vertical="center"/>
      <protection/>
    </xf>
    <xf numFmtId="0" fontId="11" fillId="0" borderId="58" xfId="58" applyFont="1" applyFill="1" applyBorder="1" applyAlignment="1">
      <alignment vertical="center"/>
      <protection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49" fontId="15" fillId="0" borderId="53" xfId="0" applyNumberFormat="1" applyFont="1" applyFill="1" applyBorder="1" applyAlignment="1">
      <alignment horizontal="center" vertical="center" wrapText="1"/>
    </xf>
    <xf numFmtId="49" fontId="15" fillId="0" borderId="59" xfId="0" applyNumberFormat="1" applyFont="1" applyFill="1" applyBorder="1" applyAlignment="1">
      <alignment horizontal="center" vertical="center" wrapText="1"/>
    </xf>
    <xf numFmtId="193" fontId="0" fillId="0" borderId="0" xfId="0" applyNumberFormat="1" applyAlignment="1">
      <alignment/>
    </xf>
    <xf numFmtId="1" fontId="3" fillId="0" borderId="60" xfId="45" applyNumberFormat="1" applyFont="1" applyBorder="1" applyAlignment="1">
      <alignment horizontal="center" vertical="center"/>
      <protection/>
    </xf>
    <xf numFmtId="1" fontId="3" fillId="0" borderId="12" xfId="45" applyNumberFormat="1" applyFont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9" fillId="0" borderId="0" xfId="58" applyFont="1">
      <alignment/>
      <protection/>
    </xf>
    <xf numFmtId="0" fontId="0" fillId="0" borderId="0" xfId="57">
      <alignment/>
      <protection/>
    </xf>
    <xf numFmtId="0" fontId="2" fillId="0" borderId="0" xfId="57" applyFont="1" applyAlignment="1">
      <alignment horizontal="right"/>
      <protection/>
    </xf>
    <xf numFmtId="49" fontId="18" fillId="0" borderId="22" xfId="57" applyNumberFormat="1" applyFont="1" applyBorder="1" applyAlignment="1">
      <alignment horizontal="center" vertical="center" wrapText="1"/>
      <protection/>
    </xf>
    <xf numFmtId="49" fontId="18" fillId="0" borderId="23" xfId="57" applyNumberFormat="1" applyFont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45" xfId="57" applyFont="1" applyBorder="1">
      <alignment/>
      <protection/>
    </xf>
    <xf numFmtId="1" fontId="3" fillId="0" borderId="11" xfId="45" applyNumberFormat="1" applyFont="1" applyBorder="1" applyAlignment="1">
      <alignment horizontal="center" vertical="center"/>
      <protection/>
    </xf>
    <xf numFmtId="0" fontId="2" fillId="0" borderId="29" xfId="57" applyFont="1" applyBorder="1" applyAlignment="1">
      <alignment horizontal="center" vertical="center"/>
      <protection/>
    </xf>
    <xf numFmtId="193" fontId="12" fillId="0" borderId="29" xfId="44" applyNumberFormat="1" applyFont="1" applyBorder="1" applyAlignment="1">
      <alignment horizontal="center" vertical="center"/>
      <protection/>
    </xf>
    <xf numFmtId="1" fontId="12" fillId="0" borderId="29" xfId="44" applyNumberFormat="1" applyFont="1" applyBorder="1" applyAlignment="1">
      <alignment horizontal="center" vertical="center"/>
      <protection/>
    </xf>
    <xf numFmtId="193" fontId="12" fillId="0" borderId="20" xfId="44" applyNumberFormat="1" applyFont="1" applyBorder="1" applyAlignment="1">
      <alignment horizontal="center" vertical="center"/>
      <protection/>
    </xf>
    <xf numFmtId="0" fontId="20" fillId="33" borderId="0" xfId="45" applyFont="1" applyFill="1" applyAlignment="1">
      <alignment horizontal="center" wrapText="1"/>
      <protection/>
    </xf>
    <xf numFmtId="0" fontId="2" fillId="0" borderId="37" xfId="57" applyFont="1" applyBorder="1">
      <alignment/>
      <protection/>
    </xf>
    <xf numFmtId="0" fontId="2" fillId="0" borderId="49" xfId="57" applyFont="1" applyBorder="1">
      <alignment/>
      <protection/>
    </xf>
    <xf numFmtId="193" fontId="2" fillId="0" borderId="47" xfId="45" applyNumberFormat="1" applyFont="1" applyBorder="1" applyAlignment="1">
      <alignment horizontal="center" vertical="center"/>
      <protection/>
    </xf>
    <xf numFmtId="0" fontId="2" fillId="0" borderId="47" xfId="57" applyFont="1" applyBorder="1" applyAlignment="1">
      <alignment horizontal="center" vertical="center"/>
      <protection/>
    </xf>
    <xf numFmtId="193" fontId="12" fillId="0" borderId="47" xfId="44" applyNumberFormat="1" applyFont="1" applyBorder="1" applyAlignment="1">
      <alignment horizontal="center" vertical="center"/>
      <protection/>
    </xf>
    <xf numFmtId="1" fontId="12" fillId="0" borderId="47" xfId="44" applyNumberFormat="1" applyFont="1" applyBorder="1" applyAlignment="1">
      <alignment horizontal="center" vertical="center"/>
      <protection/>
    </xf>
    <xf numFmtId="193" fontId="12" fillId="0" borderId="50" xfId="44" applyNumberFormat="1" applyFont="1" applyBorder="1" applyAlignment="1">
      <alignment horizontal="center" vertical="center"/>
      <protection/>
    </xf>
    <xf numFmtId="1" fontId="3" fillId="0" borderId="52" xfId="57" applyNumberFormat="1" applyFont="1" applyBorder="1" applyAlignment="1">
      <alignment horizontal="center" vertical="center"/>
      <protection/>
    </xf>
    <xf numFmtId="1" fontId="3" fillId="0" borderId="53" xfId="57" applyNumberFormat="1" applyFont="1" applyBorder="1" applyAlignment="1">
      <alignment horizontal="center" vertical="center"/>
      <protection/>
    </xf>
    <xf numFmtId="193" fontId="13" fillId="0" borderId="28" xfId="44" applyNumberFormat="1" applyFont="1" applyBorder="1" applyAlignment="1">
      <alignment horizontal="center" vertical="center"/>
      <protection/>
    </xf>
    <xf numFmtId="1" fontId="3" fillId="0" borderId="27" xfId="57" applyNumberFormat="1" applyFont="1" applyBorder="1" applyAlignment="1">
      <alignment horizontal="center" vertical="center"/>
      <protection/>
    </xf>
    <xf numFmtId="193" fontId="2" fillId="0" borderId="28" xfId="45" applyNumberFormat="1" applyFont="1" applyBorder="1" applyAlignment="1">
      <alignment horizontal="center" vertical="center"/>
      <protection/>
    </xf>
    <xf numFmtId="193" fontId="3" fillId="0" borderId="28" xfId="45" applyNumberFormat="1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193" fontId="12" fillId="0" borderId="12" xfId="44" applyNumberFormat="1" applyFont="1" applyBorder="1" applyAlignment="1">
      <alignment horizontal="center" vertical="center"/>
      <protection/>
    </xf>
    <xf numFmtId="1" fontId="2" fillId="0" borderId="12" xfId="57" applyNumberFormat="1" applyFont="1" applyBorder="1" applyAlignment="1">
      <alignment horizontal="center" vertical="center"/>
      <protection/>
    </xf>
    <xf numFmtId="193" fontId="12" fillId="0" borderId="14" xfId="44" applyNumberFormat="1" applyFont="1" applyBorder="1" applyAlignment="1">
      <alignment horizontal="center" vertical="center"/>
      <protection/>
    </xf>
    <xf numFmtId="0" fontId="2" fillId="0" borderId="61" xfId="57" applyFont="1" applyBorder="1" applyAlignment="1">
      <alignment horizontal="center" vertical="center"/>
      <protection/>
    </xf>
    <xf numFmtId="193" fontId="2" fillId="0" borderId="61" xfId="45" applyNumberFormat="1" applyFont="1" applyBorder="1" applyAlignment="1">
      <alignment horizontal="center" vertical="center"/>
      <protection/>
    </xf>
    <xf numFmtId="1" fontId="2" fillId="0" borderId="61" xfId="57" applyNumberFormat="1" applyFont="1" applyBorder="1" applyAlignment="1">
      <alignment horizontal="center" vertical="center"/>
      <protection/>
    </xf>
    <xf numFmtId="1" fontId="3" fillId="0" borderId="32" xfId="57" applyNumberFormat="1" applyFont="1" applyBorder="1" applyAlignment="1">
      <alignment horizontal="center" vertical="center"/>
      <protection/>
    </xf>
    <xf numFmtId="0" fontId="21" fillId="33" borderId="0" xfId="45" applyFont="1" applyFill="1" applyAlignment="1">
      <alignment horizontal="center"/>
      <protection/>
    </xf>
    <xf numFmtId="0" fontId="2" fillId="33" borderId="45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1" fontId="0" fillId="33" borderId="0" xfId="0" applyNumberFormat="1" applyFill="1" applyAlignment="1">
      <alignment/>
    </xf>
    <xf numFmtId="0" fontId="16" fillId="34" borderId="40" xfId="0" applyFont="1" applyFill="1" applyBorder="1" applyAlignment="1">
      <alignment horizontal="center" vertical="center" wrapText="1"/>
    </xf>
    <xf numFmtId="0" fontId="16" fillId="34" borderId="30" xfId="0" applyFont="1" applyFill="1" applyBorder="1" applyAlignment="1">
      <alignment horizontal="center" vertical="center" wrapText="1"/>
    </xf>
    <xf numFmtId="0" fontId="16" fillId="34" borderId="57" xfId="0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29" xfId="0" applyNumberFormat="1" applyFont="1" applyFill="1" applyBorder="1" applyAlignment="1">
      <alignment horizontal="center" vertical="center" wrapText="1"/>
    </xf>
    <xf numFmtId="49" fontId="15" fillId="0" borderId="42" xfId="0" applyNumberFormat="1" applyFont="1" applyFill="1" applyBorder="1" applyAlignment="1">
      <alignment horizontal="center" vertical="center" wrapText="1"/>
    </xf>
    <xf numFmtId="49" fontId="15" fillId="0" borderId="47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9" fontId="15" fillId="0" borderId="50" xfId="0" applyNumberFormat="1" applyFont="1" applyFill="1" applyBorder="1" applyAlignment="1">
      <alignment horizontal="center" vertical="center" wrapText="1"/>
    </xf>
    <xf numFmtId="49" fontId="15" fillId="0" borderId="35" xfId="0" applyNumberFormat="1" applyFont="1" applyFill="1" applyBorder="1" applyAlignment="1">
      <alignment horizontal="center" vertical="center" wrapText="1"/>
    </xf>
    <xf numFmtId="49" fontId="15" fillId="0" borderId="36" xfId="0" applyNumberFormat="1" applyFont="1" applyFill="1" applyBorder="1" applyAlignment="1">
      <alignment horizontal="center" vertical="center" wrapText="1"/>
    </xf>
    <xf numFmtId="49" fontId="15" fillId="0" borderId="5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49" fontId="15" fillId="0" borderId="34" xfId="0" applyNumberFormat="1" applyFont="1" applyFill="1" applyBorder="1" applyAlignment="1">
      <alignment horizontal="center" vertical="center" wrapText="1"/>
    </xf>
    <xf numFmtId="49" fontId="15" fillId="0" borderId="37" xfId="0" applyNumberFormat="1" applyFont="1" applyFill="1" applyBorder="1" applyAlignment="1">
      <alignment horizontal="center" vertical="center" wrapText="1"/>
    </xf>
    <xf numFmtId="49" fontId="15" fillId="0" borderId="49" xfId="0" applyNumberFormat="1" applyFont="1" applyFill="1" applyBorder="1" applyAlignment="1">
      <alignment horizontal="center" vertical="center" wrapText="1"/>
    </xf>
    <xf numFmtId="0" fontId="8" fillId="0" borderId="52" xfId="58" applyFont="1" applyFill="1" applyBorder="1" applyAlignment="1">
      <alignment horizontal="center" vertical="center"/>
      <protection/>
    </xf>
    <xf numFmtId="0" fontId="8" fillId="0" borderId="31" xfId="58" applyFont="1" applyFill="1" applyBorder="1" applyAlignment="1">
      <alignment horizontal="center" vertical="center"/>
      <protection/>
    </xf>
    <xf numFmtId="49" fontId="15" fillId="0" borderId="62" xfId="0" applyNumberFormat="1" applyFont="1" applyFill="1" applyBorder="1" applyAlignment="1">
      <alignment horizontal="center" vertical="center" wrapText="1"/>
    </xf>
    <xf numFmtId="49" fontId="15" fillId="0" borderId="63" xfId="0" applyNumberFormat="1" applyFont="1" applyFill="1" applyBorder="1" applyAlignment="1">
      <alignment horizontal="center" vertical="center" wrapText="1"/>
    </xf>
    <xf numFmtId="49" fontId="15" fillId="0" borderId="64" xfId="0" applyNumberFormat="1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49" fontId="15" fillId="0" borderId="56" xfId="0" applyNumberFormat="1" applyFont="1" applyFill="1" applyBorder="1" applyAlignment="1">
      <alignment horizontal="center" vertical="center" wrapText="1"/>
    </xf>
    <xf numFmtId="49" fontId="15" fillId="0" borderId="41" xfId="0" applyNumberFormat="1" applyFont="1" applyFill="1" applyBorder="1" applyAlignment="1">
      <alignment horizontal="center" vertical="center" wrapText="1"/>
    </xf>
    <xf numFmtId="49" fontId="15" fillId="0" borderId="66" xfId="0" applyNumberFormat="1" applyFont="1" applyFill="1" applyBorder="1" applyAlignment="1">
      <alignment horizontal="center" vertical="center" wrapText="1"/>
    </xf>
    <xf numFmtId="0" fontId="10" fillId="0" borderId="0" xfId="58" applyFont="1" applyFill="1" applyBorder="1" applyAlignment="1">
      <alignment horizontal="left" vertical="justify"/>
      <protection/>
    </xf>
    <xf numFmtId="49" fontId="15" fillId="0" borderId="67" xfId="0" applyNumberFormat="1" applyFont="1" applyFill="1" applyBorder="1" applyAlignment="1">
      <alignment horizontal="center" vertical="center" wrapText="1"/>
    </xf>
    <xf numFmtId="49" fontId="15" fillId="0" borderId="68" xfId="0" applyNumberFormat="1" applyFont="1" applyFill="1" applyBorder="1" applyAlignment="1">
      <alignment horizontal="center" vertical="center" wrapText="1"/>
    </xf>
    <xf numFmtId="49" fontId="15" fillId="0" borderId="69" xfId="0" applyNumberFormat="1" applyFont="1" applyFill="1" applyBorder="1" applyAlignment="1">
      <alignment horizontal="center" vertical="center" wrapText="1"/>
    </xf>
    <xf numFmtId="49" fontId="15" fillId="0" borderId="70" xfId="0" applyNumberFormat="1" applyFont="1" applyFill="1" applyBorder="1" applyAlignment="1">
      <alignment horizontal="center" vertical="center" wrapText="1"/>
    </xf>
    <xf numFmtId="49" fontId="15" fillId="0" borderId="71" xfId="0" applyNumberFormat="1" applyFont="1" applyFill="1" applyBorder="1" applyAlignment="1">
      <alignment horizontal="center" vertical="center" wrapText="1"/>
    </xf>
    <xf numFmtId="49" fontId="15" fillId="0" borderId="65" xfId="0" applyNumberFormat="1" applyFont="1" applyFill="1" applyBorder="1" applyAlignment="1">
      <alignment horizontal="center" vertical="center" wrapText="1"/>
    </xf>
    <xf numFmtId="0" fontId="8" fillId="35" borderId="72" xfId="59" applyFont="1" applyFill="1" applyBorder="1" applyAlignment="1">
      <alignment horizontal="center" vertical="center"/>
      <protection/>
    </xf>
    <xf numFmtId="0" fontId="11" fillId="0" borderId="54" xfId="0" applyFont="1" applyBorder="1" applyAlignment="1">
      <alignment horizontal="center" vertical="center"/>
    </xf>
    <xf numFmtId="0" fontId="8" fillId="35" borderId="52" xfId="59" applyFont="1" applyFill="1" applyBorder="1" applyAlignment="1">
      <alignment horizontal="center" vertical="center"/>
      <protection/>
    </xf>
    <xf numFmtId="0" fontId="8" fillId="35" borderId="31" xfId="59" applyFont="1" applyFill="1" applyBorder="1" applyAlignment="1">
      <alignment horizontal="center" vertical="center"/>
      <protection/>
    </xf>
    <xf numFmtId="49" fontId="18" fillId="0" borderId="16" xfId="57" applyNumberFormat="1" applyFont="1" applyBorder="1" applyAlignment="1">
      <alignment horizontal="center" vertical="center" wrapText="1"/>
      <protection/>
    </xf>
    <xf numFmtId="49" fontId="18" fillId="0" borderId="17" xfId="57" applyNumberFormat="1" applyFont="1" applyBorder="1" applyAlignment="1">
      <alignment horizontal="center" vertical="center" wrapText="1"/>
      <protection/>
    </xf>
    <xf numFmtId="49" fontId="18" fillId="0" borderId="29" xfId="57" applyNumberFormat="1" applyFont="1" applyBorder="1" applyAlignment="1">
      <alignment horizontal="center" vertical="center" wrapText="1"/>
      <protection/>
    </xf>
    <xf numFmtId="49" fontId="18" fillId="0" borderId="20" xfId="57" applyNumberFormat="1" applyFont="1" applyBorder="1" applyAlignment="1">
      <alignment horizontal="center" vertical="center" wrapText="1"/>
      <protection/>
    </xf>
    <xf numFmtId="49" fontId="18" fillId="0" borderId="11" xfId="57" applyNumberFormat="1" applyFont="1" applyBorder="1" applyAlignment="1">
      <alignment horizontal="center" vertical="center" wrapText="1"/>
      <protection/>
    </xf>
    <xf numFmtId="49" fontId="18" fillId="0" borderId="24" xfId="57" applyNumberFormat="1" applyFont="1" applyBorder="1" applyAlignment="1">
      <alignment horizontal="center" vertical="center" wrapText="1"/>
      <protection/>
    </xf>
    <xf numFmtId="49" fontId="19" fillId="0" borderId="29" xfId="57" applyNumberFormat="1" applyFont="1" applyBorder="1" applyAlignment="1">
      <alignment horizontal="center" vertical="center" wrapText="1"/>
      <protection/>
    </xf>
    <xf numFmtId="0" fontId="11" fillId="0" borderId="73" xfId="59" applyFont="1" applyBorder="1" applyAlignment="1">
      <alignment horizontal="center" vertical="center" textRotation="180"/>
      <protection/>
    </xf>
    <xf numFmtId="0" fontId="11" fillId="0" borderId="41" xfId="58" applyFont="1" applyBorder="1" applyAlignment="1">
      <alignment horizontal="left" vertical="center"/>
      <protection/>
    </xf>
    <xf numFmtId="0" fontId="11" fillId="0" borderId="19" xfId="58" applyFont="1" applyBorder="1" applyAlignment="1">
      <alignment horizontal="left" vertical="center"/>
      <protection/>
    </xf>
    <xf numFmtId="0" fontId="11" fillId="0" borderId="74" xfId="58" applyFont="1" applyBorder="1" applyAlignment="1">
      <alignment horizontal="left" vertical="center"/>
      <protection/>
    </xf>
    <xf numFmtId="0" fontId="11" fillId="0" borderId="75" xfId="58" applyFont="1" applyBorder="1" applyAlignment="1">
      <alignment horizontal="left" vertical="center"/>
      <protection/>
    </xf>
    <xf numFmtId="0" fontId="2" fillId="0" borderId="0" xfId="58" applyFont="1" applyAlignment="1">
      <alignment horizontal="right"/>
      <protection/>
    </xf>
    <xf numFmtId="0" fontId="3" fillId="35" borderId="0" xfId="57" applyFont="1" applyFill="1" applyAlignment="1">
      <alignment horizontal="center" vertical="center" wrapText="1"/>
      <protection/>
    </xf>
    <xf numFmtId="0" fontId="10" fillId="0" borderId="0" xfId="57" applyFont="1" applyAlignment="1">
      <alignment horizontal="left"/>
      <protection/>
    </xf>
    <xf numFmtId="49" fontId="15" fillId="0" borderId="62" xfId="57" applyNumberFormat="1" applyFont="1" applyBorder="1" applyAlignment="1">
      <alignment horizontal="center" vertical="center" wrapText="1"/>
      <protection/>
    </xf>
    <xf numFmtId="49" fontId="15" fillId="0" borderId="67" xfId="57" applyNumberFormat="1" applyFont="1" applyBorder="1" applyAlignment="1">
      <alignment horizontal="center" vertical="center" wrapText="1"/>
      <protection/>
    </xf>
    <xf numFmtId="49" fontId="15" fillId="0" borderId="68" xfId="57" applyNumberFormat="1" applyFont="1" applyBorder="1" applyAlignment="1">
      <alignment horizontal="center" vertical="center" wrapText="1"/>
      <protection/>
    </xf>
    <xf numFmtId="49" fontId="15" fillId="0" borderId="76" xfId="57" applyNumberFormat="1" applyFont="1" applyBorder="1" applyAlignment="1">
      <alignment horizontal="center" vertical="center" wrapText="1"/>
      <protection/>
    </xf>
    <xf numFmtId="49" fontId="15" fillId="0" borderId="77" xfId="57" applyNumberFormat="1" applyFont="1" applyBorder="1" applyAlignment="1">
      <alignment horizontal="center" vertical="center" wrapText="1"/>
      <protection/>
    </xf>
    <xf numFmtId="49" fontId="15" fillId="0" borderId="78" xfId="57" applyNumberFormat="1" applyFont="1" applyBorder="1" applyAlignment="1">
      <alignment horizontal="center" vertical="center" wrapText="1"/>
      <protection/>
    </xf>
    <xf numFmtId="49" fontId="18" fillId="0" borderId="15" xfId="57" applyNumberFormat="1" applyFont="1" applyBorder="1" applyAlignment="1">
      <alignment horizontal="center" vertical="center" wrapText="1"/>
      <protection/>
    </xf>
    <xf numFmtId="0" fontId="16" fillId="34" borderId="44" xfId="0" applyFont="1" applyFill="1" applyBorder="1" applyAlignment="1">
      <alignment horizontal="center" vertical="center" wrapText="1"/>
    </xf>
    <xf numFmtId="0" fontId="16" fillId="34" borderId="79" xfId="0" applyFont="1" applyFill="1" applyBorder="1" applyAlignment="1">
      <alignment horizontal="center" vertical="center" wrapText="1"/>
    </xf>
    <xf numFmtId="0" fontId="16" fillId="34" borderId="3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0" borderId="55" xfId="0" applyFont="1" applyBorder="1" applyAlignment="1">
      <alignment horizontal="center" vertical="center" wrapText="1"/>
    </xf>
    <xf numFmtId="49" fontId="15" fillId="0" borderId="32" xfId="0" applyNumberFormat="1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15" fillId="0" borderId="48" xfId="0" applyNumberFormat="1" applyFont="1" applyFill="1" applyBorder="1" applyAlignment="1">
      <alignment horizontal="center" vertical="center" wrapText="1"/>
    </xf>
    <xf numFmtId="49" fontId="15" fillId="0" borderId="40" xfId="0" applyNumberFormat="1" applyFont="1" applyFill="1" applyBorder="1" applyAlignment="1">
      <alignment horizontal="center" vertical="center" wrapText="1"/>
    </xf>
    <xf numFmtId="49" fontId="15" fillId="0" borderId="30" xfId="0" applyNumberFormat="1" applyFont="1" applyFill="1" applyBorder="1" applyAlignment="1">
      <alignment horizontal="center" vertical="center" wrapText="1"/>
    </xf>
    <xf numFmtId="49" fontId="15" fillId="0" borderId="57" xfId="0" applyNumberFormat="1" applyFont="1" applyFill="1" applyBorder="1" applyAlignment="1">
      <alignment horizontal="center" vertical="center" wrapText="1"/>
    </xf>
    <xf numFmtId="0" fontId="2" fillId="0" borderId="73" xfId="0" applyFont="1" applyBorder="1" applyAlignment="1">
      <alignment horizontal="center" textRotation="180"/>
    </xf>
    <xf numFmtId="49" fontId="15" fillId="0" borderId="74" xfId="0" applyNumberFormat="1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49" fontId="15" fillId="0" borderId="76" xfId="0" applyNumberFormat="1" applyFont="1" applyFill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49" fontId="15" fillId="0" borderId="80" xfId="0" applyNumberFormat="1" applyFont="1" applyFill="1" applyBorder="1" applyAlignment="1">
      <alignment horizontal="center" vertical="center" wrapText="1"/>
    </xf>
    <xf numFmtId="49" fontId="15" fillId="0" borderId="45" xfId="0" applyNumberFormat="1" applyFont="1" applyFill="1" applyBorder="1" applyAlignment="1">
      <alignment horizontal="center" vertical="center" wrapText="1"/>
    </xf>
    <xf numFmtId="49" fontId="15" fillId="0" borderId="81" xfId="0" applyNumberFormat="1" applyFont="1" applyFill="1" applyBorder="1" applyAlignment="1">
      <alignment horizontal="center" vertical="center" wrapText="1"/>
    </xf>
    <xf numFmtId="49" fontId="15" fillId="0" borderId="6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61" xfId="0" applyNumberFormat="1" applyFont="1" applyFill="1" applyBorder="1" applyAlignment="1">
      <alignment horizontal="center" vertical="center" wrapText="1"/>
    </xf>
    <xf numFmtId="49" fontId="15" fillId="0" borderId="77" xfId="0" applyNumberFormat="1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</cellXfs>
  <cellStyles count="55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2009 ВДТБ (8 МБТ+)" xfId="43"/>
    <cellStyle name="Звичайний_2009 ВДТБ (8 МБТ+) 2" xfId="44"/>
    <cellStyle name="Звичайний_Аркуш1" xfId="45"/>
    <cellStyle name="Зв'язана клітинка" xfId="46"/>
    <cellStyle name="Колірна тема 1" xfId="47"/>
    <cellStyle name="Колірна тема 2" xfId="48"/>
    <cellStyle name="Колірна тема 3" xfId="49"/>
    <cellStyle name="Колірна тема 4" xfId="50"/>
    <cellStyle name="Колірна тема 5" xfId="51"/>
    <cellStyle name="Колірна тема 6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_tab_tub" xfId="58"/>
    <cellStyle name="Обычный_tabl_tyber_1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Текст попередження" xfId="65"/>
    <cellStyle name="Текст пояснення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2"/>
  <sheetViews>
    <sheetView tabSelected="1" zoomScale="80" zoomScaleNormal="80" zoomScalePageLayoutView="0" workbookViewId="0" topLeftCell="A1">
      <selection activeCell="Z13" sqref="Z13"/>
    </sheetView>
  </sheetViews>
  <sheetFormatPr defaultColWidth="9.140625" defaultRowHeight="12.75"/>
  <cols>
    <col min="1" max="1" width="3.8515625" style="0" customWidth="1"/>
    <col min="2" max="2" width="5.00390625" style="0" customWidth="1"/>
    <col min="3" max="3" width="24.28125" style="0" customWidth="1"/>
    <col min="4" max="4" width="10.7109375" style="0" customWidth="1"/>
    <col min="5" max="8" width="6.8515625" style="0" customWidth="1"/>
    <col min="9" max="9" width="7.7109375" style="0" customWidth="1"/>
    <col min="10" max="21" width="6.8515625" style="0" customWidth="1"/>
    <col min="22" max="22" width="8.140625" style="0" customWidth="1"/>
    <col min="23" max="23" width="4.8515625" style="0" customWidth="1"/>
    <col min="24" max="24" width="9.421875" style="0" customWidth="1"/>
    <col min="25" max="25" width="5.8515625" style="0" customWidth="1"/>
    <col min="26" max="26" width="9.28125" style="0" customWidth="1"/>
  </cols>
  <sheetData>
    <row r="1" spans="20:22" ht="13.5" customHeight="1">
      <c r="T1" s="186"/>
      <c r="U1" s="186"/>
      <c r="V1" s="186"/>
    </row>
    <row r="2" spans="2:22" ht="18.75" customHeight="1" thickBot="1">
      <c r="B2" s="187" t="s">
        <v>57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</row>
    <row r="3" spans="2:24" ht="29.25" customHeight="1" thickBot="1">
      <c r="B3" s="193" t="s">
        <v>0</v>
      </c>
      <c r="C3" s="195" t="s">
        <v>26</v>
      </c>
      <c r="D3" s="206" t="s">
        <v>40</v>
      </c>
      <c r="E3" s="207"/>
      <c r="F3" s="207"/>
      <c r="G3" s="193" t="s">
        <v>28</v>
      </c>
      <c r="H3" s="194"/>
      <c r="I3" s="194"/>
      <c r="J3" s="195"/>
      <c r="K3" s="183" t="s">
        <v>29</v>
      </c>
      <c r="L3" s="180"/>
      <c r="M3" s="193" t="s">
        <v>30</v>
      </c>
      <c r="N3" s="194"/>
      <c r="O3" s="194"/>
      <c r="P3" s="195"/>
      <c r="Q3" s="183" t="s">
        <v>51</v>
      </c>
      <c r="R3" s="180"/>
      <c r="S3" s="183" t="s">
        <v>52</v>
      </c>
      <c r="T3" s="188"/>
      <c r="U3" s="174" t="s">
        <v>31</v>
      </c>
      <c r="V3" s="180"/>
      <c r="X3" s="171" t="s">
        <v>43</v>
      </c>
    </row>
    <row r="4" spans="2:24" ht="12.75">
      <c r="B4" s="202"/>
      <c r="C4" s="204"/>
      <c r="D4" s="198" t="s">
        <v>39</v>
      </c>
      <c r="E4" s="174" t="s">
        <v>42</v>
      </c>
      <c r="F4" s="188"/>
      <c r="G4" s="174" t="s">
        <v>32</v>
      </c>
      <c r="H4" s="175"/>
      <c r="I4" s="175" t="s">
        <v>33</v>
      </c>
      <c r="J4" s="180"/>
      <c r="K4" s="184"/>
      <c r="L4" s="181"/>
      <c r="M4" s="174" t="s">
        <v>37</v>
      </c>
      <c r="N4" s="175"/>
      <c r="O4" s="175" t="s">
        <v>38</v>
      </c>
      <c r="P4" s="180"/>
      <c r="Q4" s="184"/>
      <c r="R4" s="181"/>
      <c r="S4" s="184"/>
      <c r="T4" s="189"/>
      <c r="U4" s="176"/>
      <c r="V4" s="181"/>
      <c r="X4" s="172"/>
    </row>
    <row r="5" spans="2:24" ht="12.75">
      <c r="B5" s="202"/>
      <c r="C5" s="204"/>
      <c r="D5" s="199"/>
      <c r="E5" s="176"/>
      <c r="F5" s="189"/>
      <c r="G5" s="176"/>
      <c r="H5" s="177"/>
      <c r="I5" s="177"/>
      <c r="J5" s="181"/>
      <c r="K5" s="184"/>
      <c r="L5" s="181"/>
      <c r="M5" s="176"/>
      <c r="N5" s="177"/>
      <c r="O5" s="177"/>
      <c r="P5" s="181"/>
      <c r="Q5" s="184"/>
      <c r="R5" s="181"/>
      <c r="S5" s="184"/>
      <c r="T5" s="189"/>
      <c r="U5" s="176"/>
      <c r="V5" s="181"/>
      <c r="X5" s="172"/>
    </row>
    <row r="6" spans="2:24" ht="12.75" customHeight="1" thickBot="1">
      <c r="B6" s="202"/>
      <c r="C6" s="204"/>
      <c r="D6" s="199"/>
      <c r="E6" s="178"/>
      <c r="F6" s="190"/>
      <c r="G6" s="178"/>
      <c r="H6" s="179"/>
      <c r="I6" s="179"/>
      <c r="J6" s="182"/>
      <c r="K6" s="185"/>
      <c r="L6" s="182"/>
      <c r="M6" s="178"/>
      <c r="N6" s="179"/>
      <c r="O6" s="179"/>
      <c r="P6" s="182"/>
      <c r="Q6" s="185"/>
      <c r="R6" s="182"/>
      <c r="S6" s="185"/>
      <c r="T6" s="190"/>
      <c r="U6" s="178"/>
      <c r="V6" s="182"/>
      <c r="X6" s="172"/>
    </row>
    <row r="7" spans="2:24" ht="13.5" thickBot="1">
      <c r="B7" s="203"/>
      <c r="C7" s="205"/>
      <c r="D7" s="200"/>
      <c r="E7" s="84" t="s">
        <v>34</v>
      </c>
      <c r="F7" s="127" t="s">
        <v>27</v>
      </c>
      <c r="G7" s="84" t="s">
        <v>34</v>
      </c>
      <c r="H7" s="85" t="s">
        <v>27</v>
      </c>
      <c r="I7" s="85" t="s">
        <v>34</v>
      </c>
      <c r="J7" s="86" t="s">
        <v>27</v>
      </c>
      <c r="K7" s="128" t="s">
        <v>34</v>
      </c>
      <c r="L7" s="86" t="s">
        <v>27</v>
      </c>
      <c r="M7" s="84" t="s">
        <v>34</v>
      </c>
      <c r="N7" s="85" t="s">
        <v>27</v>
      </c>
      <c r="O7" s="85" t="s">
        <v>34</v>
      </c>
      <c r="P7" s="86" t="s">
        <v>27</v>
      </c>
      <c r="Q7" s="128" t="s">
        <v>34</v>
      </c>
      <c r="R7" s="86" t="s">
        <v>27</v>
      </c>
      <c r="S7" s="128" t="s">
        <v>34</v>
      </c>
      <c r="T7" s="127" t="s">
        <v>27</v>
      </c>
      <c r="U7" s="84" t="s">
        <v>34</v>
      </c>
      <c r="V7" s="86" t="s">
        <v>27</v>
      </c>
      <c r="X7" s="173"/>
    </row>
    <row r="8" spans="2:27" ht="15.75">
      <c r="B8" s="2">
        <v>1</v>
      </c>
      <c r="C8" s="79" t="s">
        <v>1</v>
      </c>
      <c r="D8" s="57">
        <f>ВДТБ!D8+РТБ!D8+ІТБ!D8</f>
        <v>411</v>
      </c>
      <c r="E8" s="24">
        <f>ВДТБ!E8+РТБ!E8+ІТБ!E8</f>
        <v>84</v>
      </c>
      <c r="F8" s="12">
        <f aca="true" t="shared" si="0" ref="F8:F38">E8/D8*100</f>
        <v>20.437956204379564</v>
      </c>
      <c r="G8" s="126">
        <f>ВДТБ!G8+РТБ!G8+ІТБ!G8</f>
        <v>21</v>
      </c>
      <c r="H8" s="11">
        <f aca="true" t="shared" si="1" ref="H8:H38">G8/X8*100</f>
        <v>6.422018348623854</v>
      </c>
      <c r="I8" s="30">
        <f>ВДТБ!I8+РТБ!I8+ІТБ!I8</f>
        <v>254</v>
      </c>
      <c r="J8" s="11">
        <f aca="true" t="shared" si="2" ref="J8:J38">I8/X8*100</f>
        <v>77.67584097859327</v>
      </c>
      <c r="K8" s="30">
        <f>ВДТБ!K8+РТБ!K8+ІТБ!K8</f>
        <v>23</v>
      </c>
      <c r="L8" s="12">
        <f aca="true" t="shared" si="3" ref="L8:L38">K8/X8*100</f>
        <v>7.033639143730887</v>
      </c>
      <c r="M8" s="34">
        <f>ВДТБ!M8+РТБ!M8+ІТБ!M8</f>
        <v>7</v>
      </c>
      <c r="N8" s="12">
        <f aca="true" t="shared" si="4" ref="N8:N38">M8/X8*100</f>
        <v>2.1406727828746175</v>
      </c>
      <c r="O8" s="34">
        <f>ВДТБ!O8+РТБ!O8+ІТБ!O8</f>
        <v>3</v>
      </c>
      <c r="P8" s="12">
        <f aca="true" t="shared" si="5" ref="P8:P38">O8/X8*100</f>
        <v>0.9174311926605505</v>
      </c>
      <c r="Q8" s="34">
        <f>ВДТБ!Q8+РТБ!Q8+ІТБ!Q8</f>
        <v>18</v>
      </c>
      <c r="R8" s="11">
        <f aca="true" t="shared" si="6" ref="R8:R38">Q8/X8*100</f>
        <v>5.5045871559633035</v>
      </c>
      <c r="S8" s="30">
        <f>ВДТБ!S8+РТБ!S8+ІТБ!S8</f>
        <v>1</v>
      </c>
      <c r="T8" s="11">
        <f aca="true" t="shared" si="7" ref="T8:T38">S8/X8*100</f>
        <v>0.3058103975535168</v>
      </c>
      <c r="U8" s="30">
        <v>0</v>
      </c>
      <c r="V8" s="13">
        <f aca="true" t="shared" si="8" ref="V8:V38">U8/X8*100</f>
        <v>0</v>
      </c>
      <c r="X8" s="47">
        <f>D8-E8</f>
        <v>327</v>
      </c>
      <c r="Z8" s="16"/>
      <c r="AA8" s="129"/>
    </row>
    <row r="9" spans="2:27" ht="15.75">
      <c r="B9" s="3">
        <v>2</v>
      </c>
      <c r="C9" s="79" t="s">
        <v>2</v>
      </c>
      <c r="D9" s="58">
        <f>ВДТБ!D9+РТБ!D9+ІТБ!D9</f>
        <v>337</v>
      </c>
      <c r="E9" s="39">
        <f>ВДТБ!E9+РТБ!E9+ІТБ!E9</f>
        <v>97</v>
      </c>
      <c r="F9" s="51">
        <f t="shared" si="0"/>
        <v>28.783382789317507</v>
      </c>
      <c r="G9" s="125">
        <f>ВДТБ!G9+РТБ!G9+ІТБ!G9</f>
        <v>76</v>
      </c>
      <c r="H9" s="41">
        <f t="shared" si="1"/>
        <v>31.666666666666664</v>
      </c>
      <c r="I9" s="42">
        <f>ВДТБ!I9+РТБ!I9+ІТБ!I9</f>
        <v>111</v>
      </c>
      <c r="J9" s="41">
        <f t="shared" si="2"/>
        <v>46.25</v>
      </c>
      <c r="K9" s="42">
        <f>ВДТБ!K9+РТБ!K9+ІТБ!K9</f>
        <v>28</v>
      </c>
      <c r="L9" s="51">
        <f t="shared" si="3"/>
        <v>11.666666666666666</v>
      </c>
      <c r="M9" s="43">
        <f>ВДТБ!M9+РТБ!M9+ІТБ!M9</f>
        <v>15</v>
      </c>
      <c r="N9" s="51">
        <f t="shared" si="4"/>
        <v>6.25</v>
      </c>
      <c r="O9" s="43">
        <f>ВДТБ!O9+РТБ!O9+ІТБ!O9</f>
        <v>0</v>
      </c>
      <c r="P9" s="51">
        <f t="shared" si="5"/>
        <v>0</v>
      </c>
      <c r="Q9" s="43">
        <f>ВДТБ!Q9+РТБ!Q9+ІТБ!Q9</f>
        <v>10</v>
      </c>
      <c r="R9" s="41">
        <f t="shared" si="6"/>
        <v>4.166666666666666</v>
      </c>
      <c r="S9" s="42">
        <f>ВДТБ!S9+РТБ!S9+ІТБ!S9</f>
        <v>0</v>
      </c>
      <c r="T9" s="41">
        <f t="shared" si="7"/>
        <v>0</v>
      </c>
      <c r="U9" s="42">
        <v>0</v>
      </c>
      <c r="V9" s="38">
        <f t="shared" si="8"/>
        <v>0</v>
      </c>
      <c r="X9" s="44">
        <f aca="true" t="shared" si="9" ref="X9:X33">D9-E9</f>
        <v>240</v>
      </c>
      <c r="Z9" s="16"/>
      <c r="AA9" s="129"/>
    </row>
    <row r="10" spans="2:27" ht="15.75">
      <c r="B10" s="3">
        <v>3</v>
      </c>
      <c r="C10" s="79" t="s">
        <v>3</v>
      </c>
      <c r="D10" s="58">
        <f>ВДТБ!D10+РТБ!D10+ІТБ!D10</f>
        <v>1524</v>
      </c>
      <c r="E10" s="39">
        <f>ВДТБ!E10+РТБ!E10+ІТБ!E10</f>
        <v>471</v>
      </c>
      <c r="F10" s="51">
        <f t="shared" si="0"/>
        <v>30.905511811023622</v>
      </c>
      <c r="G10" s="125">
        <f>ВДТБ!G10+РТБ!G10+ІТБ!G10</f>
        <v>166</v>
      </c>
      <c r="H10" s="41">
        <f t="shared" si="1"/>
        <v>15.7644824311491</v>
      </c>
      <c r="I10" s="42">
        <f>ВДТБ!I10+РТБ!I10+ІТБ!I10</f>
        <v>587</v>
      </c>
      <c r="J10" s="41">
        <f t="shared" si="2"/>
        <v>55.74548907882241</v>
      </c>
      <c r="K10" s="42">
        <f>ВДТБ!K10+РТБ!K10+ІТБ!K10</f>
        <v>134</v>
      </c>
      <c r="L10" s="51">
        <f t="shared" si="3"/>
        <v>12.725546058879392</v>
      </c>
      <c r="M10" s="43">
        <f>ВДТБ!M10+РТБ!M10+ІТБ!M10</f>
        <v>81</v>
      </c>
      <c r="N10" s="51">
        <f t="shared" si="4"/>
        <v>7.6923076923076925</v>
      </c>
      <c r="O10" s="43">
        <f>ВДТБ!O10+РТБ!O10+ІТБ!O10</f>
        <v>16</v>
      </c>
      <c r="P10" s="51">
        <f t="shared" si="5"/>
        <v>1.519468186134853</v>
      </c>
      <c r="Q10" s="43">
        <f>ВДТБ!Q10+РТБ!Q10+ІТБ!Q10</f>
        <v>69</v>
      </c>
      <c r="R10" s="41">
        <f t="shared" si="6"/>
        <v>6.552706552706552</v>
      </c>
      <c r="S10" s="42">
        <f>ВДТБ!S10+РТБ!S10+ІТБ!S10</f>
        <v>0</v>
      </c>
      <c r="T10" s="41">
        <f t="shared" si="7"/>
        <v>0</v>
      </c>
      <c r="U10" s="42">
        <v>0</v>
      </c>
      <c r="V10" s="38">
        <f t="shared" si="8"/>
        <v>0</v>
      </c>
      <c r="X10" s="44">
        <f t="shared" si="9"/>
        <v>1053</v>
      </c>
      <c r="Z10" s="16"/>
      <c r="AA10" s="129"/>
    </row>
    <row r="11" spans="2:27" ht="15.75">
      <c r="B11" s="3">
        <v>4</v>
      </c>
      <c r="C11" s="79" t="s">
        <v>4</v>
      </c>
      <c r="D11" s="58">
        <f>ВДТБ!D11+РТБ!D11+ІТБ!D11</f>
        <v>729</v>
      </c>
      <c r="E11" s="39">
        <f>ВДТБ!E11+РТБ!E11+ІТБ!E11</f>
        <v>184</v>
      </c>
      <c r="F11" s="51">
        <f t="shared" si="0"/>
        <v>25.240054869684496</v>
      </c>
      <c r="G11" s="125">
        <f>ВДТБ!G11+РТБ!G11+ІТБ!G11</f>
        <v>166</v>
      </c>
      <c r="H11" s="41">
        <f t="shared" si="1"/>
        <v>30.458715596330276</v>
      </c>
      <c r="I11" s="42">
        <f>ВДТБ!I11+РТБ!I11+ІТБ!I11</f>
        <v>252</v>
      </c>
      <c r="J11" s="41">
        <f t="shared" si="2"/>
        <v>46.23853211009175</v>
      </c>
      <c r="K11" s="42">
        <f>ВДТБ!K11+РТБ!K11+ІТБ!K11</f>
        <v>55</v>
      </c>
      <c r="L11" s="51">
        <f t="shared" si="3"/>
        <v>10.091743119266056</v>
      </c>
      <c r="M11" s="43">
        <f>ВДТБ!M11+РТБ!M11+ІТБ!M11</f>
        <v>37</v>
      </c>
      <c r="N11" s="51">
        <f t="shared" si="4"/>
        <v>6.7889908256880735</v>
      </c>
      <c r="O11" s="43">
        <f>ВДТБ!O11+РТБ!O11+ІТБ!O11</f>
        <v>1</v>
      </c>
      <c r="P11" s="51">
        <f t="shared" si="5"/>
        <v>0.1834862385321101</v>
      </c>
      <c r="Q11" s="43">
        <f>ВДТБ!Q11+РТБ!Q11+ІТБ!Q11</f>
        <v>34</v>
      </c>
      <c r="R11" s="41">
        <f t="shared" si="6"/>
        <v>6.238532110091743</v>
      </c>
      <c r="S11" s="42">
        <f>ВДТБ!S11+РТБ!S11+ІТБ!S11</f>
        <v>0</v>
      </c>
      <c r="T11" s="41">
        <f t="shared" si="7"/>
        <v>0</v>
      </c>
      <c r="U11" s="42">
        <v>0</v>
      </c>
      <c r="V11" s="38">
        <f t="shared" si="8"/>
        <v>0</v>
      </c>
      <c r="X11" s="44">
        <f t="shared" si="9"/>
        <v>545</v>
      </c>
      <c r="Z11" s="16"/>
      <c r="AA11" s="129"/>
    </row>
    <row r="12" spans="2:27" ht="15.75">
      <c r="B12" s="3">
        <v>5</v>
      </c>
      <c r="C12" s="79" t="s">
        <v>5</v>
      </c>
      <c r="D12" s="58">
        <f>ВДТБ!D12+РТБ!D12+ІТБ!D12</f>
        <v>450</v>
      </c>
      <c r="E12" s="39">
        <f>ВДТБ!E12+РТБ!E12+ІТБ!E12</f>
        <v>91</v>
      </c>
      <c r="F12" s="51">
        <f t="shared" si="0"/>
        <v>20.22222222222222</v>
      </c>
      <c r="G12" s="125">
        <f>ВДТБ!G12+РТБ!G12+ІТБ!G12</f>
        <v>141</v>
      </c>
      <c r="H12" s="41">
        <f t="shared" si="1"/>
        <v>39.27576601671309</v>
      </c>
      <c r="I12" s="42">
        <f>ВДТБ!I12+РТБ!I12+ІТБ!I12</f>
        <v>143</v>
      </c>
      <c r="J12" s="41">
        <f t="shared" si="2"/>
        <v>39.83286908077994</v>
      </c>
      <c r="K12" s="42">
        <f>ВДТБ!K12+РТБ!K12+ІТБ!K12</f>
        <v>35</v>
      </c>
      <c r="L12" s="51">
        <f t="shared" si="3"/>
        <v>9.749303621169917</v>
      </c>
      <c r="M12" s="43">
        <f>ВДТБ!M12+РТБ!M12+ІТБ!M12</f>
        <v>18</v>
      </c>
      <c r="N12" s="51">
        <f t="shared" si="4"/>
        <v>5.013927576601671</v>
      </c>
      <c r="O12" s="43">
        <f>ВДТБ!O12+РТБ!O12+ІТБ!O12</f>
        <v>0</v>
      </c>
      <c r="P12" s="51">
        <f t="shared" si="5"/>
        <v>0</v>
      </c>
      <c r="Q12" s="43">
        <f>ВДТБ!Q12+РТБ!Q12+ІТБ!Q12</f>
        <v>22</v>
      </c>
      <c r="R12" s="41">
        <f t="shared" si="6"/>
        <v>6.128133704735376</v>
      </c>
      <c r="S12" s="42">
        <f>ВДТБ!S12+РТБ!S12+ІТБ!S12</f>
        <v>0</v>
      </c>
      <c r="T12" s="41">
        <f t="shared" si="7"/>
        <v>0</v>
      </c>
      <c r="U12" s="42">
        <v>0</v>
      </c>
      <c r="V12" s="38">
        <f t="shared" si="8"/>
        <v>0</v>
      </c>
      <c r="X12" s="44">
        <f t="shared" si="9"/>
        <v>359</v>
      </c>
      <c r="Z12" s="16"/>
      <c r="AA12" s="129"/>
    </row>
    <row r="13" spans="2:27" ht="15.75">
      <c r="B13" s="3">
        <v>6</v>
      </c>
      <c r="C13" s="79" t="s">
        <v>6</v>
      </c>
      <c r="D13" s="58">
        <f>ВДТБ!D13+РТБ!D13+ІТБ!D13</f>
        <v>567</v>
      </c>
      <c r="E13" s="39">
        <f>ВДТБ!E13+РТБ!E13+ІТБ!E13</f>
        <v>100</v>
      </c>
      <c r="F13" s="51">
        <f t="shared" si="0"/>
        <v>17.636684303350968</v>
      </c>
      <c r="G13" s="125">
        <f>ВДТБ!G13+РТБ!G13+ІТБ!G13</f>
        <v>133</v>
      </c>
      <c r="H13" s="41">
        <f t="shared" si="1"/>
        <v>28.4796573875803</v>
      </c>
      <c r="I13" s="42">
        <f>ВДТБ!I13+РТБ!I13+ІТБ!I13</f>
        <v>216</v>
      </c>
      <c r="J13" s="41">
        <f t="shared" si="2"/>
        <v>46.25267665952891</v>
      </c>
      <c r="K13" s="42">
        <f>ВДТБ!K13+РТБ!K13+ІТБ!K13</f>
        <v>12</v>
      </c>
      <c r="L13" s="51">
        <f t="shared" si="3"/>
        <v>2.569593147751606</v>
      </c>
      <c r="M13" s="43">
        <f>ВДТБ!M13+РТБ!M13+ІТБ!M13</f>
        <v>39</v>
      </c>
      <c r="N13" s="51">
        <f t="shared" si="4"/>
        <v>8.35117773019272</v>
      </c>
      <c r="O13" s="43">
        <f>ВДТБ!O13+РТБ!O13+ІТБ!O13</f>
        <v>2</v>
      </c>
      <c r="P13" s="51">
        <f t="shared" si="5"/>
        <v>0.4282655246252677</v>
      </c>
      <c r="Q13" s="43">
        <f>ВДТБ!Q13+РТБ!Q13+ІТБ!Q13</f>
        <v>65</v>
      </c>
      <c r="R13" s="41">
        <f t="shared" si="6"/>
        <v>13.9186295503212</v>
      </c>
      <c r="S13" s="42">
        <f>ВДТБ!S13+РТБ!S13+ІТБ!S13</f>
        <v>0</v>
      </c>
      <c r="T13" s="41">
        <f t="shared" si="7"/>
        <v>0</v>
      </c>
      <c r="U13" s="42">
        <v>0</v>
      </c>
      <c r="V13" s="38">
        <f t="shared" si="8"/>
        <v>0</v>
      </c>
      <c r="X13" s="44">
        <f t="shared" si="9"/>
        <v>467</v>
      </c>
      <c r="Z13" s="16"/>
      <c r="AA13" s="129"/>
    </row>
    <row r="14" spans="2:27" ht="15.75">
      <c r="B14" s="3">
        <v>7</v>
      </c>
      <c r="C14" s="79" t="s">
        <v>7</v>
      </c>
      <c r="D14" s="58">
        <f>ВДТБ!D14+РТБ!D14+ІТБ!D14</f>
        <v>583</v>
      </c>
      <c r="E14" s="39">
        <f>ВДТБ!E14+РТБ!E14+ІТБ!E14</f>
        <v>188</v>
      </c>
      <c r="F14" s="51">
        <f t="shared" si="0"/>
        <v>32.24699828473413</v>
      </c>
      <c r="G14" s="125">
        <f>ВДТБ!G14+РТБ!G14+ІТБ!G14</f>
        <v>79</v>
      </c>
      <c r="H14" s="41">
        <f t="shared" si="1"/>
        <v>20</v>
      </c>
      <c r="I14" s="42">
        <f>ВДТБ!I14+РТБ!I14+ІТБ!I14</f>
        <v>202</v>
      </c>
      <c r="J14" s="41">
        <f t="shared" si="2"/>
        <v>51.13924050632911</v>
      </c>
      <c r="K14" s="42">
        <f>ВДТБ!K14+РТБ!K14+ІТБ!K14</f>
        <v>33</v>
      </c>
      <c r="L14" s="51">
        <f t="shared" si="3"/>
        <v>8.354430379746836</v>
      </c>
      <c r="M14" s="43">
        <f>ВДТБ!M14+РТБ!M14+ІТБ!M14</f>
        <v>33</v>
      </c>
      <c r="N14" s="51">
        <f t="shared" si="4"/>
        <v>8.354430379746836</v>
      </c>
      <c r="O14" s="43">
        <f>ВДТБ!O14+РТБ!O14+ІТБ!O14</f>
        <v>7</v>
      </c>
      <c r="P14" s="51">
        <f t="shared" si="5"/>
        <v>1.7721518987341773</v>
      </c>
      <c r="Q14" s="43">
        <f>ВДТБ!Q14+РТБ!Q14+ІТБ!Q14</f>
        <v>41</v>
      </c>
      <c r="R14" s="41">
        <f t="shared" si="6"/>
        <v>10.379746835443038</v>
      </c>
      <c r="S14" s="42">
        <f>ВДТБ!S14+РТБ!S14+ІТБ!S14</f>
        <v>0</v>
      </c>
      <c r="T14" s="41">
        <f t="shared" si="7"/>
        <v>0</v>
      </c>
      <c r="U14" s="42">
        <v>0</v>
      </c>
      <c r="V14" s="38">
        <f t="shared" si="8"/>
        <v>0</v>
      </c>
      <c r="X14" s="44">
        <f t="shared" si="9"/>
        <v>395</v>
      </c>
      <c r="Z14" s="16"/>
      <c r="AA14" s="129"/>
    </row>
    <row r="15" spans="2:27" ht="15.75">
      <c r="B15" s="3">
        <v>8</v>
      </c>
      <c r="C15" s="79" t="s">
        <v>8</v>
      </c>
      <c r="D15" s="58">
        <f>ВДТБ!D15+РТБ!D15+ІТБ!D15</f>
        <v>399</v>
      </c>
      <c r="E15" s="39">
        <f>ВДТБ!E15+РТБ!E15+ІТБ!E15</f>
        <v>59</v>
      </c>
      <c r="F15" s="51">
        <f t="shared" si="0"/>
        <v>14.786967418546364</v>
      </c>
      <c r="G15" s="125">
        <f>ВДТБ!G15+РТБ!G15+ІТБ!G15</f>
        <v>98</v>
      </c>
      <c r="H15" s="41">
        <f t="shared" si="1"/>
        <v>28.823529411764703</v>
      </c>
      <c r="I15" s="42">
        <f>ВДТБ!I15+РТБ!I15+ІТБ!I15</f>
        <v>138</v>
      </c>
      <c r="J15" s="41">
        <f t="shared" si="2"/>
        <v>40.588235294117645</v>
      </c>
      <c r="K15" s="42">
        <f>ВДТБ!K15+РТБ!K15+ІТБ!K15</f>
        <v>31</v>
      </c>
      <c r="L15" s="51">
        <f t="shared" si="3"/>
        <v>9.117647058823529</v>
      </c>
      <c r="M15" s="43">
        <f>ВДТБ!M15+РТБ!M15+ІТБ!M15</f>
        <v>26</v>
      </c>
      <c r="N15" s="51">
        <f t="shared" si="4"/>
        <v>7.647058823529412</v>
      </c>
      <c r="O15" s="43">
        <f>ВДТБ!O15+РТБ!O15+ІТБ!O15</f>
        <v>15</v>
      </c>
      <c r="P15" s="51">
        <f t="shared" si="5"/>
        <v>4.411764705882353</v>
      </c>
      <c r="Q15" s="43">
        <f>ВДТБ!Q15+РТБ!Q15+ІТБ!Q15</f>
        <v>32</v>
      </c>
      <c r="R15" s="41">
        <f t="shared" si="6"/>
        <v>9.411764705882353</v>
      </c>
      <c r="S15" s="42">
        <f>ВДТБ!S15+РТБ!S15+ІТБ!S15</f>
        <v>0</v>
      </c>
      <c r="T15" s="41">
        <f t="shared" si="7"/>
        <v>0</v>
      </c>
      <c r="U15" s="42">
        <v>0</v>
      </c>
      <c r="V15" s="38">
        <f t="shared" si="8"/>
        <v>0</v>
      </c>
      <c r="X15" s="44">
        <f t="shared" si="9"/>
        <v>340</v>
      </c>
      <c r="Z15" s="16"/>
      <c r="AA15" s="129"/>
    </row>
    <row r="16" spans="2:27" ht="15.75">
      <c r="B16" s="3">
        <v>9</v>
      </c>
      <c r="C16" s="79" t="s">
        <v>9</v>
      </c>
      <c r="D16" s="58">
        <f>ВДТБ!D16+РТБ!D16+ІТБ!D16</f>
        <v>649</v>
      </c>
      <c r="E16" s="39">
        <f>ВДТБ!E16+РТБ!E16+ІТБ!E16</f>
        <v>154</v>
      </c>
      <c r="F16" s="51">
        <f t="shared" si="0"/>
        <v>23.728813559322035</v>
      </c>
      <c r="G16" s="125">
        <f>ВДТБ!G16+РТБ!G16+ІТБ!G16</f>
        <v>86</v>
      </c>
      <c r="H16" s="41">
        <f t="shared" si="1"/>
        <v>17.373737373737374</v>
      </c>
      <c r="I16" s="42">
        <f>ВДТБ!I16+РТБ!I16+ІТБ!I16</f>
        <v>299</v>
      </c>
      <c r="J16" s="41">
        <f t="shared" si="2"/>
        <v>60.4040404040404</v>
      </c>
      <c r="K16" s="42">
        <f>ВДТБ!K16+РТБ!K16+ІТБ!K16</f>
        <v>58</v>
      </c>
      <c r="L16" s="51">
        <f t="shared" si="3"/>
        <v>11.717171717171718</v>
      </c>
      <c r="M16" s="43">
        <f>ВДТБ!M16+РТБ!M16+ІТБ!M16</f>
        <v>15</v>
      </c>
      <c r="N16" s="51">
        <f t="shared" si="4"/>
        <v>3.0303030303030303</v>
      </c>
      <c r="O16" s="43">
        <f>ВДТБ!O16+РТБ!O16+ІТБ!O16</f>
        <v>8</v>
      </c>
      <c r="P16" s="51">
        <f t="shared" si="5"/>
        <v>1.6161616161616161</v>
      </c>
      <c r="Q16" s="43">
        <f>ВДТБ!Q16+РТБ!Q16+ІТБ!Q16</f>
        <v>29</v>
      </c>
      <c r="R16" s="41">
        <f t="shared" si="6"/>
        <v>5.858585858585859</v>
      </c>
      <c r="S16" s="42">
        <f>ВДТБ!S16+РТБ!S16+ІТБ!S16</f>
        <v>0</v>
      </c>
      <c r="T16" s="41">
        <f t="shared" si="7"/>
        <v>0</v>
      </c>
      <c r="U16" s="42">
        <v>0</v>
      </c>
      <c r="V16" s="38">
        <f t="shared" si="8"/>
        <v>0</v>
      </c>
      <c r="X16" s="44">
        <f t="shared" si="9"/>
        <v>495</v>
      </c>
      <c r="Z16" s="16"/>
      <c r="AA16" s="129"/>
    </row>
    <row r="17" spans="2:27" ht="15.75">
      <c r="B17" s="3">
        <v>10</v>
      </c>
      <c r="C17" s="79" t="s">
        <v>10</v>
      </c>
      <c r="D17" s="58">
        <f>ВДТБ!D17+РТБ!D17+ІТБ!D17</f>
        <v>416</v>
      </c>
      <c r="E17" s="39">
        <f>ВДТБ!E17+РТБ!E17+ІТБ!E17</f>
        <v>114</v>
      </c>
      <c r="F17" s="51">
        <f t="shared" si="0"/>
        <v>27.403846153846157</v>
      </c>
      <c r="G17" s="125">
        <f>ВДТБ!G17+РТБ!G17+ІТБ!G17</f>
        <v>34</v>
      </c>
      <c r="H17" s="41">
        <f t="shared" si="1"/>
        <v>11.258278145695364</v>
      </c>
      <c r="I17" s="42">
        <f>ВДТБ!I17+РТБ!I17+ІТБ!I17</f>
        <v>184</v>
      </c>
      <c r="J17" s="41">
        <f t="shared" si="2"/>
        <v>60.9271523178808</v>
      </c>
      <c r="K17" s="42">
        <f>ВДТБ!K17+РТБ!K17+ІТБ!K17</f>
        <v>37</v>
      </c>
      <c r="L17" s="51">
        <f t="shared" si="3"/>
        <v>12.251655629139073</v>
      </c>
      <c r="M17" s="43">
        <f>ВДТБ!M17+РТБ!M17+ІТБ!M17</f>
        <v>30</v>
      </c>
      <c r="N17" s="51">
        <f t="shared" si="4"/>
        <v>9.933774834437086</v>
      </c>
      <c r="O17" s="43">
        <f>ВДТБ!O17+РТБ!O17+ІТБ!O17</f>
        <v>2</v>
      </c>
      <c r="P17" s="51">
        <f t="shared" si="5"/>
        <v>0.6622516556291391</v>
      </c>
      <c r="Q17" s="43">
        <f>ВДТБ!Q17+РТБ!Q17+ІТБ!Q17</f>
        <v>15</v>
      </c>
      <c r="R17" s="41">
        <f t="shared" si="6"/>
        <v>4.966887417218543</v>
      </c>
      <c r="S17" s="42">
        <f>ВДТБ!S17+РТБ!S17+ІТБ!S17</f>
        <v>0</v>
      </c>
      <c r="T17" s="41">
        <f t="shared" si="7"/>
        <v>0</v>
      </c>
      <c r="U17" s="42">
        <v>0</v>
      </c>
      <c r="V17" s="38">
        <f t="shared" si="8"/>
        <v>0</v>
      </c>
      <c r="X17" s="44">
        <f t="shared" si="9"/>
        <v>302</v>
      </c>
      <c r="Z17" s="16"/>
      <c r="AA17" s="129"/>
    </row>
    <row r="18" spans="2:27" ht="15.75">
      <c r="B18" s="3">
        <v>11</v>
      </c>
      <c r="C18" s="79" t="s">
        <v>11</v>
      </c>
      <c r="D18" s="58">
        <f>ВДТБ!D18+РТБ!D18+ІТБ!D18</f>
        <v>242</v>
      </c>
      <c r="E18" s="39">
        <f>ВДТБ!E18+РТБ!E18+ІТБ!E18</f>
        <v>94</v>
      </c>
      <c r="F18" s="51">
        <f t="shared" si="0"/>
        <v>38.84297520661157</v>
      </c>
      <c r="G18" s="125">
        <f>ВДТБ!G18+РТБ!G18+ІТБ!G18</f>
        <v>1</v>
      </c>
      <c r="H18" s="41">
        <f t="shared" si="1"/>
        <v>0.6756756756756757</v>
      </c>
      <c r="I18" s="42">
        <f>ВДТБ!I18+РТБ!I18+ІТБ!I18</f>
        <v>108</v>
      </c>
      <c r="J18" s="41">
        <f t="shared" si="2"/>
        <v>72.97297297297297</v>
      </c>
      <c r="K18" s="42">
        <f>ВДТБ!K18+РТБ!K18+ІТБ!K18</f>
        <v>12</v>
      </c>
      <c r="L18" s="51">
        <f t="shared" si="3"/>
        <v>8.108108108108109</v>
      </c>
      <c r="M18" s="43">
        <f>ВДТБ!M18+РТБ!M18+ІТБ!M18</f>
        <v>15</v>
      </c>
      <c r="N18" s="51">
        <f t="shared" si="4"/>
        <v>10.135135135135135</v>
      </c>
      <c r="O18" s="43">
        <f>ВДТБ!O18+РТБ!O18+ІТБ!O18</f>
        <v>2</v>
      </c>
      <c r="P18" s="51">
        <f t="shared" si="5"/>
        <v>1.3513513513513513</v>
      </c>
      <c r="Q18" s="43">
        <f>ВДТБ!Q18+РТБ!Q18+ІТБ!Q18</f>
        <v>9</v>
      </c>
      <c r="R18" s="41">
        <f t="shared" si="6"/>
        <v>6.081081081081082</v>
      </c>
      <c r="S18" s="42">
        <f>ВДТБ!S18+РТБ!S18+ІТБ!S18</f>
        <v>0</v>
      </c>
      <c r="T18" s="41">
        <f t="shared" si="7"/>
        <v>0</v>
      </c>
      <c r="U18" s="42">
        <v>0</v>
      </c>
      <c r="V18" s="38">
        <f t="shared" si="8"/>
        <v>0</v>
      </c>
      <c r="X18" s="44">
        <f t="shared" si="9"/>
        <v>148</v>
      </c>
      <c r="Z18" s="16"/>
      <c r="AA18" s="129"/>
    </row>
    <row r="19" spans="2:27" ht="15.75">
      <c r="B19" s="3">
        <v>12</v>
      </c>
      <c r="C19" s="79" t="s">
        <v>12</v>
      </c>
      <c r="D19" s="58">
        <f>ВДТБ!D19+РТБ!D19+ІТБ!D19</f>
        <v>875</v>
      </c>
      <c r="E19" s="39">
        <f>ВДТБ!E19+РТБ!E19+ІТБ!E19</f>
        <v>158</v>
      </c>
      <c r="F19" s="51">
        <f t="shared" si="0"/>
        <v>18.057142857142857</v>
      </c>
      <c r="G19" s="125">
        <f>ВДТБ!G19+РТБ!G19+ІТБ!G19</f>
        <v>236</v>
      </c>
      <c r="H19" s="41">
        <f t="shared" si="1"/>
        <v>32.91492329149233</v>
      </c>
      <c r="I19" s="42">
        <f>ВДТБ!I19+РТБ!I19+ІТБ!I19</f>
        <v>353</v>
      </c>
      <c r="J19" s="41">
        <f t="shared" si="2"/>
        <v>49.232914923291496</v>
      </c>
      <c r="K19" s="42">
        <f>ВДТБ!K19+РТБ!K19+ІТБ!K19</f>
        <v>58</v>
      </c>
      <c r="L19" s="51">
        <f t="shared" si="3"/>
        <v>8.089260808926081</v>
      </c>
      <c r="M19" s="43">
        <f>ВДТБ!M19+РТБ!M19+ІТБ!M19</f>
        <v>40</v>
      </c>
      <c r="N19" s="51">
        <f t="shared" si="4"/>
        <v>5.578800557880056</v>
      </c>
      <c r="O19" s="43">
        <f>ВДТБ!O19+РТБ!O19+ІТБ!O19</f>
        <v>9</v>
      </c>
      <c r="P19" s="51">
        <f t="shared" si="5"/>
        <v>1.2552301255230125</v>
      </c>
      <c r="Q19" s="43">
        <f>ВДТБ!Q19+РТБ!Q19+ІТБ!Q19</f>
        <v>21</v>
      </c>
      <c r="R19" s="41">
        <f t="shared" si="6"/>
        <v>2.928870292887029</v>
      </c>
      <c r="S19" s="42">
        <f>ВДТБ!S19+РТБ!S19+ІТБ!S19</f>
        <v>0</v>
      </c>
      <c r="T19" s="41">
        <f t="shared" si="7"/>
        <v>0</v>
      </c>
      <c r="U19" s="42">
        <v>0</v>
      </c>
      <c r="V19" s="38">
        <f t="shared" si="8"/>
        <v>0</v>
      </c>
      <c r="X19" s="44">
        <f t="shared" si="9"/>
        <v>717</v>
      </c>
      <c r="Z19" s="16"/>
      <c r="AA19" s="129"/>
    </row>
    <row r="20" spans="2:27" ht="15.75">
      <c r="B20" s="3">
        <v>13</v>
      </c>
      <c r="C20" s="79" t="s">
        <v>13</v>
      </c>
      <c r="D20" s="58">
        <f>ВДТБ!D20+РТБ!D20+ІТБ!D20</f>
        <v>455</v>
      </c>
      <c r="E20" s="39">
        <f>ВДТБ!E20+РТБ!E20+ІТБ!E20</f>
        <v>138</v>
      </c>
      <c r="F20" s="51">
        <f t="shared" si="0"/>
        <v>30.32967032967033</v>
      </c>
      <c r="G20" s="125">
        <f>ВДТБ!G20+РТБ!G20+ІТБ!G20</f>
        <v>36</v>
      </c>
      <c r="H20" s="41">
        <f t="shared" si="1"/>
        <v>11.35646687697161</v>
      </c>
      <c r="I20" s="42">
        <f>ВДТБ!I20+РТБ!I20+ІТБ!I20</f>
        <v>230</v>
      </c>
      <c r="J20" s="41">
        <f t="shared" si="2"/>
        <v>72.55520504731862</v>
      </c>
      <c r="K20" s="42">
        <f>ВДТБ!K20+РТБ!K20+ІТБ!K20</f>
        <v>25</v>
      </c>
      <c r="L20" s="51">
        <f t="shared" si="3"/>
        <v>7.886435331230284</v>
      </c>
      <c r="M20" s="43">
        <f>ВДТБ!M20+РТБ!M20+ІТБ!M20</f>
        <v>5</v>
      </c>
      <c r="N20" s="51">
        <f t="shared" si="4"/>
        <v>1.5772870662460567</v>
      </c>
      <c r="O20" s="43">
        <f>ВДТБ!O20+РТБ!O20+ІТБ!O20</f>
        <v>6</v>
      </c>
      <c r="P20" s="51">
        <f t="shared" si="5"/>
        <v>1.8927444794952681</v>
      </c>
      <c r="Q20" s="43">
        <f>ВДТБ!Q20+РТБ!Q20+ІТБ!Q20</f>
        <v>15</v>
      </c>
      <c r="R20" s="41">
        <f t="shared" si="6"/>
        <v>4.73186119873817</v>
      </c>
      <c r="S20" s="42">
        <f>ВДТБ!S20+РТБ!S20+ІТБ!S20</f>
        <v>0</v>
      </c>
      <c r="T20" s="41">
        <f t="shared" si="7"/>
        <v>0</v>
      </c>
      <c r="U20" s="42">
        <v>0</v>
      </c>
      <c r="V20" s="38">
        <f t="shared" si="8"/>
        <v>0</v>
      </c>
      <c r="X20" s="44">
        <f t="shared" si="9"/>
        <v>317</v>
      </c>
      <c r="Z20" s="16"/>
      <c r="AA20" s="129"/>
    </row>
    <row r="21" spans="2:27" ht="15.75">
      <c r="B21" s="3">
        <v>14</v>
      </c>
      <c r="C21" s="79" t="s">
        <v>14</v>
      </c>
      <c r="D21" s="58">
        <f>ВДТБ!D21+РТБ!D21+ІТБ!D21</f>
        <v>1474</v>
      </c>
      <c r="E21" s="39">
        <f>ВДТБ!E21+РТБ!E21+ІТБ!E21</f>
        <v>365</v>
      </c>
      <c r="F21" s="51">
        <f t="shared" si="0"/>
        <v>24.762550881953867</v>
      </c>
      <c r="G21" s="125">
        <f>ВДТБ!G21+РТБ!G21+ІТБ!G21</f>
        <v>244</v>
      </c>
      <c r="H21" s="41">
        <f t="shared" si="1"/>
        <v>22.00180342651037</v>
      </c>
      <c r="I21" s="42">
        <f>ВДТБ!I21+РТБ!I21+ІТБ!I21</f>
        <v>615</v>
      </c>
      <c r="J21" s="41">
        <f t="shared" si="2"/>
        <v>55.455365193868346</v>
      </c>
      <c r="K21" s="42">
        <f>ВДТБ!K21+РТБ!K21+ІТБ!K21</f>
        <v>134</v>
      </c>
      <c r="L21" s="51">
        <f t="shared" si="3"/>
        <v>12.082957619477007</v>
      </c>
      <c r="M21" s="43">
        <f>ВДТБ!M21+РТБ!M21+ІТБ!M21</f>
        <v>28</v>
      </c>
      <c r="N21" s="51">
        <f t="shared" si="4"/>
        <v>2.5247971145175834</v>
      </c>
      <c r="O21" s="43">
        <f>ВДТБ!O21+РТБ!O21+ІТБ!O21</f>
        <v>13</v>
      </c>
      <c r="P21" s="51">
        <f t="shared" si="5"/>
        <v>1.1722272317403066</v>
      </c>
      <c r="Q21" s="43">
        <f>ВДТБ!Q21+РТБ!Q21+ІТБ!Q21</f>
        <v>74</v>
      </c>
      <c r="R21" s="41">
        <f t="shared" si="6"/>
        <v>6.672678088367899</v>
      </c>
      <c r="S21" s="42">
        <f>ВДТБ!S21+РТБ!S21+ІТБ!S21</f>
        <v>1</v>
      </c>
      <c r="T21" s="41">
        <f t="shared" si="7"/>
        <v>0.09017132551848511</v>
      </c>
      <c r="U21" s="42">
        <v>0</v>
      </c>
      <c r="V21" s="38">
        <f t="shared" si="8"/>
        <v>0</v>
      </c>
      <c r="X21" s="44">
        <f t="shared" si="9"/>
        <v>1109</v>
      </c>
      <c r="Z21" s="16"/>
      <c r="AA21" s="129"/>
    </row>
    <row r="22" spans="2:27" ht="15.75">
      <c r="B22" s="3">
        <v>15</v>
      </c>
      <c r="C22" s="79" t="s">
        <v>15</v>
      </c>
      <c r="D22" s="58">
        <f>ВДТБ!D22+РТБ!D22+ІТБ!D22</f>
        <v>412</v>
      </c>
      <c r="E22" s="39">
        <f>ВДТБ!E22+РТБ!E22+ІТБ!E22</f>
        <v>112</v>
      </c>
      <c r="F22" s="51">
        <f t="shared" si="0"/>
        <v>27.184466019417474</v>
      </c>
      <c r="G22" s="125">
        <f>ВДТБ!G22+РТБ!G22+ІТБ!G22</f>
        <v>74</v>
      </c>
      <c r="H22" s="41">
        <f t="shared" si="1"/>
        <v>24.666666666666668</v>
      </c>
      <c r="I22" s="42">
        <f>ВДТБ!I22+РТБ!I22+ІТБ!I22</f>
        <v>146</v>
      </c>
      <c r="J22" s="41">
        <f t="shared" si="2"/>
        <v>48.66666666666667</v>
      </c>
      <c r="K22" s="42">
        <f>ВДТБ!K22+РТБ!K22+ІТБ!K22</f>
        <v>29</v>
      </c>
      <c r="L22" s="51">
        <f t="shared" si="3"/>
        <v>9.666666666666666</v>
      </c>
      <c r="M22" s="43">
        <f>ВДТБ!M22+РТБ!M22+ІТБ!M22</f>
        <v>34</v>
      </c>
      <c r="N22" s="51">
        <f t="shared" si="4"/>
        <v>11.333333333333332</v>
      </c>
      <c r="O22" s="43">
        <f>ВДТБ!O22+РТБ!O22+ІТБ!O22</f>
        <v>2</v>
      </c>
      <c r="P22" s="51">
        <f t="shared" si="5"/>
        <v>0.6666666666666667</v>
      </c>
      <c r="Q22" s="43">
        <f>ВДТБ!Q22+РТБ!Q22+ІТБ!Q22</f>
        <v>15</v>
      </c>
      <c r="R22" s="41">
        <f t="shared" si="6"/>
        <v>5</v>
      </c>
      <c r="S22" s="42">
        <f>ВДТБ!S22+РТБ!S22+ІТБ!S22</f>
        <v>0</v>
      </c>
      <c r="T22" s="41">
        <f t="shared" si="7"/>
        <v>0</v>
      </c>
      <c r="U22" s="42">
        <v>0</v>
      </c>
      <c r="V22" s="38">
        <f t="shared" si="8"/>
        <v>0</v>
      </c>
      <c r="X22" s="44">
        <f t="shared" si="9"/>
        <v>300</v>
      </c>
      <c r="Z22" s="16"/>
      <c r="AA22" s="129"/>
    </row>
    <row r="23" spans="2:27" ht="15.75">
      <c r="B23" s="3">
        <v>16</v>
      </c>
      <c r="C23" s="79" t="s">
        <v>16</v>
      </c>
      <c r="D23" s="58">
        <f>ВДТБ!D23+РТБ!D23+ІТБ!D23</f>
        <v>333</v>
      </c>
      <c r="E23" s="39">
        <f>ВДТБ!E23+РТБ!E23+ІТБ!E23</f>
        <v>43</v>
      </c>
      <c r="F23" s="51">
        <f t="shared" si="0"/>
        <v>12.912912912912914</v>
      </c>
      <c r="G23" s="125">
        <f>ВДТБ!G23+РТБ!G23+ІТБ!G23</f>
        <v>85</v>
      </c>
      <c r="H23" s="41">
        <f t="shared" si="1"/>
        <v>29.310344827586203</v>
      </c>
      <c r="I23" s="42">
        <f>ВДТБ!I23+РТБ!I23+ІТБ!I23</f>
        <v>143</v>
      </c>
      <c r="J23" s="41">
        <f t="shared" si="2"/>
        <v>49.310344827586206</v>
      </c>
      <c r="K23" s="42">
        <f>ВДТБ!K23+РТБ!K23+ІТБ!K23</f>
        <v>32</v>
      </c>
      <c r="L23" s="51">
        <f t="shared" si="3"/>
        <v>11.03448275862069</v>
      </c>
      <c r="M23" s="43">
        <f>ВДТБ!M23+РТБ!M23+ІТБ!M23</f>
        <v>14</v>
      </c>
      <c r="N23" s="51">
        <f t="shared" si="4"/>
        <v>4.827586206896552</v>
      </c>
      <c r="O23" s="43">
        <f>ВДТБ!O23+РТБ!O23+ІТБ!O23</f>
        <v>7</v>
      </c>
      <c r="P23" s="51">
        <f t="shared" si="5"/>
        <v>2.413793103448276</v>
      </c>
      <c r="Q23" s="43">
        <f>ВДТБ!Q23+РТБ!Q23+ІТБ!Q23</f>
        <v>9</v>
      </c>
      <c r="R23" s="41">
        <f t="shared" si="6"/>
        <v>3.103448275862069</v>
      </c>
      <c r="S23" s="42">
        <f>ВДТБ!S23+РТБ!S23+ІТБ!S23</f>
        <v>0</v>
      </c>
      <c r="T23" s="41">
        <f t="shared" si="7"/>
        <v>0</v>
      </c>
      <c r="U23" s="42">
        <v>0</v>
      </c>
      <c r="V23" s="38">
        <f t="shared" si="8"/>
        <v>0</v>
      </c>
      <c r="X23" s="44">
        <f t="shared" si="9"/>
        <v>290</v>
      </c>
      <c r="Z23" s="16"/>
      <c r="AA23" s="129"/>
    </row>
    <row r="24" spans="2:27" ht="15.75">
      <c r="B24" s="3">
        <v>17</v>
      </c>
      <c r="C24" s="79" t="s">
        <v>17</v>
      </c>
      <c r="D24" s="58">
        <f>ВДТБ!D24+РТБ!D24+ІТБ!D24</f>
        <v>338</v>
      </c>
      <c r="E24" s="39">
        <f>ВДТБ!E24+РТБ!E24+ІТБ!E24</f>
        <v>67</v>
      </c>
      <c r="F24" s="51">
        <f t="shared" si="0"/>
        <v>19.82248520710059</v>
      </c>
      <c r="G24" s="125">
        <f>ВДТБ!G24+РТБ!G24+ІТБ!G24</f>
        <v>44</v>
      </c>
      <c r="H24" s="41">
        <f t="shared" si="1"/>
        <v>16.236162361623617</v>
      </c>
      <c r="I24" s="42">
        <f>ВДТБ!I24+РТБ!I24+ІТБ!I24</f>
        <v>177</v>
      </c>
      <c r="J24" s="41">
        <f t="shared" si="2"/>
        <v>65.31365313653137</v>
      </c>
      <c r="K24" s="42">
        <f>ВДТБ!K24+РТБ!K24+ІТБ!K24</f>
        <v>23</v>
      </c>
      <c r="L24" s="51">
        <f t="shared" si="3"/>
        <v>8.487084870848708</v>
      </c>
      <c r="M24" s="43">
        <f>ВДТБ!M24+РТБ!M24+ІТБ!M24</f>
        <v>11</v>
      </c>
      <c r="N24" s="51">
        <f t="shared" si="4"/>
        <v>4.059040590405904</v>
      </c>
      <c r="O24" s="43">
        <f>ВДТБ!O24+РТБ!O24+ІТБ!O24</f>
        <v>2</v>
      </c>
      <c r="P24" s="51">
        <f t="shared" si="5"/>
        <v>0.7380073800738007</v>
      </c>
      <c r="Q24" s="43">
        <f>ВДТБ!Q24+РТБ!Q24+ІТБ!Q24</f>
        <v>14</v>
      </c>
      <c r="R24" s="41">
        <f t="shared" si="6"/>
        <v>5.166051660516605</v>
      </c>
      <c r="S24" s="42">
        <f>ВДТБ!S24+РТБ!S24+ІТБ!S24</f>
        <v>0</v>
      </c>
      <c r="T24" s="41">
        <f t="shared" si="7"/>
        <v>0</v>
      </c>
      <c r="U24" s="42">
        <v>0</v>
      </c>
      <c r="V24" s="38">
        <f t="shared" si="8"/>
        <v>0</v>
      </c>
      <c r="X24" s="44">
        <f t="shared" si="9"/>
        <v>271</v>
      </c>
      <c r="Z24" s="16"/>
      <c r="AA24" s="129"/>
    </row>
    <row r="25" spans="2:27" ht="15.75">
      <c r="B25" s="3">
        <v>18</v>
      </c>
      <c r="C25" s="79" t="s">
        <v>18</v>
      </c>
      <c r="D25" s="58">
        <f>ВДТБ!D25+РТБ!D25+ІТБ!D25</f>
        <v>249</v>
      </c>
      <c r="E25" s="39">
        <f>ВДТБ!E25+РТБ!E25+ІТБ!E25</f>
        <v>41</v>
      </c>
      <c r="F25" s="51">
        <f t="shared" si="0"/>
        <v>16.46586345381526</v>
      </c>
      <c r="G25" s="125">
        <f>ВДТБ!G25+РТБ!G25+ІТБ!G25</f>
        <v>32</v>
      </c>
      <c r="H25" s="41">
        <f t="shared" si="1"/>
        <v>15.384615384615385</v>
      </c>
      <c r="I25" s="42">
        <f>ВДТБ!I25+РТБ!I25+ІТБ!I25</f>
        <v>134</v>
      </c>
      <c r="J25" s="41">
        <f t="shared" si="2"/>
        <v>64.42307692307693</v>
      </c>
      <c r="K25" s="42">
        <f>ВДТБ!K25+РТБ!K25+ІТБ!K25</f>
        <v>14</v>
      </c>
      <c r="L25" s="51">
        <f t="shared" si="3"/>
        <v>6.730769230769231</v>
      </c>
      <c r="M25" s="43">
        <f>ВДТБ!M25+РТБ!M25+ІТБ!M25</f>
        <v>16</v>
      </c>
      <c r="N25" s="51">
        <f t="shared" si="4"/>
        <v>7.6923076923076925</v>
      </c>
      <c r="O25" s="43">
        <f>ВДТБ!O25+РТБ!O25+ІТБ!O25</f>
        <v>0</v>
      </c>
      <c r="P25" s="51">
        <f t="shared" si="5"/>
        <v>0</v>
      </c>
      <c r="Q25" s="43">
        <f>ВДТБ!Q25+РТБ!Q25+ІТБ!Q25</f>
        <v>12</v>
      </c>
      <c r="R25" s="41">
        <f t="shared" si="6"/>
        <v>5.769230769230769</v>
      </c>
      <c r="S25" s="42">
        <f>ВДТБ!S25+РТБ!S25+ІТБ!S25</f>
        <v>0</v>
      </c>
      <c r="T25" s="41">
        <f t="shared" si="7"/>
        <v>0</v>
      </c>
      <c r="U25" s="42">
        <v>0</v>
      </c>
      <c r="V25" s="38">
        <f t="shared" si="8"/>
        <v>0</v>
      </c>
      <c r="X25" s="44">
        <f t="shared" si="9"/>
        <v>208</v>
      </c>
      <c r="Z25" s="16"/>
      <c r="AA25" s="129"/>
    </row>
    <row r="26" spans="2:27" ht="15.75">
      <c r="B26" s="3">
        <v>19</v>
      </c>
      <c r="C26" s="79" t="s">
        <v>19</v>
      </c>
      <c r="D26" s="58">
        <f>ВДТБ!D26+РТБ!D26+ІТБ!D26</f>
        <v>647</v>
      </c>
      <c r="E26" s="39">
        <f>ВДТБ!E26+РТБ!E26+ІТБ!E26</f>
        <v>188</v>
      </c>
      <c r="F26" s="51">
        <f t="shared" si="0"/>
        <v>29.057187017001546</v>
      </c>
      <c r="G26" s="125">
        <f>ВДТБ!G26+РТБ!G26+ІТБ!G26</f>
        <v>92</v>
      </c>
      <c r="H26" s="41">
        <f t="shared" si="1"/>
        <v>20.043572984749456</v>
      </c>
      <c r="I26" s="42">
        <f>ВДТБ!I26+РТБ!I26+ІТБ!I26</f>
        <v>259</v>
      </c>
      <c r="J26" s="41">
        <f t="shared" si="2"/>
        <v>56.42701525054466</v>
      </c>
      <c r="K26" s="42">
        <f>ВДТБ!K26+РТБ!K26+ІТБ!K26</f>
        <v>29</v>
      </c>
      <c r="L26" s="51">
        <f t="shared" si="3"/>
        <v>6.318082788671024</v>
      </c>
      <c r="M26" s="43">
        <f>ВДТБ!M26+РТБ!M26+ІТБ!M26</f>
        <v>35</v>
      </c>
      <c r="N26" s="51">
        <f t="shared" si="4"/>
        <v>7.625272331154684</v>
      </c>
      <c r="O26" s="43">
        <f>ВДТБ!O26+РТБ!O26+ІТБ!O26</f>
        <v>7</v>
      </c>
      <c r="P26" s="51">
        <f t="shared" si="5"/>
        <v>1.5250544662309369</v>
      </c>
      <c r="Q26" s="43">
        <f>ВДТБ!Q26+РТБ!Q26+ІТБ!Q26</f>
        <v>37</v>
      </c>
      <c r="R26" s="41">
        <f t="shared" si="6"/>
        <v>8.061002178649238</v>
      </c>
      <c r="S26" s="42">
        <f>ВДТБ!S26+РТБ!S26+ІТБ!S26</f>
        <v>0</v>
      </c>
      <c r="T26" s="41">
        <f t="shared" si="7"/>
        <v>0</v>
      </c>
      <c r="U26" s="42">
        <v>0</v>
      </c>
      <c r="V26" s="38">
        <f t="shared" si="8"/>
        <v>0</v>
      </c>
      <c r="X26" s="44">
        <f t="shared" si="9"/>
        <v>459</v>
      </c>
      <c r="Z26" s="16"/>
      <c r="AA26" s="129"/>
    </row>
    <row r="27" spans="2:27" ht="15.75">
      <c r="B27" s="3">
        <v>20</v>
      </c>
      <c r="C27" s="79" t="s">
        <v>20</v>
      </c>
      <c r="D27" s="58">
        <f>ВДТБ!D27+РТБ!D27+ІТБ!D27</f>
        <v>402</v>
      </c>
      <c r="E27" s="39">
        <f>ВДТБ!E27+РТБ!E27+ІТБ!E27</f>
        <v>148</v>
      </c>
      <c r="F27" s="51">
        <f t="shared" si="0"/>
        <v>36.81592039800995</v>
      </c>
      <c r="G27" s="125">
        <f>ВДТБ!G27+РТБ!G27+ІТБ!G27</f>
        <v>52</v>
      </c>
      <c r="H27" s="41">
        <f t="shared" si="1"/>
        <v>20.47244094488189</v>
      </c>
      <c r="I27" s="42">
        <f>ВДТБ!I27+РТБ!I27+ІТБ!I27</f>
        <v>141</v>
      </c>
      <c r="J27" s="41">
        <f t="shared" si="2"/>
        <v>55.51181102362205</v>
      </c>
      <c r="K27" s="42">
        <f>ВДТБ!K27+РТБ!K27+ІТБ!K27</f>
        <v>27</v>
      </c>
      <c r="L27" s="51">
        <f t="shared" si="3"/>
        <v>10.62992125984252</v>
      </c>
      <c r="M27" s="43">
        <f>ВДТБ!M27+РТБ!M27+ІТБ!M27</f>
        <v>10</v>
      </c>
      <c r="N27" s="51">
        <f t="shared" si="4"/>
        <v>3.937007874015748</v>
      </c>
      <c r="O27" s="43">
        <f>ВДТБ!O27+РТБ!O27+ІТБ!O27</f>
        <v>5</v>
      </c>
      <c r="P27" s="51">
        <f t="shared" si="5"/>
        <v>1.968503937007874</v>
      </c>
      <c r="Q27" s="43">
        <f>ВДТБ!Q27+РТБ!Q27+ІТБ!Q27</f>
        <v>19</v>
      </c>
      <c r="R27" s="41">
        <f t="shared" si="6"/>
        <v>7.480314960629922</v>
      </c>
      <c r="S27" s="42">
        <f>ВДТБ!S27+РТБ!S27+ІТБ!S27</f>
        <v>0</v>
      </c>
      <c r="T27" s="41">
        <f t="shared" si="7"/>
        <v>0</v>
      </c>
      <c r="U27" s="42">
        <v>0</v>
      </c>
      <c r="V27" s="38">
        <f t="shared" si="8"/>
        <v>0</v>
      </c>
      <c r="X27" s="44">
        <f t="shared" si="9"/>
        <v>254</v>
      </c>
      <c r="Z27" s="16"/>
      <c r="AA27" s="129"/>
    </row>
    <row r="28" spans="2:27" ht="15.75">
      <c r="B28" s="3">
        <v>21</v>
      </c>
      <c r="C28" s="79" t="s">
        <v>21</v>
      </c>
      <c r="D28" s="58">
        <f>ВДТБ!D28+РТБ!D28+ІТБ!D28</f>
        <v>388</v>
      </c>
      <c r="E28" s="39">
        <f>ВДТБ!E28+РТБ!E28+ІТБ!E28</f>
        <v>65</v>
      </c>
      <c r="F28" s="51">
        <f t="shared" si="0"/>
        <v>16.752577319587626</v>
      </c>
      <c r="G28" s="125">
        <f>ВДТБ!G28+РТБ!G28+ІТБ!G28</f>
        <v>62</v>
      </c>
      <c r="H28" s="41">
        <f t="shared" si="1"/>
        <v>19.195046439628484</v>
      </c>
      <c r="I28" s="42">
        <f>ВДТБ!I28+РТБ!I28+ІТБ!I28</f>
        <v>166</v>
      </c>
      <c r="J28" s="41">
        <f t="shared" si="2"/>
        <v>51.39318885448917</v>
      </c>
      <c r="K28" s="42">
        <f>ВДТБ!K28+РТБ!K28+ІТБ!K28</f>
        <v>36</v>
      </c>
      <c r="L28" s="51">
        <f t="shared" si="3"/>
        <v>11.145510835913312</v>
      </c>
      <c r="M28" s="43">
        <f>ВДТБ!M28+РТБ!M28+ІТБ!M28</f>
        <v>20</v>
      </c>
      <c r="N28" s="51">
        <f t="shared" si="4"/>
        <v>6.191950464396285</v>
      </c>
      <c r="O28" s="43">
        <f>ВДТБ!O28+РТБ!O28+ІТБ!O28</f>
        <v>18</v>
      </c>
      <c r="P28" s="51">
        <f t="shared" si="5"/>
        <v>5.572755417956656</v>
      </c>
      <c r="Q28" s="43">
        <f>ВДТБ!Q28+РТБ!Q28+ІТБ!Q28</f>
        <v>21</v>
      </c>
      <c r="R28" s="41">
        <f t="shared" si="6"/>
        <v>6.5015479876160995</v>
      </c>
      <c r="S28" s="42">
        <f>ВДТБ!S28+РТБ!S28+ІТБ!S28</f>
        <v>0</v>
      </c>
      <c r="T28" s="41">
        <f t="shared" si="7"/>
        <v>0</v>
      </c>
      <c r="U28" s="42">
        <v>0</v>
      </c>
      <c r="V28" s="38">
        <f t="shared" si="8"/>
        <v>0</v>
      </c>
      <c r="X28" s="44">
        <f t="shared" si="9"/>
        <v>323</v>
      </c>
      <c r="Z28" s="16"/>
      <c r="AA28" s="129"/>
    </row>
    <row r="29" spans="2:27" ht="15.75">
      <c r="B29" s="3">
        <v>22</v>
      </c>
      <c r="C29" s="79" t="s">
        <v>22</v>
      </c>
      <c r="D29" s="58">
        <f>ВДТБ!D29+РТБ!D29+ІТБ!D29</f>
        <v>332</v>
      </c>
      <c r="E29" s="39">
        <f>ВДТБ!E29+РТБ!E29+ІТБ!E29</f>
        <v>87</v>
      </c>
      <c r="F29" s="51">
        <f t="shared" si="0"/>
        <v>26.20481927710843</v>
      </c>
      <c r="G29" s="125">
        <f>ВДТБ!G29+РТБ!G29+ІТБ!G29</f>
        <v>47</v>
      </c>
      <c r="H29" s="41">
        <f t="shared" si="1"/>
        <v>19.183673469387756</v>
      </c>
      <c r="I29" s="42">
        <f>ВДТБ!I29+РТБ!I29+ІТБ!I29</f>
        <v>131</v>
      </c>
      <c r="J29" s="41">
        <f t="shared" si="2"/>
        <v>53.46938775510204</v>
      </c>
      <c r="K29" s="42">
        <f>ВДТБ!K29+РТБ!K29+ІТБ!K29</f>
        <v>18</v>
      </c>
      <c r="L29" s="51">
        <f t="shared" si="3"/>
        <v>7.346938775510205</v>
      </c>
      <c r="M29" s="43">
        <f>ВДТБ!M29+РТБ!M29+ІТБ!M29</f>
        <v>35</v>
      </c>
      <c r="N29" s="51">
        <f t="shared" si="4"/>
        <v>14.285714285714285</v>
      </c>
      <c r="O29" s="43">
        <f>ВДТБ!O29+РТБ!O29+ІТБ!O29</f>
        <v>1</v>
      </c>
      <c r="P29" s="51">
        <f t="shared" si="5"/>
        <v>0.40816326530612246</v>
      </c>
      <c r="Q29" s="43">
        <f>ВДТБ!Q29+РТБ!Q29+ІТБ!Q29</f>
        <v>13</v>
      </c>
      <c r="R29" s="41">
        <f t="shared" si="6"/>
        <v>5.3061224489795915</v>
      </c>
      <c r="S29" s="42">
        <f>ВДТБ!S29+РТБ!S29+ІТБ!S29</f>
        <v>0</v>
      </c>
      <c r="T29" s="41">
        <f t="shared" si="7"/>
        <v>0</v>
      </c>
      <c r="U29" s="42">
        <v>0</v>
      </c>
      <c r="V29" s="38">
        <f t="shared" si="8"/>
        <v>0</v>
      </c>
      <c r="X29" s="44">
        <f t="shared" si="9"/>
        <v>245</v>
      </c>
      <c r="Z29" s="16"/>
      <c r="AA29" s="129"/>
    </row>
    <row r="30" spans="2:27" ht="15.75">
      <c r="B30" s="3">
        <v>23</v>
      </c>
      <c r="C30" s="168" t="s">
        <v>23</v>
      </c>
      <c r="D30" s="58">
        <f>ВДТБ!D30+РТБ!D30+ІТБ!D30</f>
        <v>209</v>
      </c>
      <c r="E30" s="39">
        <f>ВДТБ!E30+РТБ!E30+ІТБ!E30</f>
        <v>43</v>
      </c>
      <c r="F30" s="51">
        <f t="shared" si="0"/>
        <v>20.574162679425836</v>
      </c>
      <c r="G30" s="125">
        <f>ВДТБ!G30+РТБ!G30+ІТБ!G30</f>
        <v>26</v>
      </c>
      <c r="H30" s="41">
        <f t="shared" si="1"/>
        <v>15.66265060240964</v>
      </c>
      <c r="I30" s="42">
        <f>ВДТБ!I30+РТБ!I30+ІТБ!I30</f>
        <v>96</v>
      </c>
      <c r="J30" s="41">
        <f t="shared" si="2"/>
        <v>57.831325301204814</v>
      </c>
      <c r="K30" s="42">
        <f>ВДТБ!K30+РТБ!K30+ІТБ!K30</f>
        <v>15</v>
      </c>
      <c r="L30" s="51">
        <f t="shared" si="3"/>
        <v>9.036144578313253</v>
      </c>
      <c r="M30" s="43">
        <f>ВДТБ!M30+РТБ!M30+ІТБ!M30</f>
        <v>8</v>
      </c>
      <c r="N30" s="51">
        <f t="shared" si="4"/>
        <v>4.819277108433735</v>
      </c>
      <c r="O30" s="43">
        <f>ВДТБ!O30+РТБ!O30+ІТБ!O30</f>
        <v>2</v>
      </c>
      <c r="P30" s="51">
        <f t="shared" si="5"/>
        <v>1.2048192771084338</v>
      </c>
      <c r="Q30" s="43">
        <f>ВДТБ!Q30+РТБ!Q30+ІТБ!Q30</f>
        <v>16</v>
      </c>
      <c r="R30" s="41">
        <f t="shared" si="6"/>
        <v>9.63855421686747</v>
      </c>
      <c r="S30" s="42">
        <f>ВДТБ!S30+РТБ!S30+ІТБ!S30</f>
        <v>3</v>
      </c>
      <c r="T30" s="41">
        <f t="shared" si="7"/>
        <v>1.8072289156626504</v>
      </c>
      <c r="U30" s="42">
        <v>0</v>
      </c>
      <c r="V30" s="38">
        <f t="shared" si="8"/>
        <v>0</v>
      </c>
      <c r="X30" s="44">
        <f t="shared" si="9"/>
        <v>166</v>
      </c>
      <c r="Z30" s="16"/>
      <c r="AA30" s="129"/>
    </row>
    <row r="31" spans="2:27" ht="15.75">
      <c r="B31" s="3">
        <v>24</v>
      </c>
      <c r="C31" s="80" t="s">
        <v>24</v>
      </c>
      <c r="D31" s="58">
        <f>ВДТБ!D31+РТБ!D31+ІТБ!D31</f>
        <v>339</v>
      </c>
      <c r="E31" s="39">
        <f>ВДТБ!E31+РТБ!E31+ІТБ!E31</f>
        <v>79</v>
      </c>
      <c r="F31" s="51">
        <f t="shared" si="0"/>
        <v>23.303834808259587</v>
      </c>
      <c r="G31" s="125">
        <f>ВДТБ!G31+РТБ!G31+ІТБ!G31</f>
        <v>44</v>
      </c>
      <c r="H31" s="41">
        <f t="shared" si="1"/>
        <v>16.923076923076923</v>
      </c>
      <c r="I31" s="42">
        <f>ВДТБ!I31+РТБ!I31+ІТБ!I31</f>
        <v>151</v>
      </c>
      <c r="J31" s="41">
        <f t="shared" si="2"/>
        <v>58.07692307692308</v>
      </c>
      <c r="K31" s="42">
        <f>ВДТБ!K31+РТБ!K31+ІТБ!K31</f>
        <v>24</v>
      </c>
      <c r="L31" s="51">
        <f t="shared" si="3"/>
        <v>9.230769230769232</v>
      </c>
      <c r="M31" s="43">
        <f>ВДТБ!M31+РТБ!M31+ІТБ!M31</f>
        <v>16</v>
      </c>
      <c r="N31" s="51">
        <f t="shared" si="4"/>
        <v>6.153846153846154</v>
      </c>
      <c r="O31" s="43">
        <f>ВДТБ!O31+РТБ!O31+ІТБ!O31</f>
        <v>4</v>
      </c>
      <c r="P31" s="51">
        <f t="shared" si="5"/>
        <v>1.5384615384615385</v>
      </c>
      <c r="Q31" s="43">
        <f>ВДТБ!Q31+РТБ!Q31+ІТБ!Q31</f>
        <v>21</v>
      </c>
      <c r="R31" s="41">
        <f t="shared" si="6"/>
        <v>8.076923076923077</v>
      </c>
      <c r="S31" s="42">
        <f>ВДТБ!S31+РТБ!S31+ІТБ!S31</f>
        <v>0</v>
      </c>
      <c r="T31" s="41">
        <f t="shared" si="7"/>
        <v>0</v>
      </c>
      <c r="U31" s="42">
        <v>0</v>
      </c>
      <c r="V31" s="38">
        <f t="shared" si="8"/>
        <v>0</v>
      </c>
      <c r="X31" s="44">
        <f t="shared" si="9"/>
        <v>260</v>
      </c>
      <c r="Z31" s="16"/>
      <c r="AA31" s="129"/>
    </row>
    <row r="32" spans="2:27" ht="15.75">
      <c r="B32" s="3">
        <v>25</v>
      </c>
      <c r="C32" s="80" t="s">
        <v>25</v>
      </c>
      <c r="D32" s="58">
        <f>ВДТБ!D32+РТБ!D32+ІТБ!D32</f>
        <v>718</v>
      </c>
      <c r="E32" s="39">
        <f>ВДТБ!E32+РТБ!E32+ІТБ!E32</f>
        <v>177</v>
      </c>
      <c r="F32" s="51">
        <f t="shared" si="0"/>
        <v>24.651810584958216</v>
      </c>
      <c r="G32" s="125">
        <f>ВДТБ!G32+РТБ!G32+ІТБ!G32</f>
        <v>150</v>
      </c>
      <c r="H32" s="41">
        <f t="shared" si="1"/>
        <v>27.726432532347506</v>
      </c>
      <c r="I32" s="42">
        <f>ВДТБ!I32+РТБ!I32+ІТБ!I32</f>
        <v>270</v>
      </c>
      <c r="J32" s="41">
        <f t="shared" si="2"/>
        <v>49.90757855822551</v>
      </c>
      <c r="K32" s="42">
        <f>ВДТБ!K32+РТБ!K32+ІТБ!K32</f>
        <v>66</v>
      </c>
      <c r="L32" s="51">
        <f t="shared" si="3"/>
        <v>12.199630314232902</v>
      </c>
      <c r="M32" s="43">
        <f>ВДТБ!M32+РТБ!M32+ІТБ!M32</f>
        <v>20</v>
      </c>
      <c r="N32" s="51">
        <f t="shared" si="4"/>
        <v>3.6968576709796674</v>
      </c>
      <c r="O32" s="43">
        <f>ВДТБ!O32+РТБ!O32+ІТБ!O32</f>
        <v>0</v>
      </c>
      <c r="P32" s="51">
        <f t="shared" si="5"/>
        <v>0</v>
      </c>
      <c r="Q32" s="43">
        <f>ВДТБ!Q32+РТБ!Q32+ІТБ!Q32</f>
        <v>33</v>
      </c>
      <c r="R32" s="41">
        <f t="shared" si="6"/>
        <v>6.099815157116451</v>
      </c>
      <c r="S32" s="42">
        <f>ВДТБ!S32+РТБ!S32+ІТБ!S32</f>
        <v>2</v>
      </c>
      <c r="T32" s="41">
        <f t="shared" si="7"/>
        <v>0.36968576709796674</v>
      </c>
      <c r="U32" s="42">
        <v>0</v>
      </c>
      <c r="V32" s="38">
        <f t="shared" si="8"/>
        <v>0</v>
      </c>
      <c r="X32" s="44">
        <f t="shared" si="9"/>
        <v>541</v>
      </c>
      <c r="Z32" s="16"/>
      <c r="AA32" s="129"/>
    </row>
    <row r="33" spans="2:27" ht="15.75">
      <c r="B33" s="3">
        <v>26</v>
      </c>
      <c r="C33" s="124" t="s">
        <v>44</v>
      </c>
      <c r="D33" s="58">
        <f>ВДТБ!D33+РТБ!D33+ІТБ!D33</f>
        <v>441</v>
      </c>
      <c r="E33" s="39">
        <f>ВДТБ!E33+РТБ!E33+ІТБ!E33</f>
        <v>172</v>
      </c>
      <c r="F33" s="51">
        <f t="shared" si="0"/>
        <v>39.002267573696145</v>
      </c>
      <c r="G33" s="125">
        <f>ВДТБ!G33+РТБ!G33+ІТБ!G33</f>
        <v>23</v>
      </c>
      <c r="H33" s="41">
        <f t="shared" si="1"/>
        <v>8.550185873605948</v>
      </c>
      <c r="I33" s="42">
        <f>ВДТБ!I33+РТБ!I33+ІТБ!I33</f>
        <v>170</v>
      </c>
      <c r="J33" s="41">
        <f t="shared" si="2"/>
        <v>63.19702602230484</v>
      </c>
      <c r="K33" s="42">
        <f>ВДТБ!K33+РТБ!K33+ІТБ!K33</f>
        <v>15</v>
      </c>
      <c r="L33" s="51">
        <f t="shared" si="3"/>
        <v>5.5762081784386615</v>
      </c>
      <c r="M33" s="43">
        <f>ВДТБ!M33+РТБ!M33+ІТБ!M33</f>
        <v>18</v>
      </c>
      <c r="N33" s="51">
        <f t="shared" si="4"/>
        <v>6.691449814126393</v>
      </c>
      <c r="O33" s="43">
        <f>ВДТБ!O33+РТБ!O33+ІТБ!O33</f>
        <v>12</v>
      </c>
      <c r="P33" s="51">
        <f t="shared" si="5"/>
        <v>4.4609665427509295</v>
      </c>
      <c r="Q33" s="43">
        <f>ВДТБ!Q33+РТБ!Q33+ІТБ!Q33</f>
        <v>31</v>
      </c>
      <c r="R33" s="41">
        <f t="shared" si="6"/>
        <v>11.524163568773234</v>
      </c>
      <c r="S33" s="42">
        <f>ВДТБ!S33+РТБ!S33+ІТБ!S33</f>
        <v>0</v>
      </c>
      <c r="T33" s="41">
        <f t="shared" si="7"/>
        <v>0</v>
      </c>
      <c r="U33" s="42">
        <v>0</v>
      </c>
      <c r="V33" s="38">
        <f t="shared" si="8"/>
        <v>0</v>
      </c>
      <c r="X33" s="44">
        <f t="shared" si="9"/>
        <v>269</v>
      </c>
      <c r="Z33" s="16"/>
      <c r="AA33" s="129"/>
    </row>
    <row r="34" spans="2:27" ht="15.75">
      <c r="B34" s="3">
        <v>27</v>
      </c>
      <c r="C34" s="124" t="s">
        <v>48</v>
      </c>
      <c r="D34" s="58">
        <f>ВДТБ!D34+РТБ!D34+ІТБ!D34</f>
        <v>28</v>
      </c>
      <c r="E34" s="39">
        <f>ВДТБ!E34+РТБ!E34+ІТБ!E34</f>
        <v>4</v>
      </c>
      <c r="F34" s="51">
        <f>E34/D34*100</f>
        <v>14.285714285714285</v>
      </c>
      <c r="G34" s="125">
        <f>ВДТБ!G34+РТБ!G34+ІТБ!G34</f>
        <v>0</v>
      </c>
      <c r="H34" s="41">
        <f>G34/X34*100</f>
        <v>0</v>
      </c>
      <c r="I34" s="42">
        <f>ВДТБ!I34+РТБ!I34+ІТБ!I34</f>
        <v>18</v>
      </c>
      <c r="J34" s="41">
        <f>I34/X34*100</f>
        <v>75</v>
      </c>
      <c r="K34" s="42">
        <f>ВДТБ!K34+РТБ!K34+ІТБ!K34</f>
        <v>0</v>
      </c>
      <c r="L34" s="51">
        <f>K34/X34*100</f>
        <v>0</v>
      </c>
      <c r="M34" s="43">
        <f>ВДТБ!M34+РТБ!M34+ІТБ!M34</f>
        <v>0</v>
      </c>
      <c r="N34" s="51">
        <f>M34/X34*100</f>
        <v>0</v>
      </c>
      <c r="O34" s="43">
        <f>ВДТБ!O34+РТБ!O34+ІТБ!O34</f>
        <v>0</v>
      </c>
      <c r="P34" s="51">
        <f>O34/X34*100</f>
        <v>0</v>
      </c>
      <c r="Q34" s="43">
        <f>ВДТБ!Q34+РТБ!Q34+ІТБ!Q34</f>
        <v>6</v>
      </c>
      <c r="R34" s="41">
        <f>Q34/X34*100</f>
        <v>25</v>
      </c>
      <c r="S34" s="42">
        <f>ВДТБ!S34+РТБ!S34+ІТБ!S34</f>
        <v>0</v>
      </c>
      <c r="T34" s="41">
        <f>S34/X34*100</f>
        <v>0</v>
      </c>
      <c r="U34" s="42">
        <v>0</v>
      </c>
      <c r="V34" s="38">
        <f>U34/X34*100</f>
        <v>0</v>
      </c>
      <c r="X34" s="44">
        <f>D34-E34</f>
        <v>24</v>
      </c>
      <c r="Z34" s="16"/>
      <c r="AA34" s="129"/>
    </row>
    <row r="35" spans="2:27" ht="15.75">
      <c r="B35" s="3">
        <v>28</v>
      </c>
      <c r="C35" s="124" t="s">
        <v>49</v>
      </c>
      <c r="D35" s="58">
        <f>ВДТБ!D35+РТБ!D35+ІТБ!D35</f>
        <v>8</v>
      </c>
      <c r="E35" s="39">
        <f>ВДТБ!E35+РТБ!E35+ІТБ!E35</f>
        <v>0</v>
      </c>
      <c r="F35" s="51">
        <f>E35/D35*100</f>
        <v>0</v>
      </c>
      <c r="G35" s="125">
        <f>ВДТБ!G35+РТБ!G35+ІТБ!G35</f>
        <v>0</v>
      </c>
      <c r="H35" s="41">
        <f>G35/X35*100</f>
        <v>0</v>
      </c>
      <c r="I35" s="42">
        <f>ВДТБ!I35+РТБ!I35+ІТБ!I35</f>
        <v>8</v>
      </c>
      <c r="J35" s="41">
        <f>I35/X35*100</f>
        <v>100</v>
      </c>
      <c r="K35" s="42">
        <f>ВДТБ!K35+РТБ!K35+ІТБ!K35</f>
        <v>0</v>
      </c>
      <c r="L35" s="51">
        <f>K35/X35*100</f>
        <v>0</v>
      </c>
      <c r="M35" s="43">
        <f>ВДТБ!M35+РТБ!M35+ІТБ!M35</f>
        <v>0</v>
      </c>
      <c r="N35" s="51">
        <f>M35/X35*100</f>
        <v>0</v>
      </c>
      <c r="O35" s="43">
        <f>ВДТБ!O35+РТБ!O35+ІТБ!O35</f>
        <v>0</v>
      </c>
      <c r="P35" s="51">
        <f>O35/X35*100</f>
        <v>0</v>
      </c>
      <c r="Q35" s="43">
        <f>ВДТБ!Q35+РТБ!Q35+ІТБ!Q35</f>
        <v>0</v>
      </c>
      <c r="R35" s="41">
        <f>Q35/X35*100</f>
        <v>0</v>
      </c>
      <c r="S35" s="42">
        <f>ВДТБ!S35+РТБ!S35+ІТБ!S35</f>
        <v>0</v>
      </c>
      <c r="T35" s="41">
        <f>S35/X35*100</f>
        <v>0</v>
      </c>
      <c r="U35" s="42">
        <v>0</v>
      </c>
      <c r="V35" s="38">
        <f>U35/X35*100</f>
        <v>0</v>
      </c>
      <c r="X35" s="44">
        <f>D35-E35</f>
        <v>8</v>
      </c>
      <c r="Z35" s="16"/>
      <c r="AA35" s="129"/>
    </row>
    <row r="36" spans="2:27" ht="16.5" thickBot="1">
      <c r="B36" s="63">
        <v>27</v>
      </c>
      <c r="C36" s="124" t="s">
        <v>50</v>
      </c>
      <c r="D36" s="58">
        <f>ВДТБ!D36+РТБ!D36+ІТБ!D36</f>
        <v>36</v>
      </c>
      <c r="E36" s="39">
        <f>ВДТБ!E36+РТБ!E36+ІТБ!E36</f>
        <v>7</v>
      </c>
      <c r="F36" s="51">
        <f>E36/D36*100</f>
        <v>19.444444444444446</v>
      </c>
      <c r="G36" s="125">
        <f>ВДТБ!G36+РТБ!G36+ІТБ!G36</f>
        <v>3</v>
      </c>
      <c r="H36" s="41">
        <f>G36/X36*100</f>
        <v>10.344827586206897</v>
      </c>
      <c r="I36" s="42">
        <f>ВДТБ!I36+РТБ!I36+ІТБ!I36</f>
        <v>24</v>
      </c>
      <c r="J36" s="41">
        <f>I36/X36*100</f>
        <v>82.75862068965517</v>
      </c>
      <c r="K36" s="42">
        <f>ВДТБ!K36+РТБ!K36+ІТБ!K36</f>
        <v>0</v>
      </c>
      <c r="L36" s="51">
        <f>K36/X36*100</f>
        <v>0</v>
      </c>
      <c r="M36" s="43">
        <f>ВДТБ!M36+РТБ!M36+ІТБ!M36</f>
        <v>0</v>
      </c>
      <c r="N36" s="51">
        <f>M36/X36*100</f>
        <v>0</v>
      </c>
      <c r="O36" s="43">
        <f>ВДТБ!O36+РТБ!O36+ІТБ!O36</f>
        <v>0</v>
      </c>
      <c r="P36" s="51">
        <f>O36/X36*100</f>
        <v>0</v>
      </c>
      <c r="Q36" s="43">
        <f>ВДТБ!Q36+РТБ!Q36+ІТБ!Q36</f>
        <v>2</v>
      </c>
      <c r="R36" s="41">
        <f>Q36/X36*100</f>
        <v>6.896551724137931</v>
      </c>
      <c r="S36" s="42">
        <f>ВДТБ!S36+РТБ!S36+ІТБ!S36</f>
        <v>0</v>
      </c>
      <c r="T36" s="41">
        <f>S36/X36*100</f>
        <v>0</v>
      </c>
      <c r="U36" s="42">
        <v>0</v>
      </c>
      <c r="V36" s="38">
        <f>U36/X36*100</f>
        <v>0</v>
      </c>
      <c r="X36" s="44">
        <f>D36-E36</f>
        <v>29</v>
      </c>
      <c r="Z36" s="16"/>
      <c r="AA36" s="129"/>
    </row>
    <row r="37" spans="2:27" ht="16.5" thickBot="1">
      <c r="B37" s="191" t="s">
        <v>45</v>
      </c>
      <c r="C37" s="192"/>
      <c r="D37" s="60">
        <f>SUM(D8:D32)</f>
        <v>13478</v>
      </c>
      <c r="E37" s="75">
        <f aca="true" t="shared" si="10" ref="E37:U37">SUM(E8:E32)</f>
        <v>3347</v>
      </c>
      <c r="F37" s="77">
        <f t="shared" si="0"/>
        <v>24.83306128505713</v>
      </c>
      <c r="G37" s="75">
        <f t="shared" si="10"/>
        <v>2225</v>
      </c>
      <c r="H37" s="28">
        <f t="shared" si="1"/>
        <v>21.962293949264634</v>
      </c>
      <c r="I37" s="76">
        <f t="shared" si="10"/>
        <v>5506</v>
      </c>
      <c r="J37" s="45">
        <f t="shared" si="2"/>
        <v>54.348040667258914</v>
      </c>
      <c r="K37" s="75">
        <f t="shared" si="10"/>
        <v>988</v>
      </c>
      <c r="L37" s="74">
        <f t="shared" si="3"/>
        <v>9.752245582864475</v>
      </c>
      <c r="M37" s="75">
        <f t="shared" si="10"/>
        <v>608</v>
      </c>
      <c r="N37" s="54">
        <f t="shared" si="4"/>
        <v>6.00138189714737</v>
      </c>
      <c r="O37" s="76">
        <f t="shared" si="10"/>
        <v>132</v>
      </c>
      <c r="P37" s="74">
        <f t="shared" si="5"/>
        <v>1.3029315960912053</v>
      </c>
      <c r="Q37" s="75">
        <f t="shared" si="10"/>
        <v>664</v>
      </c>
      <c r="R37" s="45">
        <f t="shared" si="6"/>
        <v>6.554140756095153</v>
      </c>
      <c r="S37" s="75">
        <f t="shared" si="10"/>
        <v>7</v>
      </c>
      <c r="T37" s="35">
        <f t="shared" si="7"/>
        <v>0.06909485736847301</v>
      </c>
      <c r="U37" s="75">
        <f t="shared" si="10"/>
        <v>0</v>
      </c>
      <c r="V37" s="45">
        <f t="shared" si="8"/>
        <v>0</v>
      </c>
      <c r="W37" s="65"/>
      <c r="X37" s="36">
        <f>SUM(X8:X32)</f>
        <v>10131</v>
      </c>
      <c r="Z37" s="16"/>
      <c r="AA37" s="129"/>
    </row>
    <row r="38" spans="2:27" ht="16.5" thickBot="1">
      <c r="B38" s="208" t="s">
        <v>46</v>
      </c>
      <c r="C38" s="209"/>
      <c r="D38" s="60">
        <f>SUM(D8:D36)</f>
        <v>13991</v>
      </c>
      <c r="E38" s="75">
        <f aca="true" t="shared" si="11" ref="E38:U38">SUM(E8:E36)</f>
        <v>3530</v>
      </c>
      <c r="F38" s="77">
        <f t="shared" si="0"/>
        <v>25.23050532485169</v>
      </c>
      <c r="G38" s="75">
        <f t="shared" si="11"/>
        <v>2251</v>
      </c>
      <c r="H38" s="28">
        <f t="shared" si="1"/>
        <v>21.51801930981742</v>
      </c>
      <c r="I38" s="76">
        <f t="shared" si="11"/>
        <v>5726</v>
      </c>
      <c r="J38" s="45">
        <f t="shared" si="2"/>
        <v>54.736640856514676</v>
      </c>
      <c r="K38" s="75">
        <f t="shared" si="11"/>
        <v>1003</v>
      </c>
      <c r="L38" s="74">
        <f t="shared" si="3"/>
        <v>9.587993499665425</v>
      </c>
      <c r="M38" s="75">
        <f t="shared" si="11"/>
        <v>626</v>
      </c>
      <c r="N38" s="54">
        <f t="shared" si="4"/>
        <v>5.9841315361820095</v>
      </c>
      <c r="O38" s="76">
        <f t="shared" si="11"/>
        <v>144</v>
      </c>
      <c r="P38" s="74">
        <f t="shared" si="5"/>
        <v>1.3765414396329223</v>
      </c>
      <c r="Q38" s="75">
        <f t="shared" si="11"/>
        <v>703</v>
      </c>
      <c r="R38" s="45">
        <f t="shared" si="6"/>
        <v>6.720198833763503</v>
      </c>
      <c r="S38" s="75">
        <f t="shared" si="11"/>
        <v>7</v>
      </c>
      <c r="T38" s="35">
        <f t="shared" si="7"/>
        <v>0.06691520887104482</v>
      </c>
      <c r="U38" s="75">
        <f t="shared" si="11"/>
        <v>0</v>
      </c>
      <c r="V38" s="45">
        <f t="shared" si="8"/>
        <v>0</v>
      </c>
      <c r="W38" s="65"/>
      <c r="X38" s="36">
        <f>SUM(X8:X36)</f>
        <v>10461</v>
      </c>
      <c r="Z38" s="16"/>
      <c r="AA38" s="129"/>
    </row>
    <row r="39" spans="2:22" ht="12.75">
      <c r="B39" s="196" t="s">
        <v>35</v>
      </c>
      <c r="C39" s="196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</row>
    <row r="40" spans="2:22" ht="12.75">
      <c r="B40" s="201" t="s">
        <v>36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14"/>
      <c r="V40" s="14"/>
    </row>
    <row r="42" spans="4:5" ht="12.75">
      <c r="D42" s="16"/>
      <c r="E42" s="16"/>
    </row>
  </sheetData>
  <sheetProtection/>
  <mergeCells count="22">
    <mergeCell ref="B39:V39"/>
    <mergeCell ref="D4:D7"/>
    <mergeCell ref="E4:F6"/>
    <mergeCell ref="B40:T40"/>
    <mergeCell ref="B3:B7"/>
    <mergeCell ref="C3:C7"/>
    <mergeCell ref="D3:F3"/>
    <mergeCell ref="G3:J3"/>
    <mergeCell ref="B38:C38"/>
    <mergeCell ref="T1:V1"/>
    <mergeCell ref="B2:V2"/>
    <mergeCell ref="Q3:R6"/>
    <mergeCell ref="S3:T6"/>
    <mergeCell ref="U3:V6"/>
    <mergeCell ref="B37:C37"/>
    <mergeCell ref="M3:P3"/>
    <mergeCell ref="X3:X7"/>
    <mergeCell ref="M4:N6"/>
    <mergeCell ref="O4:P6"/>
    <mergeCell ref="G4:H6"/>
    <mergeCell ref="I4:J6"/>
    <mergeCell ref="K3:L6"/>
  </mergeCells>
  <printOptions/>
  <pageMargins left="0.38" right="0.39" top="0.25" bottom="0.22" header="0.17" footer="0.16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B1">
      <selection activeCell="X20" sqref="X20"/>
    </sheetView>
  </sheetViews>
  <sheetFormatPr defaultColWidth="9.140625" defaultRowHeight="12.75"/>
  <cols>
    <col min="1" max="1" width="4.8515625" style="0" customWidth="1"/>
    <col min="2" max="2" width="6.7109375" style="0" customWidth="1"/>
    <col min="3" max="3" width="19.8515625" style="0" customWidth="1"/>
    <col min="24" max="24" width="12.57421875" style="0" bestFit="1" customWidth="1"/>
  </cols>
  <sheetData>
    <row r="1" spans="1:20" ht="9.7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224"/>
      <c r="P1" s="224"/>
      <c r="Q1" s="224"/>
      <c r="R1" s="224"/>
      <c r="S1" s="134"/>
      <c r="T1" s="135"/>
    </row>
    <row r="2" spans="1:20" ht="18" customHeight="1">
      <c r="A2" s="133"/>
      <c r="B2" s="225" t="s">
        <v>67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spans="1:20" ht="4.5" customHeight="1" thickBot="1">
      <c r="A3" s="134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134"/>
      <c r="T3" s="134"/>
    </row>
    <row r="4" spans="1:20" ht="12.75">
      <c r="A4" s="134"/>
      <c r="B4" s="227" t="s">
        <v>60</v>
      </c>
      <c r="C4" s="230" t="s">
        <v>26</v>
      </c>
      <c r="D4" s="233" t="s">
        <v>40</v>
      </c>
      <c r="E4" s="212"/>
      <c r="F4" s="212"/>
      <c r="G4" s="212" t="s">
        <v>61</v>
      </c>
      <c r="H4" s="212"/>
      <c r="I4" s="212"/>
      <c r="J4" s="212"/>
      <c r="K4" s="212" t="s">
        <v>29</v>
      </c>
      <c r="L4" s="212"/>
      <c r="M4" s="212" t="s">
        <v>30</v>
      </c>
      <c r="N4" s="212"/>
      <c r="O4" s="212"/>
      <c r="P4" s="212"/>
      <c r="Q4" s="212" t="s">
        <v>62</v>
      </c>
      <c r="R4" s="212"/>
      <c r="S4" s="212" t="s">
        <v>63</v>
      </c>
      <c r="T4" s="213"/>
    </row>
    <row r="5" spans="1:20" ht="11.25" customHeight="1">
      <c r="A5" s="134"/>
      <c r="B5" s="228"/>
      <c r="C5" s="231"/>
      <c r="D5" s="216" t="s">
        <v>64</v>
      </c>
      <c r="E5" s="218" t="s">
        <v>42</v>
      </c>
      <c r="F5" s="218"/>
      <c r="G5" s="214" t="s">
        <v>32</v>
      </c>
      <c r="H5" s="214"/>
      <c r="I5" s="214" t="s">
        <v>33</v>
      </c>
      <c r="J5" s="214"/>
      <c r="K5" s="214"/>
      <c r="L5" s="214"/>
      <c r="M5" s="214" t="s">
        <v>37</v>
      </c>
      <c r="N5" s="214"/>
      <c r="O5" s="214" t="s">
        <v>41</v>
      </c>
      <c r="P5" s="214"/>
      <c r="Q5" s="214"/>
      <c r="R5" s="214"/>
      <c r="S5" s="214"/>
      <c r="T5" s="215"/>
    </row>
    <row r="6" spans="1:20" ht="9" customHeight="1">
      <c r="A6" s="134"/>
      <c r="B6" s="228"/>
      <c r="C6" s="231"/>
      <c r="D6" s="216"/>
      <c r="E6" s="218"/>
      <c r="F6" s="218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5"/>
    </row>
    <row r="7" spans="1:20" ht="9.75" customHeight="1">
      <c r="A7" s="134"/>
      <c r="B7" s="228"/>
      <c r="C7" s="231"/>
      <c r="D7" s="216"/>
      <c r="E7" s="218"/>
      <c r="F7" s="218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5"/>
    </row>
    <row r="8" spans="1:20" ht="13.5" thickBot="1">
      <c r="A8" s="134"/>
      <c r="B8" s="229"/>
      <c r="C8" s="232"/>
      <c r="D8" s="217"/>
      <c r="E8" s="136" t="s">
        <v>34</v>
      </c>
      <c r="F8" s="136" t="s">
        <v>27</v>
      </c>
      <c r="G8" s="136" t="s">
        <v>34</v>
      </c>
      <c r="H8" s="136" t="s">
        <v>27</v>
      </c>
      <c r="I8" s="136" t="s">
        <v>34</v>
      </c>
      <c r="J8" s="136" t="s">
        <v>27</v>
      </c>
      <c r="K8" s="136" t="s">
        <v>34</v>
      </c>
      <c r="L8" s="136" t="s">
        <v>27</v>
      </c>
      <c r="M8" s="136" t="s">
        <v>34</v>
      </c>
      <c r="N8" s="136" t="s">
        <v>27</v>
      </c>
      <c r="O8" s="136" t="s">
        <v>34</v>
      </c>
      <c r="P8" s="136" t="s">
        <v>27</v>
      </c>
      <c r="Q8" s="136" t="s">
        <v>34</v>
      </c>
      <c r="R8" s="136" t="s">
        <v>27</v>
      </c>
      <c r="S8" s="136" t="s">
        <v>34</v>
      </c>
      <c r="T8" s="137" t="s">
        <v>27</v>
      </c>
    </row>
    <row r="9" spans="1:20" ht="15.75">
      <c r="A9" s="134"/>
      <c r="B9" s="138">
        <v>1</v>
      </c>
      <c r="C9" s="139" t="s">
        <v>1</v>
      </c>
      <c r="D9" s="140">
        <f>SUM(E9+G9+I9+K9+M9+O9+Q9+S9)</f>
        <v>121</v>
      </c>
      <c r="E9" s="43">
        <v>24</v>
      </c>
      <c r="F9" s="51">
        <f aca="true" t="shared" si="0" ref="F9:F37">E9/D9*100</f>
        <v>19.834710743801654</v>
      </c>
      <c r="G9" s="141">
        <v>19</v>
      </c>
      <c r="H9" s="142">
        <f>G9/(D9-E9)*100</f>
        <v>19.587628865979383</v>
      </c>
      <c r="I9" s="143">
        <v>55</v>
      </c>
      <c r="J9" s="142">
        <f>I9/(D9-E9)*100</f>
        <v>56.70103092783505</v>
      </c>
      <c r="K9" s="143">
        <v>11</v>
      </c>
      <c r="L9" s="51">
        <f>K9/(D9-E9)*100</f>
        <v>11.34020618556701</v>
      </c>
      <c r="M9" s="43">
        <v>4</v>
      </c>
      <c r="N9" s="51">
        <f>M9/(D9-E9)*100</f>
        <v>4.123711340206185</v>
      </c>
      <c r="O9" s="43">
        <v>1</v>
      </c>
      <c r="P9" s="51">
        <f>O9/(D9-E9)*100</f>
        <v>1.0309278350515463</v>
      </c>
      <c r="Q9" s="43">
        <v>6</v>
      </c>
      <c r="R9" s="142">
        <f>Q9/(D9-E9)*100</f>
        <v>6.185567010309279</v>
      </c>
      <c r="S9" s="143">
        <v>1</v>
      </c>
      <c r="T9" s="144">
        <f>S9/(D9-E9)*100</f>
        <v>1.0309278350515463</v>
      </c>
    </row>
    <row r="10" spans="1:24" ht="15.75">
      <c r="A10" s="134"/>
      <c r="B10" s="138">
        <v>2</v>
      </c>
      <c r="C10" s="139" t="s">
        <v>2</v>
      </c>
      <c r="D10" s="140">
        <f aca="true" t="shared" si="1" ref="D10:D33">SUM(E10+G10+I10+K10+M10+O10+Q10+S10)</f>
        <v>158</v>
      </c>
      <c r="E10" s="43">
        <v>36</v>
      </c>
      <c r="F10" s="51">
        <f t="shared" si="0"/>
        <v>22.78481012658228</v>
      </c>
      <c r="G10" s="141">
        <v>58</v>
      </c>
      <c r="H10" s="142">
        <f aca="true" t="shared" si="2" ref="H10:H37">G10/(D10-E10)*100</f>
        <v>47.540983606557376</v>
      </c>
      <c r="I10" s="143">
        <v>36</v>
      </c>
      <c r="J10" s="142">
        <f aca="true" t="shared" si="3" ref="J10:J37">I10/(D10-E10)*100</f>
        <v>29.508196721311474</v>
      </c>
      <c r="K10" s="143">
        <v>13</v>
      </c>
      <c r="L10" s="51">
        <f aca="true" t="shared" si="4" ref="L10:L37">K10/(D10-E10)*100</f>
        <v>10.655737704918032</v>
      </c>
      <c r="M10" s="43">
        <v>11</v>
      </c>
      <c r="N10" s="51">
        <f aca="true" t="shared" si="5" ref="N10:N37">M10/(D10-E10)*100</f>
        <v>9.01639344262295</v>
      </c>
      <c r="O10" s="43">
        <v>0</v>
      </c>
      <c r="P10" s="51">
        <f aca="true" t="shared" si="6" ref="P10:P37">O10/(D10-E10)*100</f>
        <v>0</v>
      </c>
      <c r="Q10" s="43">
        <v>4</v>
      </c>
      <c r="R10" s="142">
        <f aca="true" t="shared" si="7" ref="R10:R37">Q10/(D10-E10)*100</f>
        <v>3.278688524590164</v>
      </c>
      <c r="S10" s="143">
        <v>0</v>
      </c>
      <c r="T10" s="144">
        <f aca="true" t="shared" si="8" ref="T10:T37">S10/(D10-E10)*100</f>
        <v>0</v>
      </c>
      <c r="V10" s="145"/>
      <c r="W10" s="145"/>
      <c r="X10" s="170"/>
    </row>
    <row r="11" spans="1:24" ht="15.75">
      <c r="A11" s="134"/>
      <c r="B11" s="138">
        <v>3</v>
      </c>
      <c r="C11" s="139" t="s">
        <v>3</v>
      </c>
      <c r="D11" s="140">
        <f t="shared" si="1"/>
        <v>367</v>
      </c>
      <c r="E11" s="43">
        <v>141</v>
      </c>
      <c r="F11" s="51">
        <f t="shared" si="0"/>
        <v>38.41961852861036</v>
      </c>
      <c r="G11" s="141">
        <v>102</v>
      </c>
      <c r="H11" s="142">
        <f t="shared" si="2"/>
        <v>45.13274336283185</v>
      </c>
      <c r="I11" s="143">
        <v>59</v>
      </c>
      <c r="J11" s="142">
        <f t="shared" si="3"/>
        <v>26.10619469026549</v>
      </c>
      <c r="K11" s="143">
        <v>23</v>
      </c>
      <c r="L11" s="51">
        <f t="shared" si="4"/>
        <v>10.176991150442479</v>
      </c>
      <c r="M11" s="43">
        <v>30</v>
      </c>
      <c r="N11" s="51">
        <f t="shared" si="5"/>
        <v>13.274336283185843</v>
      </c>
      <c r="O11" s="43">
        <v>3</v>
      </c>
      <c r="P11" s="51">
        <f t="shared" si="6"/>
        <v>1.3274336283185841</v>
      </c>
      <c r="Q11" s="43">
        <v>9</v>
      </c>
      <c r="R11" s="142">
        <f t="shared" si="7"/>
        <v>3.982300884955752</v>
      </c>
      <c r="S11" s="143">
        <v>0</v>
      </c>
      <c r="T11" s="144">
        <f t="shared" si="8"/>
        <v>0</v>
      </c>
      <c r="V11" s="145"/>
      <c r="W11" s="145"/>
      <c r="X11" s="170"/>
    </row>
    <row r="12" spans="1:24" ht="15.75">
      <c r="A12" s="134"/>
      <c r="B12" s="138">
        <v>4</v>
      </c>
      <c r="C12" s="139" t="s">
        <v>4</v>
      </c>
      <c r="D12" s="140">
        <f t="shared" si="1"/>
        <v>271</v>
      </c>
      <c r="E12" s="43">
        <v>82</v>
      </c>
      <c r="F12" s="51">
        <f t="shared" si="0"/>
        <v>30.25830258302583</v>
      </c>
      <c r="G12" s="141">
        <v>135</v>
      </c>
      <c r="H12" s="142">
        <f t="shared" si="2"/>
        <v>71.42857142857143</v>
      </c>
      <c r="I12" s="143">
        <v>2</v>
      </c>
      <c r="J12" s="142">
        <f t="shared" si="3"/>
        <v>1.0582010582010581</v>
      </c>
      <c r="K12" s="143">
        <v>23</v>
      </c>
      <c r="L12" s="51">
        <f t="shared" si="4"/>
        <v>12.16931216931217</v>
      </c>
      <c r="M12" s="43">
        <v>19</v>
      </c>
      <c r="N12" s="51">
        <f t="shared" si="5"/>
        <v>10.052910052910052</v>
      </c>
      <c r="O12" s="43">
        <v>1</v>
      </c>
      <c r="P12" s="51">
        <f t="shared" si="6"/>
        <v>0.5291005291005291</v>
      </c>
      <c r="Q12" s="43">
        <v>9</v>
      </c>
      <c r="R12" s="142">
        <f t="shared" si="7"/>
        <v>4.761904761904762</v>
      </c>
      <c r="S12" s="143">
        <v>0</v>
      </c>
      <c r="T12" s="144">
        <f t="shared" si="8"/>
        <v>0</v>
      </c>
      <c r="V12" s="145"/>
      <c r="W12" s="145"/>
      <c r="X12" s="170"/>
    </row>
    <row r="13" spans="1:24" ht="15.75">
      <c r="A13" s="134"/>
      <c r="B13" s="138">
        <v>5</v>
      </c>
      <c r="C13" s="139" t="s">
        <v>5</v>
      </c>
      <c r="D13" s="140">
        <f t="shared" si="1"/>
        <v>224</v>
      </c>
      <c r="E13" s="43">
        <v>39</v>
      </c>
      <c r="F13" s="51">
        <f t="shared" si="0"/>
        <v>17.410714285714285</v>
      </c>
      <c r="G13" s="141">
        <v>119</v>
      </c>
      <c r="H13" s="142">
        <f t="shared" si="2"/>
        <v>64.32432432432432</v>
      </c>
      <c r="I13" s="143">
        <v>24</v>
      </c>
      <c r="J13" s="142">
        <f t="shared" si="3"/>
        <v>12.972972972972974</v>
      </c>
      <c r="K13" s="143">
        <v>19</v>
      </c>
      <c r="L13" s="51">
        <f t="shared" si="4"/>
        <v>10.27027027027027</v>
      </c>
      <c r="M13" s="43">
        <v>15</v>
      </c>
      <c r="N13" s="51">
        <f t="shared" si="5"/>
        <v>8.108108108108109</v>
      </c>
      <c r="O13" s="43">
        <v>0</v>
      </c>
      <c r="P13" s="51">
        <f t="shared" si="6"/>
        <v>0</v>
      </c>
      <c r="Q13" s="43">
        <v>8</v>
      </c>
      <c r="R13" s="142">
        <f t="shared" si="7"/>
        <v>4.324324324324325</v>
      </c>
      <c r="S13" s="143">
        <v>0</v>
      </c>
      <c r="T13" s="144">
        <f t="shared" si="8"/>
        <v>0</v>
      </c>
      <c r="V13" s="145"/>
      <c r="W13" s="145"/>
      <c r="X13" s="170"/>
    </row>
    <row r="14" spans="1:24" ht="15.75">
      <c r="A14" s="134"/>
      <c r="B14" s="138">
        <v>6</v>
      </c>
      <c r="C14" s="139" t="s">
        <v>6</v>
      </c>
      <c r="D14" s="140">
        <f t="shared" si="1"/>
        <v>167</v>
      </c>
      <c r="E14" s="43">
        <v>30</v>
      </c>
      <c r="F14" s="51">
        <f t="shared" si="0"/>
        <v>17.964071856287426</v>
      </c>
      <c r="G14" s="141">
        <v>87</v>
      </c>
      <c r="H14" s="142">
        <f t="shared" si="2"/>
        <v>63.503649635036496</v>
      </c>
      <c r="I14" s="143">
        <v>2</v>
      </c>
      <c r="J14" s="142">
        <f t="shared" si="3"/>
        <v>1.4598540145985401</v>
      </c>
      <c r="K14" s="143">
        <v>6</v>
      </c>
      <c r="L14" s="51">
        <f t="shared" si="4"/>
        <v>4.37956204379562</v>
      </c>
      <c r="M14" s="43">
        <v>19</v>
      </c>
      <c r="N14" s="51">
        <f t="shared" si="5"/>
        <v>13.86861313868613</v>
      </c>
      <c r="O14" s="43">
        <v>1</v>
      </c>
      <c r="P14" s="51">
        <f t="shared" si="6"/>
        <v>0.7299270072992701</v>
      </c>
      <c r="Q14" s="43">
        <v>22</v>
      </c>
      <c r="R14" s="142">
        <f t="shared" si="7"/>
        <v>16.05839416058394</v>
      </c>
      <c r="S14" s="143">
        <v>0</v>
      </c>
      <c r="T14" s="144">
        <f t="shared" si="8"/>
        <v>0</v>
      </c>
      <c r="V14" s="145"/>
      <c r="W14" s="145"/>
      <c r="X14" s="170"/>
    </row>
    <row r="15" spans="1:24" ht="15.75">
      <c r="A15" s="134"/>
      <c r="B15" s="138">
        <v>7</v>
      </c>
      <c r="C15" s="139" t="s">
        <v>7</v>
      </c>
      <c r="D15" s="140">
        <f t="shared" si="1"/>
        <v>221</v>
      </c>
      <c r="E15" s="43">
        <v>78</v>
      </c>
      <c r="F15" s="51">
        <f t="shared" si="0"/>
        <v>35.294117647058826</v>
      </c>
      <c r="G15" s="141">
        <v>56</v>
      </c>
      <c r="H15" s="142">
        <f t="shared" si="2"/>
        <v>39.16083916083916</v>
      </c>
      <c r="I15" s="143">
        <v>29</v>
      </c>
      <c r="J15" s="142">
        <f t="shared" si="3"/>
        <v>20.27972027972028</v>
      </c>
      <c r="K15" s="143">
        <v>24</v>
      </c>
      <c r="L15" s="51">
        <f t="shared" si="4"/>
        <v>16.783216783216783</v>
      </c>
      <c r="M15" s="43">
        <v>22</v>
      </c>
      <c r="N15" s="51">
        <f t="shared" si="5"/>
        <v>15.384615384615385</v>
      </c>
      <c r="O15" s="43">
        <v>0</v>
      </c>
      <c r="P15" s="51">
        <f t="shared" si="6"/>
        <v>0</v>
      </c>
      <c r="Q15" s="43">
        <v>12</v>
      </c>
      <c r="R15" s="142">
        <f t="shared" si="7"/>
        <v>8.391608391608392</v>
      </c>
      <c r="S15" s="143">
        <v>0</v>
      </c>
      <c r="T15" s="144">
        <f t="shared" si="8"/>
        <v>0</v>
      </c>
      <c r="V15" s="145"/>
      <c r="W15" s="145"/>
      <c r="X15" s="170"/>
    </row>
    <row r="16" spans="1:24" ht="15.75">
      <c r="A16" s="134"/>
      <c r="B16" s="138">
        <v>8</v>
      </c>
      <c r="C16" s="139" t="s">
        <v>8</v>
      </c>
      <c r="D16" s="140">
        <f t="shared" si="1"/>
        <v>133</v>
      </c>
      <c r="E16" s="43">
        <v>19</v>
      </c>
      <c r="F16" s="51">
        <f t="shared" si="0"/>
        <v>14.285714285714285</v>
      </c>
      <c r="G16" s="141">
        <v>69</v>
      </c>
      <c r="H16" s="142">
        <f t="shared" si="2"/>
        <v>60.526315789473685</v>
      </c>
      <c r="I16" s="143">
        <v>0</v>
      </c>
      <c r="J16" s="142">
        <f t="shared" si="3"/>
        <v>0</v>
      </c>
      <c r="K16" s="143">
        <v>12</v>
      </c>
      <c r="L16" s="51">
        <f t="shared" si="4"/>
        <v>10.526315789473683</v>
      </c>
      <c r="M16" s="43">
        <v>17</v>
      </c>
      <c r="N16" s="51">
        <f t="shared" si="5"/>
        <v>14.912280701754385</v>
      </c>
      <c r="O16" s="43">
        <v>9</v>
      </c>
      <c r="P16" s="51">
        <f t="shared" si="6"/>
        <v>7.894736842105263</v>
      </c>
      <c r="Q16" s="43">
        <v>7</v>
      </c>
      <c r="R16" s="142">
        <f t="shared" si="7"/>
        <v>6.140350877192982</v>
      </c>
      <c r="S16" s="143">
        <v>0</v>
      </c>
      <c r="T16" s="144">
        <f t="shared" si="8"/>
        <v>0</v>
      </c>
      <c r="V16" s="145"/>
      <c r="W16" s="145"/>
      <c r="X16" s="170"/>
    </row>
    <row r="17" spans="1:24" ht="15.75">
      <c r="A17" s="134"/>
      <c r="B17" s="138">
        <v>9</v>
      </c>
      <c r="C17" s="139" t="s">
        <v>9</v>
      </c>
      <c r="D17" s="140">
        <f t="shared" si="1"/>
        <v>200</v>
      </c>
      <c r="E17" s="43">
        <v>46</v>
      </c>
      <c r="F17" s="51">
        <f t="shared" si="0"/>
        <v>23</v>
      </c>
      <c r="G17" s="141">
        <v>73</v>
      </c>
      <c r="H17" s="142">
        <f t="shared" si="2"/>
        <v>47.4025974025974</v>
      </c>
      <c r="I17" s="143">
        <v>46</v>
      </c>
      <c r="J17" s="142">
        <f t="shared" si="3"/>
        <v>29.87012987012987</v>
      </c>
      <c r="K17" s="143">
        <v>14</v>
      </c>
      <c r="L17" s="51">
        <f t="shared" si="4"/>
        <v>9.090909090909092</v>
      </c>
      <c r="M17" s="43">
        <v>8</v>
      </c>
      <c r="N17" s="51">
        <f t="shared" si="5"/>
        <v>5.194805194805195</v>
      </c>
      <c r="O17" s="43">
        <v>2</v>
      </c>
      <c r="P17" s="51">
        <f t="shared" si="6"/>
        <v>1.2987012987012987</v>
      </c>
      <c r="Q17" s="43">
        <v>11</v>
      </c>
      <c r="R17" s="142">
        <f t="shared" si="7"/>
        <v>7.142857142857142</v>
      </c>
      <c r="S17" s="143">
        <v>0</v>
      </c>
      <c r="T17" s="144">
        <f t="shared" si="8"/>
        <v>0</v>
      </c>
      <c r="V17" s="145"/>
      <c r="W17" s="145"/>
      <c r="X17" s="170"/>
    </row>
    <row r="18" spans="1:24" ht="15.75">
      <c r="A18" s="134"/>
      <c r="B18" s="138">
        <v>10</v>
      </c>
      <c r="C18" s="139" t="s">
        <v>10</v>
      </c>
      <c r="D18" s="140">
        <f t="shared" si="1"/>
        <v>168</v>
      </c>
      <c r="E18" s="43">
        <v>46</v>
      </c>
      <c r="F18" s="51">
        <f t="shared" si="0"/>
        <v>27.380952380952383</v>
      </c>
      <c r="G18" s="141">
        <v>29</v>
      </c>
      <c r="H18" s="142">
        <f t="shared" si="2"/>
        <v>23.770491803278688</v>
      </c>
      <c r="I18" s="143">
        <v>51</v>
      </c>
      <c r="J18" s="142">
        <f t="shared" si="3"/>
        <v>41.80327868852459</v>
      </c>
      <c r="K18" s="143">
        <v>18</v>
      </c>
      <c r="L18" s="51">
        <f t="shared" si="4"/>
        <v>14.754098360655737</v>
      </c>
      <c r="M18" s="43">
        <v>21</v>
      </c>
      <c r="N18" s="51">
        <f t="shared" si="5"/>
        <v>17.21311475409836</v>
      </c>
      <c r="O18" s="43">
        <v>0</v>
      </c>
      <c r="P18" s="51">
        <f t="shared" si="6"/>
        <v>0</v>
      </c>
      <c r="Q18" s="43">
        <v>3</v>
      </c>
      <c r="R18" s="142">
        <f t="shared" si="7"/>
        <v>2.459016393442623</v>
      </c>
      <c r="S18" s="143">
        <v>0</v>
      </c>
      <c r="T18" s="144">
        <f t="shared" si="8"/>
        <v>0</v>
      </c>
      <c r="V18" s="145"/>
      <c r="W18" s="145"/>
      <c r="X18" s="170"/>
    </row>
    <row r="19" spans="1:24" ht="15.75">
      <c r="A19" s="134"/>
      <c r="B19" s="138">
        <v>11</v>
      </c>
      <c r="C19" s="139" t="s">
        <v>11</v>
      </c>
      <c r="D19" s="140">
        <f t="shared" si="1"/>
        <v>62</v>
      </c>
      <c r="E19" s="43">
        <v>30</v>
      </c>
      <c r="F19" s="51">
        <f t="shared" si="0"/>
        <v>48.38709677419355</v>
      </c>
      <c r="G19" s="141">
        <v>1</v>
      </c>
      <c r="H19" s="142">
        <f t="shared" si="2"/>
        <v>3.125</v>
      </c>
      <c r="I19" s="143">
        <v>16</v>
      </c>
      <c r="J19" s="142">
        <f t="shared" si="3"/>
        <v>50</v>
      </c>
      <c r="K19" s="143">
        <v>5</v>
      </c>
      <c r="L19" s="51">
        <f t="shared" si="4"/>
        <v>15.625</v>
      </c>
      <c r="M19" s="43">
        <v>8</v>
      </c>
      <c r="N19" s="51">
        <f t="shared" si="5"/>
        <v>25</v>
      </c>
      <c r="O19" s="43">
        <v>0</v>
      </c>
      <c r="P19" s="51">
        <f t="shared" si="6"/>
        <v>0</v>
      </c>
      <c r="Q19" s="43">
        <v>2</v>
      </c>
      <c r="R19" s="142">
        <f t="shared" si="7"/>
        <v>6.25</v>
      </c>
      <c r="S19" s="143">
        <v>0</v>
      </c>
      <c r="T19" s="144">
        <f t="shared" si="8"/>
        <v>0</v>
      </c>
      <c r="V19" s="145"/>
      <c r="W19" s="145"/>
      <c r="X19" s="170"/>
    </row>
    <row r="20" spans="1:24" ht="15.75">
      <c r="A20" s="219"/>
      <c r="B20" s="138">
        <v>12</v>
      </c>
      <c r="C20" s="139" t="s">
        <v>12</v>
      </c>
      <c r="D20" s="140">
        <f t="shared" si="1"/>
        <v>316</v>
      </c>
      <c r="E20" s="43">
        <v>45</v>
      </c>
      <c r="F20" s="51">
        <f t="shared" si="0"/>
        <v>14.240506329113925</v>
      </c>
      <c r="G20" s="141">
        <v>189</v>
      </c>
      <c r="H20" s="142">
        <f t="shared" si="2"/>
        <v>69.74169741697416</v>
      </c>
      <c r="I20" s="143">
        <v>32</v>
      </c>
      <c r="J20" s="142">
        <f t="shared" si="3"/>
        <v>11.808118081180812</v>
      </c>
      <c r="K20" s="143">
        <v>24</v>
      </c>
      <c r="L20" s="51">
        <f t="shared" si="4"/>
        <v>8.856088560885608</v>
      </c>
      <c r="M20" s="43">
        <v>18</v>
      </c>
      <c r="N20" s="51">
        <f t="shared" si="5"/>
        <v>6.642066420664207</v>
      </c>
      <c r="O20" s="43">
        <v>1</v>
      </c>
      <c r="P20" s="51">
        <f t="shared" si="6"/>
        <v>0.36900369003690037</v>
      </c>
      <c r="Q20" s="43">
        <v>7</v>
      </c>
      <c r="R20" s="142">
        <f t="shared" si="7"/>
        <v>2.5830258302583027</v>
      </c>
      <c r="S20" s="143">
        <v>0</v>
      </c>
      <c r="T20" s="144">
        <f t="shared" si="8"/>
        <v>0</v>
      </c>
      <c r="V20" s="145"/>
      <c r="W20" s="145"/>
      <c r="X20" s="170"/>
    </row>
    <row r="21" spans="1:24" ht="15.75">
      <c r="A21" s="219"/>
      <c r="B21" s="138">
        <v>13</v>
      </c>
      <c r="C21" s="139" t="s">
        <v>13</v>
      </c>
      <c r="D21" s="140">
        <f t="shared" si="1"/>
        <v>122</v>
      </c>
      <c r="E21" s="43">
        <v>40</v>
      </c>
      <c r="F21" s="51">
        <f t="shared" si="0"/>
        <v>32.78688524590164</v>
      </c>
      <c r="G21" s="141">
        <v>24</v>
      </c>
      <c r="H21" s="142">
        <f t="shared" si="2"/>
        <v>29.268292682926827</v>
      </c>
      <c r="I21" s="143">
        <v>39</v>
      </c>
      <c r="J21" s="142">
        <f t="shared" si="3"/>
        <v>47.5609756097561</v>
      </c>
      <c r="K21" s="143">
        <v>11</v>
      </c>
      <c r="L21" s="51">
        <f t="shared" si="4"/>
        <v>13.414634146341465</v>
      </c>
      <c r="M21" s="43">
        <v>3</v>
      </c>
      <c r="N21" s="51">
        <f t="shared" si="5"/>
        <v>3.6585365853658534</v>
      </c>
      <c r="O21" s="43">
        <v>2</v>
      </c>
      <c r="P21" s="51">
        <f t="shared" si="6"/>
        <v>2.4390243902439024</v>
      </c>
      <c r="Q21" s="43">
        <v>3</v>
      </c>
      <c r="R21" s="142">
        <f t="shared" si="7"/>
        <v>3.6585365853658534</v>
      </c>
      <c r="S21" s="143">
        <v>0</v>
      </c>
      <c r="T21" s="144">
        <f t="shared" si="8"/>
        <v>0</v>
      </c>
      <c r="V21" s="145"/>
      <c r="W21" s="145"/>
      <c r="X21" s="170"/>
    </row>
    <row r="22" spans="1:24" ht="15.75">
      <c r="A22" s="134"/>
      <c r="B22" s="138">
        <v>14</v>
      </c>
      <c r="C22" s="139" t="s">
        <v>14</v>
      </c>
      <c r="D22" s="140">
        <f t="shared" si="1"/>
        <v>403</v>
      </c>
      <c r="E22" s="43">
        <v>133</v>
      </c>
      <c r="F22" s="51">
        <f t="shared" si="0"/>
        <v>33.002481389578165</v>
      </c>
      <c r="G22" s="141">
        <v>194</v>
      </c>
      <c r="H22" s="142">
        <f t="shared" si="2"/>
        <v>71.85185185185186</v>
      </c>
      <c r="I22" s="143">
        <v>11</v>
      </c>
      <c r="J22" s="142">
        <f t="shared" si="3"/>
        <v>4.074074074074074</v>
      </c>
      <c r="K22" s="143">
        <v>30</v>
      </c>
      <c r="L22" s="51">
        <f t="shared" si="4"/>
        <v>11.11111111111111</v>
      </c>
      <c r="M22" s="43">
        <v>17</v>
      </c>
      <c r="N22" s="51">
        <f t="shared" si="5"/>
        <v>6.296296296296296</v>
      </c>
      <c r="O22" s="43">
        <v>2</v>
      </c>
      <c r="P22" s="51">
        <f t="shared" si="6"/>
        <v>0.7407407407407408</v>
      </c>
      <c r="Q22" s="43">
        <v>16</v>
      </c>
      <c r="R22" s="142">
        <f t="shared" si="7"/>
        <v>5.9259259259259265</v>
      </c>
      <c r="S22" s="143">
        <v>0</v>
      </c>
      <c r="T22" s="144">
        <f t="shared" si="8"/>
        <v>0</v>
      </c>
      <c r="V22" s="145"/>
      <c r="W22" s="145"/>
      <c r="X22" s="170"/>
    </row>
    <row r="23" spans="1:24" ht="15.75">
      <c r="A23" s="134"/>
      <c r="B23" s="138">
        <v>15</v>
      </c>
      <c r="C23" s="139" t="s">
        <v>15</v>
      </c>
      <c r="D23" s="140">
        <f t="shared" si="1"/>
        <v>114</v>
      </c>
      <c r="E23" s="43">
        <v>37</v>
      </c>
      <c r="F23" s="51">
        <f t="shared" si="0"/>
        <v>32.45614035087719</v>
      </c>
      <c r="G23" s="141">
        <v>45</v>
      </c>
      <c r="H23" s="142">
        <f t="shared" si="2"/>
        <v>58.44155844155844</v>
      </c>
      <c r="I23" s="143">
        <v>2</v>
      </c>
      <c r="J23" s="142">
        <f t="shared" si="3"/>
        <v>2.5974025974025974</v>
      </c>
      <c r="K23" s="143">
        <v>9</v>
      </c>
      <c r="L23" s="51">
        <f t="shared" si="4"/>
        <v>11.688311688311687</v>
      </c>
      <c r="M23" s="43">
        <v>19</v>
      </c>
      <c r="N23" s="51">
        <f t="shared" si="5"/>
        <v>24.675324675324674</v>
      </c>
      <c r="O23" s="43">
        <v>0</v>
      </c>
      <c r="P23" s="51">
        <f t="shared" si="6"/>
        <v>0</v>
      </c>
      <c r="Q23" s="43">
        <v>2</v>
      </c>
      <c r="R23" s="142">
        <f t="shared" si="7"/>
        <v>2.5974025974025974</v>
      </c>
      <c r="S23" s="143">
        <v>0</v>
      </c>
      <c r="T23" s="144">
        <f t="shared" si="8"/>
        <v>0</v>
      </c>
      <c r="V23" s="145"/>
      <c r="W23" s="145"/>
      <c r="X23" s="170"/>
    </row>
    <row r="24" spans="1:24" ht="15.75">
      <c r="A24" s="134"/>
      <c r="B24" s="138">
        <v>16</v>
      </c>
      <c r="C24" s="139" t="s">
        <v>16</v>
      </c>
      <c r="D24" s="140">
        <f t="shared" si="1"/>
        <v>107</v>
      </c>
      <c r="E24" s="43">
        <v>16</v>
      </c>
      <c r="F24" s="51">
        <f t="shared" si="0"/>
        <v>14.953271028037381</v>
      </c>
      <c r="G24" s="141">
        <v>66</v>
      </c>
      <c r="H24" s="142">
        <f t="shared" si="2"/>
        <v>72.52747252747253</v>
      </c>
      <c r="I24" s="143">
        <v>1</v>
      </c>
      <c r="J24" s="142">
        <f t="shared" si="3"/>
        <v>1.098901098901099</v>
      </c>
      <c r="K24" s="143">
        <v>12</v>
      </c>
      <c r="L24" s="51">
        <f t="shared" si="4"/>
        <v>13.186813186813188</v>
      </c>
      <c r="M24" s="43">
        <v>7</v>
      </c>
      <c r="N24" s="51">
        <f t="shared" si="5"/>
        <v>7.6923076923076925</v>
      </c>
      <c r="O24" s="43">
        <v>4</v>
      </c>
      <c r="P24" s="51">
        <f t="shared" si="6"/>
        <v>4.395604395604396</v>
      </c>
      <c r="Q24" s="43">
        <v>1</v>
      </c>
      <c r="R24" s="142">
        <f t="shared" si="7"/>
        <v>1.098901098901099</v>
      </c>
      <c r="S24" s="143">
        <v>0</v>
      </c>
      <c r="T24" s="144">
        <f t="shared" si="8"/>
        <v>0</v>
      </c>
      <c r="V24" s="145"/>
      <c r="W24" s="145"/>
      <c r="X24" s="170"/>
    </row>
    <row r="25" spans="1:24" ht="15.75">
      <c r="A25" s="134"/>
      <c r="B25" s="138">
        <v>17</v>
      </c>
      <c r="C25" s="139" t="s">
        <v>17</v>
      </c>
      <c r="D25" s="140">
        <f t="shared" si="1"/>
        <v>145</v>
      </c>
      <c r="E25" s="43">
        <v>26</v>
      </c>
      <c r="F25" s="51">
        <f t="shared" si="0"/>
        <v>17.93103448275862</v>
      </c>
      <c r="G25" s="141">
        <v>33</v>
      </c>
      <c r="H25" s="142">
        <f t="shared" si="2"/>
        <v>27.73109243697479</v>
      </c>
      <c r="I25" s="143">
        <v>59</v>
      </c>
      <c r="J25" s="142">
        <f t="shared" si="3"/>
        <v>49.57983193277311</v>
      </c>
      <c r="K25" s="143">
        <v>15</v>
      </c>
      <c r="L25" s="51">
        <f t="shared" si="4"/>
        <v>12.605042016806722</v>
      </c>
      <c r="M25" s="43">
        <v>6</v>
      </c>
      <c r="N25" s="51">
        <f t="shared" si="5"/>
        <v>5.042016806722689</v>
      </c>
      <c r="O25" s="43">
        <v>0</v>
      </c>
      <c r="P25" s="51">
        <f t="shared" si="6"/>
        <v>0</v>
      </c>
      <c r="Q25" s="43">
        <v>6</v>
      </c>
      <c r="R25" s="142">
        <f t="shared" si="7"/>
        <v>5.042016806722689</v>
      </c>
      <c r="S25" s="143">
        <v>0</v>
      </c>
      <c r="T25" s="144">
        <f t="shared" si="8"/>
        <v>0</v>
      </c>
      <c r="V25" s="145"/>
      <c r="W25" s="145"/>
      <c r="X25" s="170"/>
    </row>
    <row r="26" spans="1:24" ht="15.75">
      <c r="A26" s="134"/>
      <c r="B26" s="138">
        <v>18</v>
      </c>
      <c r="C26" s="139" t="s">
        <v>18</v>
      </c>
      <c r="D26" s="140">
        <f t="shared" si="1"/>
        <v>71</v>
      </c>
      <c r="E26" s="43">
        <v>13</v>
      </c>
      <c r="F26" s="51">
        <f t="shared" si="0"/>
        <v>18.30985915492958</v>
      </c>
      <c r="G26" s="141">
        <v>24</v>
      </c>
      <c r="H26" s="142">
        <f t="shared" si="2"/>
        <v>41.37931034482759</v>
      </c>
      <c r="I26" s="143">
        <v>20</v>
      </c>
      <c r="J26" s="142">
        <f t="shared" si="3"/>
        <v>34.48275862068966</v>
      </c>
      <c r="K26" s="143">
        <v>4</v>
      </c>
      <c r="L26" s="51">
        <f t="shared" si="4"/>
        <v>6.896551724137931</v>
      </c>
      <c r="M26" s="43">
        <v>8</v>
      </c>
      <c r="N26" s="51">
        <f t="shared" si="5"/>
        <v>13.793103448275861</v>
      </c>
      <c r="O26" s="43">
        <v>0</v>
      </c>
      <c r="P26" s="51">
        <f t="shared" si="6"/>
        <v>0</v>
      </c>
      <c r="Q26" s="43">
        <v>2</v>
      </c>
      <c r="R26" s="142">
        <f t="shared" si="7"/>
        <v>3.4482758620689653</v>
      </c>
      <c r="S26" s="143">
        <v>0</v>
      </c>
      <c r="T26" s="144">
        <f t="shared" si="8"/>
        <v>0</v>
      </c>
      <c r="V26" s="145"/>
      <c r="W26" s="145"/>
      <c r="X26" s="170"/>
    </row>
    <row r="27" spans="1:24" ht="15.75">
      <c r="A27" s="134"/>
      <c r="B27" s="138">
        <v>19</v>
      </c>
      <c r="C27" s="139" t="s">
        <v>19</v>
      </c>
      <c r="D27" s="140">
        <f t="shared" si="1"/>
        <v>197</v>
      </c>
      <c r="E27" s="43">
        <v>69</v>
      </c>
      <c r="F27" s="51">
        <f t="shared" si="0"/>
        <v>35.025380710659896</v>
      </c>
      <c r="G27" s="141">
        <v>61</v>
      </c>
      <c r="H27" s="142">
        <f t="shared" si="2"/>
        <v>47.65625</v>
      </c>
      <c r="I27" s="143">
        <v>13</v>
      </c>
      <c r="J27" s="142">
        <f t="shared" si="3"/>
        <v>10.15625</v>
      </c>
      <c r="K27" s="143">
        <v>18</v>
      </c>
      <c r="L27" s="51">
        <f t="shared" si="4"/>
        <v>14.0625</v>
      </c>
      <c r="M27" s="43">
        <v>23</v>
      </c>
      <c r="N27" s="51">
        <f t="shared" si="5"/>
        <v>17.96875</v>
      </c>
      <c r="O27" s="43">
        <v>2</v>
      </c>
      <c r="P27" s="51">
        <f t="shared" si="6"/>
        <v>1.5625</v>
      </c>
      <c r="Q27" s="43">
        <v>11</v>
      </c>
      <c r="R27" s="142">
        <f t="shared" si="7"/>
        <v>8.59375</v>
      </c>
      <c r="S27" s="143">
        <v>0</v>
      </c>
      <c r="T27" s="144">
        <f t="shared" si="8"/>
        <v>0</v>
      </c>
      <c r="V27" s="145"/>
      <c r="W27" s="145"/>
      <c r="X27" s="170"/>
    </row>
    <row r="28" spans="1:24" ht="15.75">
      <c r="A28" s="134"/>
      <c r="B28" s="138">
        <v>20</v>
      </c>
      <c r="C28" s="139" t="s">
        <v>20</v>
      </c>
      <c r="D28" s="140">
        <f t="shared" si="1"/>
        <v>132</v>
      </c>
      <c r="E28" s="43">
        <v>47</v>
      </c>
      <c r="F28" s="51">
        <f t="shared" si="0"/>
        <v>35.60606060606061</v>
      </c>
      <c r="G28" s="141">
        <v>37</v>
      </c>
      <c r="H28" s="142">
        <f t="shared" si="2"/>
        <v>43.529411764705884</v>
      </c>
      <c r="I28" s="143">
        <v>17</v>
      </c>
      <c r="J28" s="142">
        <f t="shared" si="3"/>
        <v>20</v>
      </c>
      <c r="K28" s="143">
        <v>13</v>
      </c>
      <c r="L28" s="51">
        <f t="shared" si="4"/>
        <v>15.294117647058824</v>
      </c>
      <c r="M28" s="43">
        <v>8</v>
      </c>
      <c r="N28" s="51">
        <f t="shared" si="5"/>
        <v>9.411764705882353</v>
      </c>
      <c r="O28" s="43">
        <v>1</v>
      </c>
      <c r="P28" s="51">
        <f t="shared" si="6"/>
        <v>1.1764705882352942</v>
      </c>
      <c r="Q28" s="43">
        <v>9</v>
      </c>
      <c r="R28" s="142">
        <f t="shared" si="7"/>
        <v>10.588235294117647</v>
      </c>
      <c r="S28" s="143">
        <v>0</v>
      </c>
      <c r="T28" s="144">
        <f t="shared" si="8"/>
        <v>0</v>
      </c>
      <c r="V28" s="145"/>
      <c r="W28" s="145"/>
      <c r="X28" s="170"/>
    </row>
    <row r="29" spans="1:24" ht="15.75">
      <c r="A29" s="134"/>
      <c r="B29" s="138">
        <v>21</v>
      </c>
      <c r="C29" s="139" t="s">
        <v>21</v>
      </c>
      <c r="D29" s="140">
        <f t="shared" si="1"/>
        <v>110</v>
      </c>
      <c r="E29" s="43">
        <v>35</v>
      </c>
      <c r="F29" s="51">
        <f t="shared" si="0"/>
        <v>31.818181818181817</v>
      </c>
      <c r="G29" s="141">
        <v>46</v>
      </c>
      <c r="H29" s="142">
        <f t="shared" si="2"/>
        <v>61.33333333333333</v>
      </c>
      <c r="I29" s="143">
        <v>0</v>
      </c>
      <c r="J29" s="142">
        <f t="shared" si="3"/>
        <v>0</v>
      </c>
      <c r="K29" s="143">
        <v>7</v>
      </c>
      <c r="L29" s="51">
        <f t="shared" si="4"/>
        <v>9.333333333333334</v>
      </c>
      <c r="M29" s="43">
        <v>8</v>
      </c>
      <c r="N29" s="51">
        <f t="shared" si="5"/>
        <v>10.666666666666668</v>
      </c>
      <c r="O29" s="43">
        <v>8</v>
      </c>
      <c r="P29" s="51">
        <f t="shared" si="6"/>
        <v>10.666666666666668</v>
      </c>
      <c r="Q29" s="43">
        <v>6</v>
      </c>
      <c r="R29" s="142">
        <f t="shared" si="7"/>
        <v>8</v>
      </c>
      <c r="S29" s="143">
        <v>0</v>
      </c>
      <c r="T29" s="144">
        <f t="shared" si="8"/>
        <v>0</v>
      </c>
      <c r="V29" s="145"/>
      <c r="W29" s="145"/>
      <c r="X29" s="170"/>
    </row>
    <row r="30" spans="1:24" ht="15.75">
      <c r="A30" s="134"/>
      <c r="B30" s="138">
        <v>22</v>
      </c>
      <c r="C30" s="139" t="s">
        <v>22</v>
      </c>
      <c r="D30" s="140">
        <f t="shared" si="1"/>
        <v>118</v>
      </c>
      <c r="E30" s="43">
        <v>33</v>
      </c>
      <c r="F30" s="51">
        <f t="shared" si="0"/>
        <v>27.966101694915253</v>
      </c>
      <c r="G30" s="141">
        <v>32</v>
      </c>
      <c r="H30" s="142">
        <f t="shared" si="2"/>
        <v>37.64705882352941</v>
      </c>
      <c r="I30" s="143">
        <v>14</v>
      </c>
      <c r="J30" s="142">
        <f t="shared" si="3"/>
        <v>16.470588235294116</v>
      </c>
      <c r="K30" s="143">
        <v>6</v>
      </c>
      <c r="L30" s="51">
        <f t="shared" si="4"/>
        <v>7.0588235294117645</v>
      </c>
      <c r="M30" s="43">
        <v>29</v>
      </c>
      <c r="N30" s="51">
        <f t="shared" si="5"/>
        <v>34.11764705882353</v>
      </c>
      <c r="O30" s="43">
        <v>0</v>
      </c>
      <c r="P30" s="51">
        <f t="shared" si="6"/>
        <v>0</v>
      </c>
      <c r="Q30" s="43">
        <v>4</v>
      </c>
      <c r="R30" s="142">
        <f t="shared" si="7"/>
        <v>4.705882352941177</v>
      </c>
      <c r="S30" s="143">
        <v>0</v>
      </c>
      <c r="T30" s="144">
        <f t="shared" si="8"/>
        <v>0</v>
      </c>
      <c r="V30" s="145"/>
      <c r="W30" s="145"/>
      <c r="X30" s="170"/>
    </row>
    <row r="31" spans="1:24" ht="15.75">
      <c r="A31" s="134"/>
      <c r="B31" s="138">
        <v>23</v>
      </c>
      <c r="C31" s="139" t="s">
        <v>23</v>
      </c>
      <c r="D31" s="140">
        <f t="shared" si="1"/>
        <v>109</v>
      </c>
      <c r="E31" s="43">
        <v>22</v>
      </c>
      <c r="F31" s="51">
        <f t="shared" si="0"/>
        <v>20.18348623853211</v>
      </c>
      <c r="G31" s="141">
        <v>19</v>
      </c>
      <c r="H31" s="142">
        <f t="shared" si="2"/>
        <v>21.839080459770116</v>
      </c>
      <c r="I31" s="143">
        <v>43</v>
      </c>
      <c r="J31" s="142">
        <f t="shared" si="3"/>
        <v>49.42528735632184</v>
      </c>
      <c r="K31" s="143">
        <v>7</v>
      </c>
      <c r="L31" s="51">
        <f t="shared" si="4"/>
        <v>8.045977011494253</v>
      </c>
      <c r="M31" s="43">
        <v>6</v>
      </c>
      <c r="N31" s="51">
        <f t="shared" si="5"/>
        <v>6.896551724137931</v>
      </c>
      <c r="O31" s="43">
        <v>0</v>
      </c>
      <c r="P31" s="51">
        <f t="shared" si="6"/>
        <v>0</v>
      </c>
      <c r="Q31" s="43">
        <v>10</v>
      </c>
      <c r="R31" s="142">
        <f t="shared" si="7"/>
        <v>11.494252873563218</v>
      </c>
      <c r="S31" s="143">
        <v>2</v>
      </c>
      <c r="T31" s="144">
        <f t="shared" si="8"/>
        <v>2.2988505747126435</v>
      </c>
      <c r="V31" s="145"/>
      <c r="W31" s="145"/>
      <c r="X31" s="170"/>
    </row>
    <row r="32" spans="1:24" ht="15.75">
      <c r="A32" s="134"/>
      <c r="B32" s="138">
        <v>24</v>
      </c>
      <c r="C32" s="146" t="s">
        <v>24</v>
      </c>
      <c r="D32" s="140">
        <f t="shared" si="1"/>
        <v>98</v>
      </c>
      <c r="E32" s="43">
        <v>19</v>
      </c>
      <c r="F32" s="51">
        <f t="shared" si="0"/>
        <v>19.387755102040817</v>
      </c>
      <c r="G32" s="141">
        <v>31</v>
      </c>
      <c r="H32" s="142">
        <f t="shared" si="2"/>
        <v>39.24050632911392</v>
      </c>
      <c r="I32" s="143">
        <v>19</v>
      </c>
      <c r="J32" s="142">
        <f t="shared" si="3"/>
        <v>24.050632911392405</v>
      </c>
      <c r="K32" s="143">
        <v>12</v>
      </c>
      <c r="L32" s="51">
        <f t="shared" si="4"/>
        <v>15.18987341772152</v>
      </c>
      <c r="M32" s="43">
        <v>11</v>
      </c>
      <c r="N32" s="51">
        <f t="shared" si="5"/>
        <v>13.924050632911392</v>
      </c>
      <c r="O32" s="43">
        <v>1</v>
      </c>
      <c r="P32" s="51">
        <f t="shared" si="6"/>
        <v>1.2658227848101267</v>
      </c>
      <c r="Q32" s="43">
        <v>5</v>
      </c>
      <c r="R32" s="142">
        <f t="shared" si="7"/>
        <v>6.329113924050633</v>
      </c>
      <c r="S32" s="143">
        <v>0</v>
      </c>
      <c r="T32" s="144">
        <f t="shared" si="8"/>
        <v>0</v>
      </c>
      <c r="V32" s="145"/>
      <c r="W32" s="145"/>
      <c r="X32" s="170"/>
    </row>
    <row r="33" spans="1:24" ht="16.5" thickBot="1">
      <c r="A33" s="134"/>
      <c r="B33" s="138">
        <v>25</v>
      </c>
      <c r="C33" s="147" t="s">
        <v>25</v>
      </c>
      <c r="D33" s="140">
        <f t="shared" si="1"/>
        <v>306</v>
      </c>
      <c r="E33" s="83">
        <v>96</v>
      </c>
      <c r="F33" s="148">
        <f t="shared" si="0"/>
        <v>31.372549019607842</v>
      </c>
      <c r="G33" s="149">
        <v>125</v>
      </c>
      <c r="H33" s="150">
        <f t="shared" si="2"/>
        <v>59.523809523809526</v>
      </c>
      <c r="I33" s="151">
        <v>24</v>
      </c>
      <c r="J33" s="150">
        <f t="shared" si="3"/>
        <v>11.428571428571429</v>
      </c>
      <c r="K33" s="143">
        <v>33</v>
      </c>
      <c r="L33" s="148">
        <f t="shared" si="4"/>
        <v>15.714285714285714</v>
      </c>
      <c r="M33" s="83">
        <v>13</v>
      </c>
      <c r="N33" s="148">
        <f t="shared" si="5"/>
        <v>6.190476190476191</v>
      </c>
      <c r="O33" s="83">
        <v>0</v>
      </c>
      <c r="P33" s="148">
        <f t="shared" si="6"/>
        <v>0</v>
      </c>
      <c r="Q33" s="83">
        <v>13</v>
      </c>
      <c r="R33" s="150">
        <f t="shared" si="7"/>
        <v>6.190476190476191</v>
      </c>
      <c r="S33" s="151">
        <v>2</v>
      </c>
      <c r="T33" s="152">
        <f t="shared" si="8"/>
        <v>0.9523809523809524</v>
      </c>
      <c r="V33" s="145"/>
      <c r="W33" s="145"/>
      <c r="X33" s="170"/>
    </row>
    <row r="34" spans="1:24" ht="16.5" thickBot="1">
      <c r="A34" s="134"/>
      <c r="B34" s="210" t="s">
        <v>65</v>
      </c>
      <c r="C34" s="211"/>
      <c r="D34" s="153">
        <f>SUM(D9:D33)</f>
        <v>4440</v>
      </c>
      <c r="E34" s="153">
        <f>SUM(E9:E33)</f>
        <v>1202</v>
      </c>
      <c r="F34" s="54">
        <f t="shared" si="0"/>
        <v>27.072072072072075</v>
      </c>
      <c r="G34" s="154">
        <f>SUM(G9:G33)</f>
        <v>1674</v>
      </c>
      <c r="H34" s="155">
        <f>G34/(D34-E34)*100</f>
        <v>51.698579369981466</v>
      </c>
      <c r="I34" s="156">
        <f>SUM(I9:I33)</f>
        <v>614</v>
      </c>
      <c r="J34" s="155">
        <f t="shared" si="3"/>
        <v>18.962322421247684</v>
      </c>
      <c r="K34" s="156">
        <f>SUM(K9:K33)</f>
        <v>369</v>
      </c>
      <c r="L34" s="157">
        <f t="shared" si="4"/>
        <v>11.395923409512045</v>
      </c>
      <c r="M34" s="156">
        <f>SUM(M9:M33)</f>
        <v>350</v>
      </c>
      <c r="N34" s="158">
        <f t="shared" si="5"/>
        <v>10.809141445336627</v>
      </c>
      <c r="O34" s="156">
        <f>SUM(O9:O33)</f>
        <v>38</v>
      </c>
      <c r="P34" s="158">
        <f t="shared" si="6"/>
        <v>1.173563928350834</v>
      </c>
      <c r="Q34" s="156">
        <f>SUM(Q9:Q33)</f>
        <v>188</v>
      </c>
      <c r="R34" s="155">
        <f t="shared" si="7"/>
        <v>5.8060531192093885</v>
      </c>
      <c r="S34" s="156">
        <f>SUM(S9:S33)</f>
        <v>5</v>
      </c>
      <c r="T34" s="155">
        <f t="shared" si="8"/>
        <v>0.1544163063619518</v>
      </c>
      <c r="V34" s="145"/>
      <c r="W34" s="145"/>
      <c r="X34" s="170"/>
    </row>
    <row r="35" spans="1:24" ht="15.75">
      <c r="A35" s="134"/>
      <c r="B35" s="220" t="s">
        <v>44</v>
      </c>
      <c r="C35" s="221"/>
      <c r="D35" s="140">
        <f>SUM(E35+G35+I35+K35+M35+O35+Q35+S35)</f>
        <v>63</v>
      </c>
      <c r="E35" s="159">
        <v>28</v>
      </c>
      <c r="F35" s="6">
        <f t="shared" si="0"/>
        <v>44.44444444444444</v>
      </c>
      <c r="G35" s="159">
        <v>16</v>
      </c>
      <c r="H35" s="160">
        <f t="shared" si="2"/>
        <v>45.714285714285715</v>
      </c>
      <c r="I35" s="159">
        <v>7</v>
      </c>
      <c r="J35" s="160">
        <f t="shared" si="3"/>
        <v>20</v>
      </c>
      <c r="K35" s="161">
        <v>2</v>
      </c>
      <c r="L35" s="6">
        <f t="shared" si="4"/>
        <v>5.714285714285714</v>
      </c>
      <c r="M35" s="161">
        <v>4</v>
      </c>
      <c r="N35" s="6">
        <f t="shared" si="5"/>
        <v>11.428571428571429</v>
      </c>
      <c r="O35" s="161">
        <v>3</v>
      </c>
      <c r="P35" s="6">
        <f t="shared" si="6"/>
        <v>8.571428571428571</v>
      </c>
      <c r="Q35" s="161">
        <v>3</v>
      </c>
      <c r="R35" s="160">
        <f t="shared" si="7"/>
        <v>8.571428571428571</v>
      </c>
      <c r="S35" s="161">
        <v>0</v>
      </c>
      <c r="T35" s="162">
        <f t="shared" si="8"/>
        <v>0</v>
      </c>
      <c r="V35" s="145"/>
      <c r="W35" s="145"/>
      <c r="X35" s="170"/>
    </row>
    <row r="36" spans="1:24" ht="16.5" thickBot="1">
      <c r="A36" s="134"/>
      <c r="B36" s="222" t="s">
        <v>66</v>
      </c>
      <c r="C36" s="223"/>
      <c r="D36" s="140">
        <f>SUM(E36+G36+I36+K36+M36+O36+Q36+S36)</f>
        <v>6</v>
      </c>
      <c r="E36" s="163">
        <v>2</v>
      </c>
      <c r="F36" s="164">
        <f t="shared" si="0"/>
        <v>33.33333333333333</v>
      </c>
      <c r="G36" s="159">
        <v>3</v>
      </c>
      <c r="H36" s="150">
        <f t="shared" si="2"/>
        <v>75</v>
      </c>
      <c r="I36" s="163">
        <v>1</v>
      </c>
      <c r="J36" s="150">
        <f t="shared" si="3"/>
        <v>25</v>
      </c>
      <c r="K36" s="161">
        <v>0</v>
      </c>
      <c r="L36" s="148">
        <f t="shared" si="4"/>
        <v>0</v>
      </c>
      <c r="M36" s="165">
        <v>0</v>
      </c>
      <c r="N36" s="148">
        <f t="shared" si="5"/>
        <v>0</v>
      </c>
      <c r="O36" s="165">
        <v>0</v>
      </c>
      <c r="P36" s="148">
        <f t="shared" si="6"/>
        <v>0</v>
      </c>
      <c r="Q36" s="165">
        <v>0</v>
      </c>
      <c r="R36" s="150">
        <f t="shared" si="7"/>
        <v>0</v>
      </c>
      <c r="S36" s="165">
        <v>0</v>
      </c>
      <c r="T36" s="152">
        <f t="shared" si="8"/>
        <v>0</v>
      </c>
      <c r="V36" s="145"/>
      <c r="W36" s="145"/>
      <c r="X36" s="170"/>
    </row>
    <row r="37" spans="1:24" ht="16.5" thickBot="1">
      <c r="A37" s="134"/>
      <c r="B37" s="210" t="s">
        <v>46</v>
      </c>
      <c r="C37" s="211"/>
      <c r="D37" s="166">
        <f>SUM(D34:D36)</f>
        <v>4509</v>
      </c>
      <c r="E37" s="166">
        <f>SUM(E34:E36)</f>
        <v>1232</v>
      </c>
      <c r="F37" s="54">
        <f t="shared" si="0"/>
        <v>27.323131514748283</v>
      </c>
      <c r="G37" s="154">
        <f>SUM(G34:G36)</f>
        <v>1693</v>
      </c>
      <c r="H37" s="155">
        <f t="shared" si="2"/>
        <v>51.66310649984742</v>
      </c>
      <c r="I37" s="156">
        <f>SUM(I34:I36)</f>
        <v>622</v>
      </c>
      <c r="J37" s="155">
        <f t="shared" si="3"/>
        <v>18.980775099176075</v>
      </c>
      <c r="K37" s="156">
        <f>SUM(K34:K36)</f>
        <v>371</v>
      </c>
      <c r="L37" s="157">
        <f t="shared" si="4"/>
        <v>11.321330485199878</v>
      </c>
      <c r="M37" s="156">
        <f>SUM(M34:M36)</f>
        <v>354</v>
      </c>
      <c r="N37" s="158">
        <f t="shared" si="5"/>
        <v>10.802563320109856</v>
      </c>
      <c r="O37" s="156">
        <f>SUM(O34:O36)</f>
        <v>41</v>
      </c>
      <c r="P37" s="158">
        <f t="shared" si="6"/>
        <v>1.2511443393347574</v>
      </c>
      <c r="Q37" s="156">
        <f>SUM(Q34:Q36)</f>
        <v>191</v>
      </c>
      <c r="R37" s="155">
        <f t="shared" si="7"/>
        <v>5.828501678364358</v>
      </c>
      <c r="S37" s="156">
        <f>SUM(S34:S36)</f>
        <v>5</v>
      </c>
      <c r="T37" s="155">
        <f t="shared" si="8"/>
        <v>0.15257857796765334</v>
      </c>
      <c r="V37" s="167"/>
      <c r="W37" s="167"/>
      <c r="X37" s="170"/>
    </row>
    <row r="38" spans="22:24" ht="12.75">
      <c r="V38" s="132"/>
      <c r="W38" s="132"/>
      <c r="X38" s="170"/>
    </row>
  </sheetData>
  <sheetProtection/>
  <mergeCells count="22">
    <mergeCell ref="O1:R1"/>
    <mergeCell ref="B2:T2"/>
    <mergeCell ref="B3:R3"/>
    <mergeCell ref="B4:B8"/>
    <mergeCell ref="C4:C8"/>
    <mergeCell ref="D4:F4"/>
    <mergeCell ref="A20:A21"/>
    <mergeCell ref="B34:C34"/>
    <mergeCell ref="B35:C35"/>
    <mergeCell ref="B36:C36"/>
    <mergeCell ref="M4:P4"/>
    <mergeCell ref="Q4:R7"/>
    <mergeCell ref="M5:N7"/>
    <mergeCell ref="O5:P7"/>
    <mergeCell ref="B37:C37"/>
    <mergeCell ref="S4:T7"/>
    <mergeCell ref="D5:D8"/>
    <mergeCell ref="E5:F7"/>
    <mergeCell ref="G5:H7"/>
    <mergeCell ref="I5:J7"/>
    <mergeCell ref="G4:J4"/>
    <mergeCell ref="K4:L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3"/>
  <sheetViews>
    <sheetView zoomScale="90" zoomScaleNormal="90" workbookViewId="0" topLeftCell="A1">
      <selection activeCell="Z35" sqref="Z35"/>
    </sheetView>
  </sheetViews>
  <sheetFormatPr defaultColWidth="9.140625" defaultRowHeight="12.75"/>
  <cols>
    <col min="1" max="1" width="2.57421875" style="0" customWidth="1"/>
    <col min="2" max="2" width="4.421875" style="0" customWidth="1"/>
    <col min="3" max="3" width="22.00390625" style="0" customWidth="1"/>
    <col min="4" max="4" width="8.00390625" style="0" customWidth="1"/>
    <col min="5" max="21" width="6.8515625" style="0" customWidth="1"/>
    <col min="22" max="22" width="7.421875" style="0" customWidth="1"/>
    <col min="23" max="23" width="6.00390625" style="0" customWidth="1"/>
    <col min="25" max="25" width="6.0039062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37"/>
      <c r="U1" s="237"/>
      <c r="V1" s="237"/>
      <c r="W1" s="1"/>
    </row>
    <row r="2" spans="2:22" ht="23.25" customHeight="1" thickBot="1">
      <c r="B2" s="238" t="s">
        <v>54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</row>
    <row r="3" spans="2:24" ht="25.5" customHeight="1" thickBot="1">
      <c r="B3" s="193" t="s">
        <v>0</v>
      </c>
      <c r="C3" s="195" t="s">
        <v>26</v>
      </c>
      <c r="D3" s="206" t="s">
        <v>40</v>
      </c>
      <c r="E3" s="207"/>
      <c r="F3" s="207"/>
      <c r="G3" s="239" t="s">
        <v>28</v>
      </c>
      <c r="H3" s="240"/>
      <c r="I3" s="240"/>
      <c r="J3" s="241"/>
      <c r="K3" s="174" t="s">
        <v>29</v>
      </c>
      <c r="L3" s="180"/>
      <c r="M3" s="207" t="s">
        <v>30</v>
      </c>
      <c r="N3" s="207"/>
      <c r="O3" s="207"/>
      <c r="P3" s="207"/>
      <c r="Q3" s="174" t="s">
        <v>51</v>
      </c>
      <c r="R3" s="180"/>
      <c r="S3" s="183" t="s">
        <v>52</v>
      </c>
      <c r="T3" s="188"/>
      <c r="U3" s="174" t="s">
        <v>31</v>
      </c>
      <c r="V3" s="180"/>
      <c r="X3" s="234" t="s">
        <v>43</v>
      </c>
    </row>
    <row r="4" spans="2:24" ht="11.25" customHeight="1">
      <c r="B4" s="202"/>
      <c r="C4" s="204"/>
      <c r="D4" s="242" t="s">
        <v>39</v>
      </c>
      <c r="E4" s="174" t="s">
        <v>42</v>
      </c>
      <c r="F4" s="180"/>
      <c r="G4" s="174" t="s">
        <v>32</v>
      </c>
      <c r="H4" s="175"/>
      <c r="I4" s="175" t="s">
        <v>33</v>
      </c>
      <c r="J4" s="188"/>
      <c r="K4" s="176"/>
      <c r="L4" s="181"/>
      <c r="M4" s="183" t="s">
        <v>37</v>
      </c>
      <c r="N4" s="175"/>
      <c r="O4" s="175" t="s">
        <v>41</v>
      </c>
      <c r="P4" s="188"/>
      <c r="Q4" s="176"/>
      <c r="R4" s="181"/>
      <c r="S4" s="184"/>
      <c r="T4" s="189"/>
      <c r="U4" s="176"/>
      <c r="V4" s="181"/>
      <c r="X4" s="235"/>
    </row>
    <row r="5" spans="2:24" ht="9" customHeight="1">
      <c r="B5" s="202"/>
      <c r="C5" s="204"/>
      <c r="D5" s="243"/>
      <c r="E5" s="176"/>
      <c r="F5" s="181"/>
      <c r="G5" s="176"/>
      <c r="H5" s="177"/>
      <c r="I5" s="177"/>
      <c r="J5" s="189"/>
      <c r="K5" s="176"/>
      <c r="L5" s="181"/>
      <c r="M5" s="184"/>
      <c r="N5" s="177"/>
      <c r="O5" s="177"/>
      <c r="P5" s="189"/>
      <c r="Q5" s="176"/>
      <c r="R5" s="181"/>
      <c r="S5" s="184"/>
      <c r="T5" s="189"/>
      <c r="U5" s="176"/>
      <c r="V5" s="181"/>
      <c r="X5" s="235"/>
    </row>
    <row r="6" spans="2:24" ht="16.5" customHeight="1">
      <c r="B6" s="202"/>
      <c r="C6" s="204"/>
      <c r="D6" s="243"/>
      <c r="E6" s="176"/>
      <c r="F6" s="181"/>
      <c r="G6" s="176"/>
      <c r="H6" s="177"/>
      <c r="I6" s="177"/>
      <c r="J6" s="189"/>
      <c r="K6" s="176"/>
      <c r="L6" s="181"/>
      <c r="M6" s="184"/>
      <c r="N6" s="177"/>
      <c r="O6" s="177"/>
      <c r="P6" s="189"/>
      <c r="Q6" s="176"/>
      <c r="R6" s="181"/>
      <c r="S6" s="184"/>
      <c r="T6" s="189"/>
      <c r="U6" s="176"/>
      <c r="V6" s="181"/>
      <c r="X6" s="235"/>
    </row>
    <row r="7" spans="2:24" ht="13.5" thickBot="1">
      <c r="B7" s="203"/>
      <c r="C7" s="205"/>
      <c r="D7" s="244"/>
      <c r="E7" s="22" t="s">
        <v>34</v>
      </c>
      <c r="F7" s="21" t="s">
        <v>27</v>
      </c>
      <c r="G7" s="22" t="s">
        <v>34</v>
      </c>
      <c r="H7" s="20" t="s">
        <v>27</v>
      </c>
      <c r="I7" s="20" t="s">
        <v>34</v>
      </c>
      <c r="J7" s="23" t="s">
        <v>27</v>
      </c>
      <c r="K7" s="22" t="s">
        <v>34</v>
      </c>
      <c r="L7" s="21" t="s">
        <v>27</v>
      </c>
      <c r="M7" s="19" t="s">
        <v>34</v>
      </c>
      <c r="N7" s="20" t="s">
        <v>27</v>
      </c>
      <c r="O7" s="20" t="s">
        <v>34</v>
      </c>
      <c r="P7" s="23" t="s">
        <v>27</v>
      </c>
      <c r="Q7" s="22" t="s">
        <v>34</v>
      </c>
      <c r="R7" s="21" t="s">
        <v>27</v>
      </c>
      <c r="S7" s="19" t="s">
        <v>34</v>
      </c>
      <c r="T7" s="23" t="s">
        <v>27</v>
      </c>
      <c r="U7" s="22" t="s">
        <v>34</v>
      </c>
      <c r="V7" s="21" t="s">
        <v>27</v>
      </c>
      <c r="X7" s="236"/>
    </row>
    <row r="8" spans="2:33" ht="13.5" customHeight="1">
      <c r="B8" s="2">
        <v>1</v>
      </c>
      <c r="C8" s="79" t="s">
        <v>1</v>
      </c>
      <c r="D8" s="7">
        <f>SUM(E8+G8+I8+K8+M8+O8+Q8+S8+U8)</f>
        <v>292</v>
      </c>
      <c r="E8" s="7">
        <v>44</v>
      </c>
      <c r="F8" s="87">
        <f aca="true" t="shared" si="0" ref="F8:F32">E8/D8*100</f>
        <v>15.068493150684931</v>
      </c>
      <c r="G8" s="5">
        <v>19</v>
      </c>
      <c r="H8" s="88">
        <f aca="true" t="shared" si="1" ref="H8:H38">G8/X8*100</f>
        <v>7.661290322580645</v>
      </c>
      <c r="I8" s="5">
        <v>196</v>
      </c>
      <c r="J8" s="89">
        <f aca="true" t="shared" si="2" ref="J8:J38">I8/X8*100</f>
        <v>79.03225806451613</v>
      </c>
      <c r="K8" s="31">
        <v>18</v>
      </c>
      <c r="L8" s="90">
        <f aca="true" t="shared" si="3" ref="L8:L38">K8/X8*100</f>
        <v>7.258064516129033</v>
      </c>
      <c r="M8" s="32">
        <v>5</v>
      </c>
      <c r="N8" s="91">
        <f aca="true" t="shared" si="4" ref="N8:N38">M8/X8*100</f>
        <v>2.0161290322580645</v>
      </c>
      <c r="O8" s="7">
        <v>1</v>
      </c>
      <c r="P8" s="87">
        <f aca="true" t="shared" si="5" ref="P8:P38">O8/X8*100</f>
        <v>0.4032258064516129</v>
      </c>
      <c r="Q8" s="26">
        <v>8</v>
      </c>
      <c r="R8" s="89">
        <f aca="true" t="shared" si="6" ref="R8:R38">Q8/X8*100</f>
        <v>3.225806451612903</v>
      </c>
      <c r="S8" s="15">
        <v>1</v>
      </c>
      <c r="T8" s="92">
        <f aca="true" t="shared" si="7" ref="T8:T38">S8/X8*100</f>
        <v>0.4032258064516129</v>
      </c>
      <c r="U8" s="31">
        <v>0</v>
      </c>
      <c r="V8" s="89">
        <f aca="true" t="shared" si="8" ref="V8:V38">U8/X8*100</f>
        <v>0</v>
      </c>
      <c r="X8" s="47">
        <f>D8-E8</f>
        <v>248</v>
      </c>
      <c r="Y8" s="16"/>
      <c r="Z8" s="16"/>
      <c r="AA8" s="16"/>
      <c r="AC8" s="16"/>
      <c r="AF8" s="16"/>
      <c r="AG8" s="16"/>
    </row>
    <row r="9" spans="2:33" ht="13.5" customHeight="1">
      <c r="B9" s="3">
        <v>2</v>
      </c>
      <c r="C9" s="79" t="s">
        <v>2</v>
      </c>
      <c r="D9" s="7">
        <f aca="true" t="shared" si="9" ref="D9:D36">SUM(E9+G9+I9+K9+M9+O9+Q9+S9+U9)</f>
        <v>236</v>
      </c>
      <c r="E9" s="43">
        <v>44</v>
      </c>
      <c r="F9" s="70">
        <f t="shared" si="0"/>
        <v>18.64406779661017</v>
      </c>
      <c r="G9" s="42">
        <v>58</v>
      </c>
      <c r="H9" s="67">
        <f t="shared" si="1"/>
        <v>30.208333333333332</v>
      </c>
      <c r="I9" s="42">
        <v>92</v>
      </c>
      <c r="J9" s="68">
        <f t="shared" si="2"/>
        <v>47.91666666666667</v>
      </c>
      <c r="K9" s="37">
        <v>21</v>
      </c>
      <c r="L9" s="66">
        <f t="shared" si="3"/>
        <v>10.9375</v>
      </c>
      <c r="M9" s="50">
        <v>13</v>
      </c>
      <c r="N9" s="69">
        <f t="shared" si="4"/>
        <v>6.770833333333333</v>
      </c>
      <c r="O9" s="43">
        <v>0</v>
      </c>
      <c r="P9" s="70">
        <f t="shared" si="5"/>
        <v>0</v>
      </c>
      <c r="Q9" s="39">
        <v>8</v>
      </c>
      <c r="R9" s="68">
        <f t="shared" si="6"/>
        <v>4.166666666666666</v>
      </c>
      <c r="S9" s="53">
        <v>0</v>
      </c>
      <c r="T9" s="71">
        <f t="shared" si="7"/>
        <v>0</v>
      </c>
      <c r="U9" s="37">
        <v>0</v>
      </c>
      <c r="V9" s="68">
        <f t="shared" si="8"/>
        <v>0</v>
      </c>
      <c r="X9" s="44">
        <f aca="true" t="shared" si="10" ref="X9:X36">D9-E9</f>
        <v>192</v>
      </c>
      <c r="Y9" s="16"/>
      <c r="Z9" s="16"/>
      <c r="AA9" s="16"/>
      <c r="AC9" s="16"/>
      <c r="AF9" s="16"/>
      <c r="AG9" s="16"/>
    </row>
    <row r="10" spans="2:33" ht="13.5" customHeight="1">
      <c r="B10" s="3">
        <v>3</v>
      </c>
      <c r="C10" s="79" t="s">
        <v>3</v>
      </c>
      <c r="D10" s="7">
        <f t="shared" si="9"/>
        <v>833</v>
      </c>
      <c r="E10" s="43">
        <v>236</v>
      </c>
      <c r="F10" s="70">
        <f t="shared" si="0"/>
        <v>28.331332533013203</v>
      </c>
      <c r="G10" s="42">
        <v>102</v>
      </c>
      <c r="H10" s="67">
        <f t="shared" si="1"/>
        <v>17.08542713567839</v>
      </c>
      <c r="I10" s="42">
        <v>374</v>
      </c>
      <c r="J10" s="68">
        <f t="shared" si="2"/>
        <v>62.6465661641541</v>
      </c>
      <c r="K10" s="37">
        <v>50</v>
      </c>
      <c r="L10" s="66">
        <f t="shared" si="3"/>
        <v>8.375209380234507</v>
      </c>
      <c r="M10" s="50">
        <v>38</v>
      </c>
      <c r="N10" s="69">
        <f t="shared" si="4"/>
        <v>6.365159128978225</v>
      </c>
      <c r="O10" s="43">
        <v>6</v>
      </c>
      <c r="P10" s="70">
        <f t="shared" si="5"/>
        <v>1.0050251256281406</v>
      </c>
      <c r="Q10" s="39">
        <v>27</v>
      </c>
      <c r="R10" s="68">
        <f t="shared" si="6"/>
        <v>4.522613065326634</v>
      </c>
      <c r="S10" s="53">
        <v>0</v>
      </c>
      <c r="T10" s="71">
        <f t="shared" si="7"/>
        <v>0</v>
      </c>
      <c r="U10" s="37">
        <v>0</v>
      </c>
      <c r="V10" s="68">
        <f t="shared" si="8"/>
        <v>0</v>
      </c>
      <c r="X10" s="44">
        <f t="shared" si="10"/>
        <v>597</v>
      </c>
      <c r="Y10" s="16"/>
      <c r="Z10" s="16"/>
      <c r="AA10" s="16"/>
      <c r="AC10" s="16"/>
      <c r="AF10" s="16"/>
      <c r="AG10" s="16"/>
    </row>
    <row r="11" spans="2:33" ht="13.5" customHeight="1">
      <c r="B11" s="3">
        <v>4</v>
      </c>
      <c r="C11" s="79" t="s">
        <v>4</v>
      </c>
      <c r="D11" s="7">
        <f t="shared" si="9"/>
        <v>536</v>
      </c>
      <c r="E11" s="43">
        <v>102</v>
      </c>
      <c r="F11" s="70">
        <f t="shared" si="0"/>
        <v>19.029850746268657</v>
      </c>
      <c r="G11" s="42">
        <v>135</v>
      </c>
      <c r="H11" s="67">
        <f t="shared" si="1"/>
        <v>31.105990783410135</v>
      </c>
      <c r="I11" s="42">
        <v>212</v>
      </c>
      <c r="J11" s="68">
        <f t="shared" si="2"/>
        <v>48.8479262672811</v>
      </c>
      <c r="K11" s="37">
        <v>42</v>
      </c>
      <c r="L11" s="66">
        <f t="shared" si="3"/>
        <v>9.67741935483871</v>
      </c>
      <c r="M11" s="50">
        <v>24</v>
      </c>
      <c r="N11" s="69">
        <f t="shared" si="4"/>
        <v>5.529953917050691</v>
      </c>
      <c r="O11" s="43">
        <v>1</v>
      </c>
      <c r="P11" s="70">
        <f t="shared" si="5"/>
        <v>0.2304147465437788</v>
      </c>
      <c r="Q11" s="39">
        <v>20</v>
      </c>
      <c r="R11" s="68">
        <f t="shared" si="6"/>
        <v>4.6082949308755765</v>
      </c>
      <c r="S11" s="53">
        <v>0</v>
      </c>
      <c r="T11" s="71">
        <f t="shared" si="7"/>
        <v>0</v>
      </c>
      <c r="U11" s="37">
        <v>0</v>
      </c>
      <c r="V11" s="68">
        <f t="shared" si="8"/>
        <v>0</v>
      </c>
      <c r="X11" s="44">
        <f t="shared" si="10"/>
        <v>434</v>
      </c>
      <c r="Y11" s="16"/>
      <c r="Z11" s="16"/>
      <c r="AA11" s="16"/>
      <c r="AC11" s="16"/>
      <c r="AF11" s="16"/>
      <c r="AG11" s="16"/>
    </row>
    <row r="12" spans="2:33" ht="13.5" customHeight="1">
      <c r="B12" s="3">
        <v>5</v>
      </c>
      <c r="C12" s="79" t="s">
        <v>5</v>
      </c>
      <c r="D12" s="7">
        <f t="shared" si="9"/>
        <v>358</v>
      </c>
      <c r="E12" s="43">
        <v>60</v>
      </c>
      <c r="F12" s="70">
        <f t="shared" si="0"/>
        <v>16.75977653631285</v>
      </c>
      <c r="G12" s="42">
        <v>119</v>
      </c>
      <c r="H12" s="67">
        <f t="shared" si="1"/>
        <v>39.93288590604027</v>
      </c>
      <c r="I12" s="42">
        <v>125</v>
      </c>
      <c r="J12" s="68">
        <f t="shared" si="2"/>
        <v>41.946308724832214</v>
      </c>
      <c r="K12" s="37">
        <v>26</v>
      </c>
      <c r="L12" s="66">
        <f t="shared" si="3"/>
        <v>8.724832214765101</v>
      </c>
      <c r="M12" s="50">
        <v>15</v>
      </c>
      <c r="N12" s="69">
        <f t="shared" si="4"/>
        <v>5.033557046979865</v>
      </c>
      <c r="O12" s="43">
        <v>0</v>
      </c>
      <c r="P12" s="70">
        <f t="shared" si="5"/>
        <v>0</v>
      </c>
      <c r="Q12" s="39">
        <v>13</v>
      </c>
      <c r="R12" s="68">
        <f t="shared" si="6"/>
        <v>4.3624161073825505</v>
      </c>
      <c r="S12" s="53">
        <v>0</v>
      </c>
      <c r="T12" s="71">
        <f t="shared" si="7"/>
        <v>0</v>
      </c>
      <c r="U12" s="37">
        <v>0</v>
      </c>
      <c r="V12" s="68">
        <f t="shared" si="8"/>
        <v>0</v>
      </c>
      <c r="X12" s="44">
        <f t="shared" si="10"/>
        <v>298</v>
      </c>
      <c r="Y12" s="16"/>
      <c r="Z12" s="16"/>
      <c r="AA12" s="16"/>
      <c r="AC12" s="16"/>
      <c r="AF12" s="16"/>
      <c r="AG12" s="16"/>
    </row>
    <row r="13" spans="2:33" ht="13.5" customHeight="1">
      <c r="B13" s="3">
        <v>6</v>
      </c>
      <c r="C13" s="79" t="s">
        <v>6</v>
      </c>
      <c r="D13" s="7">
        <f t="shared" si="9"/>
        <v>395</v>
      </c>
      <c r="E13" s="43">
        <v>51</v>
      </c>
      <c r="F13" s="70">
        <f t="shared" si="0"/>
        <v>12.91139240506329</v>
      </c>
      <c r="G13" s="42">
        <v>87</v>
      </c>
      <c r="H13" s="67">
        <f t="shared" si="1"/>
        <v>25.290697674418606</v>
      </c>
      <c r="I13" s="42">
        <v>185</v>
      </c>
      <c r="J13" s="68">
        <f t="shared" si="2"/>
        <v>53.779069767441854</v>
      </c>
      <c r="K13" s="37">
        <v>10</v>
      </c>
      <c r="L13" s="66">
        <f t="shared" si="3"/>
        <v>2.9069767441860463</v>
      </c>
      <c r="M13" s="50">
        <v>23</v>
      </c>
      <c r="N13" s="69">
        <f t="shared" si="4"/>
        <v>6.686046511627906</v>
      </c>
      <c r="O13" s="43">
        <v>2</v>
      </c>
      <c r="P13" s="70">
        <f t="shared" si="5"/>
        <v>0.5813953488372093</v>
      </c>
      <c r="Q13" s="39">
        <v>37</v>
      </c>
      <c r="R13" s="68">
        <f t="shared" si="6"/>
        <v>10.755813953488373</v>
      </c>
      <c r="S13" s="53">
        <v>0</v>
      </c>
      <c r="T13" s="71">
        <f t="shared" si="7"/>
        <v>0</v>
      </c>
      <c r="U13" s="37">
        <v>0</v>
      </c>
      <c r="V13" s="68">
        <f t="shared" si="8"/>
        <v>0</v>
      </c>
      <c r="X13" s="44">
        <f t="shared" si="10"/>
        <v>344</v>
      </c>
      <c r="Y13" s="16"/>
      <c r="Z13" s="16"/>
      <c r="AA13" s="16"/>
      <c r="AC13" s="16"/>
      <c r="AF13" s="16"/>
      <c r="AG13" s="16"/>
    </row>
    <row r="14" spans="2:33" ht="13.5" customHeight="1">
      <c r="B14" s="3">
        <v>7</v>
      </c>
      <c r="C14" s="79" t="s">
        <v>7</v>
      </c>
      <c r="D14" s="7">
        <f t="shared" si="9"/>
        <v>407</v>
      </c>
      <c r="E14" s="43">
        <v>117</v>
      </c>
      <c r="F14" s="70">
        <f t="shared" si="0"/>
        <v>28.746928746928745</v>
      </c>
      <c r="G14" s="42">
        <v>56</v>
      </c>
      <c r="H14" s="67">
        <f t="shared" si="1"/>
        <v>19.310344827586206</v>
      </c>
      <c r="I14" s="42">
        <v>156</v>
      </c>
      <c r="J14" s="68">
        <f t="shared" si="2"/>
        <v>53.79310344827586</v>
      </c>
      <c r="K14" s="37">
        <v>27</v>
      </c>
      <c r="L14" s="66">
        <f t="shared" si="3"/>
        <v>9.310344827586208</v>
      </c>
      <c r="M14" s="50">
        <v>25</v>
      </c>
      <c r="N14" s="69">
        <f t="shared" si="4"/>
        <v>8.620689655172415</v>
      </c>
      <c r="O14" s="43">
        <v>3</v>
      </c>
      <c r="P14" s="70">
        <f t="shared" si="5"/>
        <v>1.0344827586206897</v>
      </c>
      <c r="Q14" s="39">
        <v>23</v>
      </c>
      <c r="R14" s="68">
        <f t="shared" si="6"/>
        <v>7.931034482758621</v>
      </c>
      <c r="S14" s="53">
        <v>0</v>
      </c>
      <c r="T14" s="71">
        <f t="shared" si="7"/>
        <v>0</v>
      </c>
      <c r="U14" s="37">
        <v>0</v>
      </c>
      <c r="V14" s="68">
        <f t="shared" si="8"/>
        <v>0</v>
      </c>
      <c r="X14" s="44">
        <f t="shared" si="10"/>
        <v>290</v>
      </c>
      <c r="Y14" s="16"/>
      <c r="Z14" s="16"/>
      <c r="AA14" s="16"/>
      <c r="AC14" s="16"/>
      <c r="AF14" s="16"/>
      <c r="AG14" s="16"/>
    </row>
    <row r="15" spans="2:33" ht="13.5" customHeight="1">
      <c r="B15" s="3">
        <v>8</v>
      </c>
      <c r="C15" s="79" t="s">
        <v>8</v>
      </c>
      <c r="D15" s="7">
        <f t="shared" si="9"/>
        <v>280</v>
      </c>
      <c r="E15" s="43">
        <v>30</v>
      </c>
      <c r="F15" s="70">
        <f t="shared" si="0"/>
        <v>10.714285714285714</v>
      </c>
      <c r="G15" s="42">
        <v>69</v>
      </c>
      <c r="H15" s="67">
        <f t="shared" si="1"/>
        <v>27.6</v>
      </c>
      <c r="I15" s="42">
        <v>113</v>
      </c>
      <c r="J15" s="68">
        <f t="shared" si="2"/>
        <v>45.2</v>
      </c>
      <c r="K15" s="37">
        <v>22</v>
      </c>
      <c r="L15" s="66">
        <f t="shared" si="3"/>
        <v>8.799999999999999</v>
      </c>
      <c r="M15" s="50">
        <v>19</v>
      </c>
      <c r="N15" s="69">
        <f t="shared" si="4"/>
        <v>7.6</v>
      </c>
      <c r="O15" s="43">
        <v>12</v>
      </c>
      <c r="P15" s="70">
        <f t="shared" si="5"/>
        <v>4.8</v>
      </c>
      <c r="Q15" s="39">
        <v>15</v>
      </c>
      <c r="R15" s="68">
        <f t="shared" si="6"/>
        <v>6</v>
      </c>
      <c r="S15" s="53">
        <v>0</v>
      </c>
      <c r="T15" s="71">
        <f t="shared" si="7"/>
        <v>0</v>
      </c>
      <c r="U15" s="37">
        <v>0</v>
      </c>
      <c r="V15" s="68">
        <f t="shared" si="8"/>
        <v>0</v>
      </c>
      <c r="X15" s="44">
        <f t="shared" si="10"/>
        <v>250</v>
      </c>
      <c r="Y15" s="16"/>
      <c r="Z15" s="16"/>
      <c r="AA15" s="16"/>
      <c r="AC15" s="16"/>
      <c r="AF15" s="16"/>
      <c r="AG15" s="16"/>
    </row>
    <row r="16" spans="2:33" ht="13.5" customHeight="1">
      <c r="B16" s="3">
        <v>9</v>
      </c>
      <c r="C16" s="79" t="s">
        <v>9</v>
      </c>
      <c r="D16" s="7">
        <f t="shared" si="9"/>
        <v>526</v>
      </c>
      <c r="E16" s="43">
        <v>112</v>
      </c>
      <c r="F16" s="70">
        <f t="shared" si="0"/>
        <v>21.292775665399237</v>
      </c>
      <c r="G16" s="42">
        <v>73</v>
      </c>
      <c r="H16" s="67">
        <f t="shared" si="1"/>
        <v>17.632850241545896</v>
      </c>
      <c r="I16" s="42">
        <v>260</v>
      </c>
      <c r="J16" s="68">
        <f t="shared" si="2"/>
        <v>62.80193236714976</v>
      </c>
      <c r="K16" s="37">
        <v>41</v>
      </c>
      <c r="L16" s="66">
        <f t="shared" si="3"/>
        <v>9.903381642512077</v>
      </c>
      <c r="M16" s="50">
        <v>11</v>
      </c>
      <c r="N16" s="69">
        <f t="shared" si="4"/>
        <v>2.657004830917874</v>
      </c>
      <c r="O16" s="43">
        <v>7</v>
      </c>
      <c r="P16" s="70">
        <f t="shared" si="5"/>
        <v>1.6908212560386473</v>
      </c>
      <c r="Q16" s="39">
        <v>22</v>
      </c>
      <c r="R16" s="68">
        <f t="shared" si="6"/>
        <v>5.314009661835748</v>
      </c>
      <c r="S16" s="53">
        <v>0</v>
      </c>
      <c r="T16" s="71">
        <f t="shared" si="7"/>
        <v>0</v>
      </c>
      <c r="U16" s="37">
        <v>0</v>
      </c>
      <c r="V16" s="68">
        <f t="shared" si="8"/>
        <v>0</v>
      </c>
      <c r="X16" s="44">
        <f t="shared" si="10"/>
        <v>414</v>
      </c>
      <c r="Y16" s="16"/>
      <c r="Z16" s="16"/>
      <c r="AA16" s="16"/>
      <c r="AC16" s="16"/>
      <c r="AF16" s="16"/>
      <c r="AG16" s="16"/>
    </row>
    <row r="17" spans="2:33" ht="13.5" customHeight="1">
      <c r="B17" s="3">
        <v>10</v>
      </c>
      <c r="C17" s="79" t="s">
        <v>10</v>
      </c>
      <c r="D17" s="7">
        <f t="shared" si="9"/>
        <v>303</v>
      </c>
      <c r="E17" s="43">
        <v>68</v>
      </c>
      <c r="F17" s="70">
        <f t="shared" si="0"/>
        <v>22.442244224422442</v>
      </c>
      <c r="G17" s="42">
        <v>29</v>
      </c>
      <c r="H17" s="67">
        <f t="shared" si="1"/>
        <v>12.340425531914894</v>
      </c>
      <c r="I17" s="42">
        <v>145</v>
      </c>
      <c r="J17" s="68">
        <f t="shared" si="2"/>
        <v>61.702127659574465</v>
      </c>
      <c r="K17" s="37">
        <v>30</v>
      </c>
      <c r="L17" s="66">
        <f t="shared" si="3"/>
        <v>12.76595744680851</v>
      </c>
      <c r="M17" s="50">
        <v>22</v>
      </c>
      <c r="N17" s="69">
        <f t="shared" si="4"/>
        <v>9.361702127659575</v>
      </c>
      <c r="O17" s="43">
        <v>2</v>
      </c>
      <c r="P17" s="70">
        <f t="shared" si="5"/>
        <v>0.851063829787234</v>
      </c>
      <c r="Q17" s="39">
        <v>7</v>
      </c>
      <c r="R17" s="68">
        <f t="shared" si="6"/>
        <v>2.9787234042553195</v>
      </c>
      <c r="S17" s="53">
        <v>0</v>
      </c>
      <c r="T17" s="71">
        <f t="shared" si="7"/>
        <v>0</v>
      </c>
      <c r="U17" s="37">
        <v>0</v>
      </c>
      <c r="V17" s="68">
        <f t="shared" si="8"/>
        <v>0</v>
      </c>
      <c r="X17" s="44">
        <f t="shared" si="10"/>
        <v>235</v>
      </c>
      <c r="Y17" s="16"/>
      <c r="Z17" s="16"/>
      <c r="AA17" s="16"/>
      <c r="AC17" s="16"/>
      <c r="AF17" s="16"/>
      <c r="AG17" s="16"/>
    </row>
    <row r="18" spans="2:33" ht="13.5" customHeight="1">
      <c r="B18" s="3">
        <v>11</v>
      </c>
      <c r="C18" s="79" t="s">
        <v>11</v>
      </c>
      <c r="D18" s="7">
        <f t="shared" si="9"/>
        <v>167</v>
      </c>
      <c r="E18" s="43">
        <v>66</v>
      </c>
      <c r="F18" s="70">
        <f t="shared" si="0"/>
        <v>39.52095808383233</v>
      </c>
      <c r="G18" s="42">
        <v>1</v>
      </c>
      <c r="H18" s="67">
        <f t="shared" si="1"/>
        <v>0.9900990099009901</v>
      </c>
      <c r="I18" s="42">
        <v>75</v>
      </c>
      <c r="J18" s="68">
        <f t="shared" si="2"/>
        <v>74.25742574257426</v>
      </c>
      <c r="K18" s="37">
        <v>9</v>
      </c>
      <c r="L18" s="66">
        <f t="shared" si="3"/>
        <v>8.91089108910891</v>
      </c>
      <c r="M18" s="50">
        <v>11</v>
      </c>
      <c r="N18" s="69">
        <f t="shared" si="4"/>
        <v>10.891089108910892</v>
      </c>
      <c r="O18" s="43">
        <v>1</v>
      </c>
      <c r="P18" s="70">
        <f t="shared" si="5"/>
        <v>0.9900990099009901</v>
      </c>
      <c r="Q18" s="39">
        <v>4</v>
      </c>
      <c r="R18" s="68">
        <f t="shared" si="6"/>
        <v>3.9603960396039604</v>
      </c>
      <c r="S18" s="53">
        <v>0</v>
      </c>
      <c r="T18" s="71">
        <f t="shared" si="7"/>
        <v>0</v>
      </c>
      <c r="U18" s="37">
        <v>0</v>
      </c>
      <c r="V18" s="68">
        <f t="shared" si="8"/>
        <v>0</v>
      </c>
      <c r="X18" s="44">
        <f t="shared" si="10"/>
        <v>101</v>
      </c>
      <c r="Y18" s="16"/>
      <c r="Z18" s="16"/>
      <c r="AA18" s="16"/>
      <c r="AC18" s="16"/>
      <c r="AF18" s="16"/>
      <c r="AG18" s="16"/>
    </row>
    <row r="19" spans="1:33" ht="13.5" customHeight="1">
      <c r="A19" s="245"/>
      <c r="B19" s="3">
        <v>12</v>
      </c>
      <c r="C19" s="79" t="s">
        <v>12</v>
      </c>
      <c r="D19" s="7">
        <f t="shared" si="9"/>
        <v>633</v>
      </c>
      <c r="E19" s="43">
        <v>71</v>
      </c>
      <c r="F19" s="70">
        <f t="shared" si="0"/>
        <v>11.216429699842022</v>
      </c>
      <c r="G19" s="42">
        <v>189</v>
      </c>
      <c r="H19" s="67">
        <f t="shared" si="1"/>
        <v>33.629893238434164</v>
      </c>
      <c r="I19" s="42">
        <v>300</v>
      </c>
      <c r="J19" s="68">
        <f t="shared" si="2"/>
        <v>53.380782918149464</v>
      </c>
      <c r="K19" s="37">
        <v>39</v>
      </c>
      <c r="L19" s="66">
        <f t="shared" si="3"/>
        <v>6.93950177935943</v>
      </c>
      <c r="M19" s="50">
        <v>19</v>
      </c>
      <c r="N19" s="69">
        <f t="shared" si="4"/>
        <v>3.3807829181494666</v>
      </c>
      <c r="O19" s="43">
        <v>6</v>
      </c>
      <c r="P19" s="70">
        <f t="shared" si="5"/>
        <v>1.0676156583629894</v>
      </c>
      <c r="Q19" s="39">
        <v>9</v>
      </c>
      <c r="R19" s="68">
        <f t="shared" si="6"/>
        <v>1.601423487544484</v>
      </c>
      <c r="S19" s="53">
        <v>0</v>
      </c>
      <c r="T19" s="71">
        <f t="shared" si="7"/>
        <v>0</v>
      </c>
      <c r="U19" s="37">
        <v>0</v>
      </c>
      <c r="V19" s="68">
        <f t="shared" si="8"/>
        <v>0</v>
      </c>
      <c r="X19" s="44">
        <f t="shared" si="10"/>
        <v>562</v>
      </c>
      <c r="Y19" s="16"/>
      <c r="Z19" s="16"/>
      <c r="AA19" s="16"/>
      <c r="AC19" s="16"/>
      <c r="AF19" s="16"/>
      <c r="AG19" s="16"/>
    </row>
    <row r="20" spans="1:33" ht="13.5" customHeight="1">
      <c r="A20" s="245"/>
      <c r="B20" s="3">
        <v>13</v>
      </c>
      <c r="C20" s="79" t="s">
        <v>13</v>
      </c>
      <c r="D20" s="7">
        <f t="shared" si="9"/>
        <v>303</v>
      </c>
      <c r="E20" s="43">
        <v>68</v>
      </c>
      <c r="F20" s="70">
        <f t="shared" si="0"/>
        <v>22.442244224422442</v>
      </c>
      <c r="G20" s="42">
        <v>24</v>
      </c>
      <c r="H20" s="67">
        <f t="shared" si="1"/>
        <v>10.212765957446807</v>
      </c>
      <c r="I20" s="42">
        <v>182</v>
      </c>
      <c r="J20" s="68">
        <f t="shared" si="2"/>
        <v>77.4468085106383</v>
      </c>
      <c r="K20" s="37">
        <v>16</v>
      </c>
      <c r="L20" s="66">
        <f t="shared" si="3"/>
        <v>6.808510638297872</v>
      </c>
      <c r="M20" s="50">
        <v>3</v>
      </c>
      <c r="N20" s="69">
        <f t="shared" si="4"/>
        <v>1.276595744680851</v>
      </c>
      <c r="O20" s="43">
        <v>3</v>
      </c>
      <c r="P20" s="70">
        <f t="shared" si="5"/>
        <v>1.276595744680851</v>
      </c>
      <c r="Q20" s="39">
        <v>7</v>
      </c>
      <c r="R20" s="68">
        <f t="shared" si="6"/>
        <v>2.9787234042553195</v>
      </c>
      <c r="S20" s="53">
        <v>0</v>
      </c>
      <c r="T20" s="71">
        <f t="shared" si="7"/>
        <v>0</v>
      </c>
      <c r="U20" s="37">
        <v>0</v>
      </c>
      <c r="V20" s="68">
        <f t="shared" si="8"/>
        <v>0</v>
      </c>
      <c r="X20" s="44">
        <f t="shared" si="10"/>
        <v>235</v>
      </c>
      <c r="Y20" s="16"/>
      <c r="Z20" s="16"/>
      <c r="AA20" s="16"/>
      <c r="AC20" s="16"/>
      <c r="AF20" s="16"/>
      <c r="AG20" s="16"/>
    </row>
    <row r="21" spans="2:33" ht="13.5" customHeight="1">
      <c r="B21" s="3">
        <v>14</v>
      </c>
      <c r="C21" s="79" t="s">
        <v>14</v>
      </c>
      <c r="D21" s="7">
        <f t="shared" si="9"/>
        <v>1112</v>
      </c>
      <c r="E21" s="43">
        <v>243</v>
      </c>
      <c r="F21" s="70">
        <f t="shared" si="0"/>
        <v>21.85251798561151</v>
      </c>
      <c r="G21" s="42">
        <v>194</v>
      </c>
      <c r="H21" s="67">
        <f t="shared" si="1"/>
        <v>22.324510932105866</v>
      </c>
      <c r="I21" s="42">
        <v>504</v>
      </c>
      <c r="J21" s="68">
        <f t="shared" si="2"/>
        <v>57.99769850402762</v>
      </c>
      <c r="K21" s="37">
        <v>97</v>
      </c>
      <c r="L21" s="66">
        <f t="shared" si="3"/>
        <v>11.162255466052933</v>
      </c>
      <c r="M21" s="50">
        <v>20</v>
      </c>
      <c r="N21" s="69">
        <f t="shared" si="4"/>
        <v>2.3014959723820483</v>
      </c>
      <c r="O21" s="43">
        <v>8</v>
      </c>
      <c r="P21" s="70">
        <f t="shared" si="5"/>
        <v>0.9205983889528193</v>
      </c>
      <c r="Q21" s="39">
        <v>45</v>
      </c>
      <c r="R21" s="68">
        <f t="shared" si="6"/>
        <v>5.178365937859609</v>
      </c>
      <c r="S21" s="53">
        <v>1</v>
      </c>
      <c r="T21" s="71">
        <f t="shared" si="7"/>
        <v>0.11507479861910241</v>
      </c>
      <c r="U21" s="37">
        <v>0</v>
      </c>
      <c r="V21" s="68">
        <f t="shared" si="8"/>
        <v>0</v>
      </c>
      <c r="X21" s="44">
        <f t="shared" si="10"/>
        <v>869</v>
      </c>
      <c r="Y21" s="16"/>
      <c r="Z21" s="16"/>
      <c r="AA21" s="16"/>
      <c r="AC21" s="16"/>
      <c r="AF21" s="16"/>
      <c r="AG21" s="16"/>
    </row>
    <row r="22" spans="2:33" ht="13.5" customHeight="1">
      <c r="B22" s="3">
        <v>15</v>
      </c>
      <c r="C22" s="79" t="s">
        <v>15</v>
      </c>
      <c r="D22" s="7">
        <f t="shared" si="9"/>
        <v>288</v>
      </c>
      <c r="E22" s="43">
        <v>69</v>
      </c>
      <c r="F22" s="70">
        <f t="shared" si="0"/>
        <v>23.958333333333336</v>
      </c>
      <c r="G22" s="42">
        <v>45</v>
      </c>
      <c r="H22" s="67">
        <f t="shared" si="1"/>
        <v>20.54794520547945</v>
      </c>
      <c r="I22" s="42">
        <v>124</v>
      </c>
      <c r="J22" s="68">
        <f t="shared" si="2"/>
        <v>56.62100456621004</v>
      </c>
      <c r="K22" s="37">
        <v>15</v>
      </c>
      <c r="L22" s="66">
        <f t="shared" si="3"/>
        <v>6.8493150684931505</v>
      </c>
      <c r="M22" s="50">
        <v>24</v>
      </c>
      <c r="N22" s="69">
        <f t="shared" si="4"/>
        <v>10.95890410958904</v>
      </c>
      <c r="O22" s="43">
        <v>1</v>
      </c>
      <c r="P22" s="70">
        <f t="shared" si="5"/>
        <v>0.45662100456621</v>
      </c>
      <c r="Q22" s="39">
        <v>10</v>
      </c>
      <c r="R22" s="68">
        <f t="shared" si="6"/>
        <v>4.5662100456621</v>
      </c>
      <c r="S22" s="53">
        <v>0</v>
      </c>
      <c r="T22" s="71">
        <f t="shared" si="7"/>
        <v>0</v>
      </c>
      <c r="U22" s="37">
        <v>0</v>
      </c>
      <c r="V22" s="68">
        <f t="shared" si="8"/>
        <v>0</v>
      </c>
      <c r="X22" s="44">
        <f t="shared" si="10"/>
        <v>219</v>
      </c>
      <c r="Y22" s="16"/>
      <c r="Z22" s="16"/>
      <c r="AA22" s="16"/>
      <c r="AC22" s="16"/>
      <c r="AF22" s="16"/>
      <c r="AG22" s="16"/>
    </row>
    <row r="23" spans="2:33" ht="13.5" customHeight="1">
      <c r="B23" s="3">
        <v>16</v>
      </c>
      <c r="C23" s="79" t="s">
        <v>16</v>
      </c>
      <c r="D23" s="7">
        <f t="shared" si="9"/>
        <v>243</v>
      </c>
      <c r="E23" s="43">
        <v>25</v>
      </c>
      <c r="F23" s="70">
        <f t="shared" si="0"/>
        <v>10.2880658436214</v>
      </c>
      <c r="G23" s="42">
        <v>66</v>
      </c>
      <c r="H23" s="67">
        <f t="shared" si="1"/>
        <v>30.275229357798167</v>
      </c>
      <c r="I23" s="42">
        <v>113</v>
      </c>
      <c r="J23" s="68">
        <f t="shared" si="2"/>
        <v>51.8348623853211</v>
      </c>
      <c r="K23" s="37">
        <v>22</v>
      </c>
      <c r="L23" s="66">
        <f t="shared" si="3"/>
        <v>10.091743119266056</v>
      </c>
      <c r="M23" s="50">
        <v>7</v>
      </c>
      <c r="N23" s="69">
        <f t="shared" si="4"/>
        <v>3.211009174311927</v>
      </c>
      <c r="O23" s="43">
        <v>5</v>
      </c>
      <c r="P23" s="70">
        <f t="shared" si="5"/>
        <v>2.293577981651376</v>
      </c>
      <c r="Q23" s="39">
        <v>5</v>
      </c>
      <c r="R23" s="68">
        <f t="shared" si="6"/>
        <v>2.293577981651376</v>
      </c>
      <c r="S23" s="53">
        <v>0</v>
      </c>
      <c r="T23" s="71">
        <f t="shared" si="7"/>
        <v>0</v>
      </c>
      <c r="U23" s="37">
        <v>0</v>
      </c>
      <c r="V23" s="68">
        <f t="shared" si="8"/>
        <v>0</v>
      </c>
      <c r="X23" s="44">
        <f t="shared" si="10"/>
        <v>218</v>
      </c>
      <c r="Y23" s="16"/>
      <c r="Z23" s="16"/>
      <c r="AA23" s="16"/>
      <c r="AC23" s="16"/>
      <c r="AF23" s="16"/>
      <c r="AG23" s="16"/>
    </row>
    <row r="24" spans="2:33" ht="13.5" customHeight="1">
      <c r="B24" s="3">
        <v>17</v>
      </c>
      <c r="C24" s="79" t="s">
        <v>17</v>
      </c>
      <c r="D24" s="7">
        <f t="shared" si="9"/>
        <v>248</v>
      </c>
      <c r="E24" s="43">
        <v>35</v>
      </c>
      <c r="F24" s="70">
        <f t="shared" si="0"/>
        <v>14.112903225806454</v>
      </c>
      <c r="G24" s="42">
        <v>33</v>
      </c>
      <c r="H24" s="67">
        <f t="shared" si="1"/>
        <v>15.492957746478872</v>
      </c>
      <c r="I24" s="42">
        <v>143</v>
      </c>
      <c r="J24" s="68">
        <f t="shared" si="2"/>
        <v>67.13615023474179</v>
      </c>
      <c r="K24" s="37">
        <v>19</v>
      </c>
      <c r="L24" s="66">
        <f t="shared" si="3"/>
        <v>8.92018779342723</v>
      </c>
      <c r="M24" s="50">
        <v>6</v>
      </c>
      <c r="N24" s="69">
        <f t="shared" si="4"/>
        <v>2.8169014084507045</v>
      </c>
      <c r="O24" s="43">
        <v>2</v>
      </c>
      <c r="P24" s="70">
        <f t="shared" si="5"/>
        <v>0.9389671361502347</v>
      </c>
      <c r="Q24" s="39">
        <v>10</v>
      </c>
      <c r="R24" s="68">
        <f t="shared" si="6"/>
        <v>4.694835680751173</v>
      </c>
      <c r="S24" s="53">
        <v>0</v>
      </c>
      <c r="T24" s="71">
        <f t="shared" si="7"/>
        <v>0</v>
      </c>
      <c r="U24" s="37">
        <v>0</v>
      </c>
      <c r="V24" s="68">
        <f t="shared" si="8"/>
        <v>0</v>
      </c>
      <c r="X24" s="44">
        <f t="shared" si="10"/>
        <v>213</v>
      </c>
      <c r="Y24" s="16"/>
      <c r="Z24" s="16"/>
      <c r="AA24" s="16"/>
      <c r="AC24" s="16"/>
      <c r="AF24" s="16"/>
      <c r="AG24" s="16"/>
    </row>
    <row r="25" spans="2:33" ht="13.5" customHeight="1">
      <c r="B25" s="3">
        <v>18</v>
      </c>
      <c r="C25" s="79" t="s">
        <v>18</v>
      </c>
      <c r="D25" s="7">
        <f t="shared" si="9"/>
        <v>181</v>
      </c>
      <c r="E25" s="43">
        <v>24</v>
      </c>
      <c r="F25" s="70">
        <f t="shared" si="0"/>
        <v>13.259668508287293</v>
      </c>
      <c r="G25" s="42">
        <v>24</v>
      </c>
      <c r="H25" s="67">
        <f t="shared" si="1"/>
        <v>15.286624203821656</v>
      </c>
      <c r="I25" s="42">
        <v>108</v>
      </c>
      <c r="J25" s="68">
        <f t="shared" si="2"/>
        <v>68.78980891719745</v>
      </c>
      <c r="K25" s="37">
        <v>7</v>
      </c>
      <c r="L25" s="66">
        <f t="shared" si="3"/>
        <v>4.45859872611465</v>
      </c>
      <c r="M25" s="50">
        <v>10</v>
      </c>
      <c r="N25" s="69">
        <f t="shared" si="4"/>
        <v>6.369426751592357</v>
      </c>
      <c r="O25" s="43">
        <v>0</v>
      </c>
      <c r="P25" s="70">
        <f t="shared" si="5"/>
        <v>0</v>
      </c>
      <c r="Q25" s="39">
        <v>8</v>
      </c>
      <c r="R25" s="68">
        <f t="shared" si="6"/>
        <v>5.095541401273886</v>
      </c>
      <c r="S25" s="53">
        <v>0</v>
      </c>
      <c r="T25" s="71">
        <f t="shared" si="7"/>
        <v>0</v>
      </c>
      <c r="U25" s="37">
        <v>0</v>
      </c>
      <c r="V25" s="68">
        <f t="shared" si="8"/>
        <v>0</v>
      </c>
      <c r="X25" s="44">
        <f t="shared" si="10"/>
        <v>157</v>
      </c>
      <c r="Y25" s="16"/>
      <c r="Z25" s="16"/>
      <c r="AA25" s="16"/>
      <c r="AC25" s="16"/>
      <c r="AF25" s="16"/>
      <c r="AG25" s="16"/>
    </row>
    <row r="26" spans="2:33" ht="13.5" customHeight="1">
      <c r="B26" s="3">
        <v>19</v>
      </c>
      <c r="C26" s="79" t="s">
        <v>19</v>
      </c>
      <c r="D26" s="7">
        <f t="shared" si="9"/>
        <v>481</v>
      </c>
      <c r="E26" s="43">
        <v>122</v>
      </c>
      <c r="F26" s="70">
        <f t="shared" si="0"/>
        <v>25.363825363825367</v>
      </c>
      <c r="G26" s="42">
        <v>61</v>
      </c>
      <c r="H26" s="67">
        <f t="shared" si="1"/>
        <v>16.991643454038996</v>
      </c>
      <c r="I26" s="42">
        <v>219</v>
      </c>
      <c r="J26" s="68">
        <f t="shared" si="2"/>
        <v>61.00278551532033</v>
      </c>
      <c r="K26" s="37">
        <v>27</v>
      </c>
      <c r="L26" s="66">
        <f t="shared" si="3"/>
        <v>7.520891364902507</v>
      </c>
      <c r="M26" s="50">
        <v>25</v>
      </c>
      <c r="N26" s="69">
        <f t="shared" si="4"/>
        <v>6.963788300835655</v>
      </c>
      <c r="O26" s="43">
        <v>4</v>
      </c>
      <c r="P26" s="70">
        <f t="shared" si="5"/>
        <v>1.1142061281337048</v>
      </c>
      <c r="Q26" s="39">
        <v>23</v>
      </c>
      <c r="R26" s="68">
        <f t="shared" si="6"/>
        <v>6.406685236768802</v>
      </c>
      <c r="S26" s="53">
        <v>0</v>
      </c>
      <c r="T26" s="71">
        <f t="shared" si="7"/>
        <v>0</v>
      </c>
      <c r="U26" s="37">
        <v>0</v>
      </c>
      <c r="V26" s="68">
        <f t="shared" si="8"/>
        <v>0</v>
      </c>
      <c r="X26" s="44">
        <f t="shared" si="10"/>
        <v>359</v>
      </c>
      <c r="Y26" s="16"/>
      <c r="Z26" s="16"/>
      <c r="AA26" s="16"/>
      <c r="AC26" s="16"/>
      <c r="AF26" s="16"/>
      <c r="AG26" s="16"/>
    </row>
    <row r="27" spans="2:33" ht="13.5" customHeight="1">
      <c r="B27" s="3">
        <v>20</v>
      </c>
      <c r="C27" s="79" t="s">
        <v>20</v>
      </c>
      <c r="D27" s="7">
        <f t="shared" si="9"/>
        <v>283</v>
      </c>
      <c r="E27" s="43">
        <v>100</v>
      </c>
      <c r="F27" s="70">
        <f t="shared" si="0"/>
        <v>35.3356890459364</v>
      </c>
      <c r="G27" s="42">
        <v>37</v>
      </c>
      <c r="H27" s="67">
        <f t="shared" si="1"/>
        <v>20.21857923497268</v>
      </c>
      <c r="I27" s="42">
        <v>103</v>
      </c>
      <c r="J27" s="68">
        <f t="shared" si="2"/>
        <v>56.284153005464475</v>
      </c>
      <c r="K27" s="37">
        <v>19</v>
      </c>
      <c r="L27" s="66">
        <f t="shared" si="3"/>
        <v>10.382513661202186</v>
      </c>
      <c r="M27" s="50">
        <v>8</v>
      </c>
      <c r="N27" s="69">
        <f t="shared" si="4"/>
        <v>4.371584699453552</v>
      </c>
      <c r="O27" s="43">
        <v>3</v>
      </c>
      <c r="P27" s="70">
        <f t="shared" si="5"/>
        <v>1.639344262295082</v>
      </c>
      <c r="Q27" s="39">
        <v>13</v>
      </c>
      <c r="R27" s="68">
        <f t="shared" si="6"/>
        <v>7.103825136612022</v>
      </c>
      <c r="S27" s="53">
        <v>0</v>
      </c>
      <c r="T27" s="71">
        <f t="shared" si="7"/>
        <v>0</v>
      </c>
      <c r="U27" s="37">
        <v>0</v>
      </c>
      <c r="V27" s="68">
        <f t="shared" si="8"/>
        <v>0</v>
      </c>
      <c r="X27" s="44">
        <f t="shared" si="10"/>
        <v>183</v>
      </c>
      <c r="Y27" s="16"/>
      <c r="Z27" s="16"/>
      <c r="AA27" s="16"/>
      <c r="AC27" s="16"/>
      <c r="AF27" s="16"/>
      <c r="AG27" s="16"/>
    </row>
    <row r="28" spans="2:33" ht="13.5" customHeight="1">
      <c r="B28" s="3">
        <v>21</v>
      </c>
      <c r="C28" s="79" t="s">
        <v>21</v>
      </c>
      <c r="D28" s="7">
        <f t="shared" si="9"/>
        <v>278</v>
      </c>
      <c r="E28" s="43">
        <v>44</v>
      </c>
      <c r="F28" s="70">
        <f t="shared" si="0"/>
        <v>15.827338129496402</v>
      </c>
      <c r="G28" s="42">
        <v>46</v>
      </c>
      <c r="H28" s="67">
        <f t="shared" si="1"/>
        <v>19.65811965811966</v>
      </c>
      <c r="I28" s="42">
        <v>128</v>
      </c>
      <c r="J28" s="68">
        <f t="shared" si="2"/>
        <v>54.700854700854705</v>
      </c>
      <c r="K28" s="37">
        <v>26</v>
      </c>
      <c r="L28" s="66">
        <f t="shared" si="3"/>
        <v>11.11111111111111</v>
      </c>
      <c r="M28" s="50">
        <v>8</v>
      </c>
      <c r="N28" s="69">
        <f t="shared" si="4"/>
        <v>3.418803418803419</v>
      </c>
      <c r="O28" s="43">
        <v>12</v>
      </c>
      <c r="P28" s="70">
        <f t="shared" si="5"/>
        <v>5.128205128205128</v>
      </c>
      <c r="Q28" s="39">
        <v>14</v>
      </c>
      <c r="R28" s="68">
        <f t="shared" si="6"/>
        <v>5.982905982905983</v>
      </c>
      <c r="S28" s="53">
        <v>0</v>
      </c>
      <c r="T28" s="71">
        <f t="shared" si="7"/>
        <v>0</v>
      </c>
      <c r="U28" s="37">
        <v>0</v>
      </c>
      <c r="V28" s="68">
        <f t="shared" si="8"/>
        <v>0</v>
      </c>
      <c r="X28" s="44">
        <f t="shared" si="10"/>
        <v>234</v>
      </c>
      <c r="Y28" s="16"/>
      <c r="Z28" s="16"/>
      <c r="AA28" s="16"/>
      <c r="AC28" s="16"/>
      <c r="AF28" s="16"/>
      <c r="AG28" s="16"/>
    </row>
    <row r="29" spans="2:33" ht="13.5" customHeight="1">
      <c r="B29" s="3">
        <v>22</v>
      </c>
      <c r="C29" s="79" t="s">
        <v>22</v>
      </c>
      <c r="D29" s="7">
        <f t="shared" si="9"/>
        <v>243</v>
      </c>
      <c r="E29" s="43">
        <v>51</v>
      </c>
      <c r="F29" s="70">
        <f t="shared" si="0"/>
        <v>20.98765432098765</v>
      </c>
      <c r="G29" s="42">
        <v>32</v>
      </c>
      <c r="H29" s="67">
        <f t="shared" si="1"/>
        <v>16.666666666666664</v>
      </c>
      <c r="I29" s="42">
        <v>109</v>
      </c>
      <c r="J29" s="68">
        <f t="shared" si="2"/>
        <v>56.770833333333336</v>
      </c>
      <c r="K29" s="37">
        <v>13</v>
      </c>
      <c r="L29" s="66">
        <f t="shared" si="3"/>
        <v>6.770833333333333</v>
      </c>
      <c r="M29" s="50">
        <v>31</v>
      </c>
      <c r="N29" s="69">
        <f t="shared" si="4"/>
        <v>16.145833333333336</v>
      </c>
      <c r="O29" s="43">
        <v>1</v>
      </c>
      <c r="P29" s="70">
        <f t="shared" si="5"/>
        <v>0.5208333333333333</v>
      </c>
      <c r="Q29" s="39">
        <v>6</v>
      </c>
      <c r="R29" s="68">
        <f t="shared" si="6"/>
        <v>3.125</v>
      </c>
      <c r="S29" s="53">
        <v>0</v>
      </c>
      <c r="T29" s="71">
        <f t="shared" si="7"/>
        <v>0</v>
      </c>
      <c r="U29" s="37">
        <v>0</v>
      </c>
      <c r="V29" s="68">
        <f t="shared" si="8"/>
        <v>0</v>
      </c>
      <c r="X29" s="44">
        <f t="shared" si="10"/>
        <v>192</v>
      </c>
      <c r="Y29" s="16"/>
      <c r="Z29" s="16"/>
      <c r="AA29" s="16"/>
      <c r="AC29" s="16"/>
      <c r="AF29" s="16"/>
      <c r="AG29" s="16"/>
    </row>
    <row r="30" spans="2:33" ht="13.5" customHeight="1">
      <c r="B30" s="3">
        <v>23</v>
      </c>
      <c r="C30" s="168" t="s">
        <v>23</v>
      </c>
      <c r="D30" s="7">
        <f t="shared" si="9"/>
        <v>151</v>
      </c>
      <c r="E30" s="43">
        <v>24</v>
      </c>
      <c r="F30" s="70">
        <f t="shared" si="0"/>
        <v>15.894039735099339</v>
      </c>
      <c r="G30" s="42">
        <v>19</v>
      </c>
      <c r="H30" s="67">
        <f t="shared" si="1"/>
        <v>14.960629921259844</v>
      </c>
      <c r="I30" s="42">
        <v>76</v>
      </c>
      <c r="J30" s="68">
        <f t="shared" si="2"/>
        <v>59.84251968503938</v>
      </c>
      <c r="K30" s="37">
        <v>10</v>
      </c>
      <c r="L30" s="66">
        <f t="shared" si="3"/>
        <v>7.874015748031496</v>
      </c>
      <c r="M30" s="50">
        <v>6</v>
      </c>
      <c r="N30" s="69">
        <f t="shared" si="4"/>
        <v>4.724409448818897</v>
      </c>
      <c r="O30" s="43">
        <v>0</v>
      </c>
      <c r="P30" s="70">
        <f t="shared" si="5"/>
        <v>0</v>
      </c>
      <c r="Q30" s="39">
        <v>13</v>
      </c>
      <c r="R30" s="68">
        <f t="shared" si="6"/>
        <v>10.236220472440944</v>
      </c>
      <c r="S30" s="53">
        <v>3</v>
      </c>
      <c r="T30" s="71">
        <f t="shared" si="7"/>
        <v>2.3622047244094486</v>
      </c>
      <c r="U30" s="37">
        <v>0</v>
      </c>
      <c r="V30" s="68">
        <f t="shared" si="8"/>
        <v>0</v>
      </c>
      <c r="X30" s="44">
        <f t="shared" si="10"/>
        <v>127</v>
      </c>
      <c r="Y30" s="16"/>
      <c r="Z30" s="16"/>
      <c r="AA30" s="16"/>
      <c r="AC30" s="16"/>
      <c r="AF30" s="16"/>
      <c r="AG30" s="16"/>
    </row>
    <row r="31" spans="2:33" ht="13.5" customHeight="1">
      <c r="B31" s="3">
        <v>24</v>
      </c>
      <c r="C31" s="80" t="s">
        <v>24</v>
      </c>
      <c r="D31" s="7">
        <f t="shared" si="9"/>
        <v>245</v>
      </c>
      <c r="E31" s="43">
        <v>38</v>
      </c>
      <c r="F31" s="70">
        <f t="shared" si="0"/>
        <v>15.510204081632653</v>
      </c>
      <c r="G31" s="42">
        <v>31</v>
      </c>
      <c r="H31" s="67">
        <f t="shared" si="1"/>
        <v>14.975845410628018</v>
      </c>
      <c r="I31" s="42">
        <v>127</v>
      </c>
      <c r="J31" s="68">
        <f t="shared" si="2"/>
        <v>61.35265700483091</v>
      </c>
      <c r="K31" s="37">
        <v>19</v>
      </c>
      <c r="L31" s="66">
        <f t="shared" si="3"/>
        <v>9.178743961352657</v>
      </c>
      <c r="M31" s="50">
        <v>12</v>
      </c>
      <c r="N31" s="69">
        <f t="shared" si="4"/>
        <v>5.797101449275362</v>
      </c>
      <c r="O31" s="43">
        <v>2</v>
      </c>
      <c r="P31" s="70">
        <f t="shared" si="5"/>
        <v>0.966183574879227</v>
      </c>
      <c r="Q31" s="39">
        <v>16</v>
      </c>
      <c r="R31" s="68">
        <f t="shared" si="6"/>
        <v>7.729468599033816</v>
      </c>
      <c r="S31" s="53">
        <v>0</v>
      </c>
      <c r="T31" s="71">
        <f t="shared" si="7"/>
        <v>0</v>
      </c>
      <c r="U31" s="37">
        <v>0</v>
      </c>
      <c r="V31" s="68">
        <f t="shared" si="8"/>
        <v>0</v>
      </c>
      <c r="X31" s="44">
        <f t="shared" si="10"/>
        <v>207</v>
      </c>
      <c r="Y31" s="16"/>
      <c r="Z31" s="16"/>
      <c r="AA31" s="16"/>
      <c r="AC31" s="16"/>
      <c r="AF31" s="16"/>
      <c r="AG31" s="16"/>
    </row>
    <row r="32" spans="2:33" ht="13.5" customHeight="1">
      <c r="B32" s="3">
        <v>25</v>
      </c>
      <c r="C32" s="80" t="s">
        <v>25</v>
      </c>
      <c r="D32" s="7">
        <f t="shared" si="9"/>
        <v>573</v>
      </c>
      <c r="E32" s="43">
        <v>126</v>
      </c>
      <c r="F32" s="70">
        <f t="shared" si="0"/>
        <v>21.98952879581152</v>
      </c>
      <c r="G32" s="42">
        <v>125</v>
      </c>
      <c r="H32" s="67">
        <f t="shared" si="1"/>
        <v>27.96420581655481</v>
      </c>
      <c r="I32" s="42">
        <v>233</v>
      </c>
      <c r="J32" s="68">
        <f t="shared" si="2"/>
        <v>52.12527964205817</v>
      </c>
      <c r="K32" s="37">
        <v>51</v>
      </c>
      <c r="L32" s="66">
        <f t="shared" si="3"/>
        <v>11.409395973154362</v>
      </c>
      <c r="M32" s="50">
        <v>14</v>
      </c>
      <c r="N32" s="69">
        <f t="shared" si="4"/>
        <v>3.131991051454139</v>
      </c>
      <c r="O32" s="43">
        <v>0</v>
      </c>
      <c r="P32" s="70">
        <f t="shared" si="5"/>
        <v>0</v>
      </c>
      <c r="Q32" s="39">
        <v>22</v>
      </c>
      <c r="R32" s="68">
        <f t="shared" si="6"/>
        <v>4.921700223713646</v>
      </c>
      <c r="S32" s="53">
        <v>2</v>
      </c>
      <c r="T32" s="71">
        <f t="shared" si="7"/>
        <v>0.44742729306487694</v>
      </c>
      <c r="U32" s="37">
        <v>0</v>
      </c>
      <c r="V32" s="68">
        <f t="shared" si="8"/>
        <v>0</v>
      </c>
      <c r="X32" s="44">
        <f t="shared" si="10"/>
        <v>447</v>
      </c>
      <c r="Y32" s="16"/>
      <c r="Z32" s="16"/>
      <c r="AA32" s="16"/>
      <c r="AC32" s="16"/>
      <c r="AF32" s="16"/>
      <c r="AG32" s="16"/>
    </row>
    <row r="33" spans="2:33" ht="13.5" customHeight="1">
      <c r="B33" s="3">
        <v>26</v>
      </c>
      <c r="C33" s="81" t="s">
        <v>44</v>
      </c>
      <c r="D33" s="7">
        <f t="shared" si="9"/>
        <v>219</v>
      </c>
      <c r="E33" s="43">
        <v>63</v>
      </c>
      <c r="F33" s="70">
        <f aca="true" t="shared" si="11" ref="F33:F38">E33/D33*100</f>
        <v>28.767123287671232</v>
      </c>
      <c r="G33" s="42">
        <v>16</v>
      </c>
      <c r="H33" s="67">
        <f t="shared" si="1"/>
        <v>10.256410256410255</v>
      </c>
      <c r="I33" s="42">
        <v>95</v>
      </c>
      <c r="J33" s="72">
        <f t="shared" si="2"/>
        <v>60.89743589743589</v>
      </c>
      <c r="K33" s="37">
        <v>5</v>
      </c>
      <c r="L33" s="72">
        <f t="shared" si="3"/>
        <v>3.205128205128205</v>
      </c>
      <c r="M33" s="50">
        <v>10</v>
      </c>
      <c r="N33" s="73">
        <f t="shared" si="4"/>
        <v>6.41025641025641</v>
      </c>
      <c r="O33" s="43">
        <v>8</v>
      </c>
      <c r="P33" s="72">
        <f t="shared" si="5"/>
        <v>5.128205128205128</v>
      </c>
      <c r="Q33" s="39">
        <v>22</v>
      </c>
      <c r="R33" s="72">
        <f t="shared" si="6"/>
        <v>14.102564102564102</v>
      </c>
      <c r="S33" s="53">
        <v>0</v>
      </c>
      <c r="T33" s="72">
        <f t="shared" si="7"/>
        <v>0</v>
      </c>
      <c r="U33" s="37">
        <v>0</v>
      </c>
      <c r="V33" s="68">
        <f t="shared" si="8"/>
        <v>0</v>
      </c>
      <c r="X33" s="44">
        <f t="shared" si="10"/>
        <v>156</v>
      </c>
      <c r="Y33" s="16"/>
      <c r="Z33" s="16"/>
      <c r="AA33" s="16"/>
      <c r="AC33" s="16"/>
      <c r="AF33" s="16"/>
      <c r="AG33" s="16"/>
    </row>
    <row r="34" spans="2:33" ht="13.5" customHeight="1">
      <c r="B34" s="3">
        <v>27</v>
      </c>
      <c r="C34" s="81" t="s">
        <v>48</v>
      </c>
      <c r="D34" s="7">
        <f t="shared" si="9"/>
        <v>28</v>
      </c>
      <c r="E34" s="43">
        <v>4</v>
      </c>
      <c r="F34" s="70">
        <f t="shared" si="11"/>
        <v>14.285714285714285</v>
      </c>
      <c r="G34" s="42">
        <v>0</v>
      </c>
      <c r="H34" s="67">
        <f>G34/X34*100</f>
        <v>0</v>
      </c>
      <c r="I34" s="42">
        <v>18</v>
      </c>
      <c r="J34" s="72">
        <f>I34/X34*100</f>
        <v>75</v>
      </c>
      <c r="K34" s="37">
        <v>0</v>
      </c>
      <c r="L34" s="72">
        <f>K34/X34*100</f>
        <v>0</v>
      </c>
      <c r="M34" s="50">
        <v>0</v>
      </c>
      <c r="N34" s="73">
        <f>M34/X34*100</f>
        <v>0</v>
      </c>
      <c r="O34" s="43">
        <v>0</v>
      </c>
      <c r="P34" s="72">
        <f>O34/X34*100</f>
        <v>0</v>
      </c>
      <c r="Q34" s="39">
        <v>6</v>
      </c>
      <c r="R34" s="72">
        <f>Q34/X34*100</f>
        <v>25</v>
      </c>
      <c r="S34" s="53">
        <v>0</v>
      </c>
      <c r="T34" s="72">
        <f>S34/X34*100</f>
        <v>0</v>
      </c>
      <c r="U34" s="37">
        <v>0</v>
      </c>
      <c r="V34" s="68">
        <f>U34/X34*100</f>
        <v>0</v>
      </c>
      <c r="X34" s="44">
        <f t="shared" si="10"/>
        <v>24</v>
      </c>
      <c r="Y34" s="16"/>
      <c r="Z34" s="16"/>
      <c r="AA34" s="16"/>
      <c r="AC34" s="16"/>
      <c r="AF34" s="16"/>
      <c r="AG34" s="16"/>
    </row>
    <row r="35" spans="2:33" ht="13.5" customHeight="1">
      <c r="B35" s="3">
        <v>28</v>
      </c>
      <c r="C35" s="81" t="s">
        <v>49</v>
      </c>
      <c r="D35" s="7">
        <f t="shared" si="9"/>
        <v>8</v>
      </c>
      <c r="E35" s="43">
        <v>0</v>
      </c>
      <c r="F35" s="70">
        <f t="shared" si="11"/>
        <v>0</v>
      </c>
      <c r="G35" s="42">
        <v>0</v>
      </c>
      <c r="H35" s="67">
        <f>G35/X35*100</f>
        <v>0</v>
      </c>
      <c r="I35" s="42">
        <v>8</v>
      </c>
      <c r="J35" s="72">
        <f>I35/X35*100</f>
        <v>100</v>
      </c>
      <c r="K35" s="37">
        <v>0</v>
      </c>
      <c r="L35" s="72">
        <f>K35/X35*100</f>
        <v>0</v>
      </c>
      <c r="M35" s="50">
        <v>0</v>
      </c>
      <c r="N35" s="73">
        <f>M35/X35*100</f>
        <v>0</v>
      </c>
      <c r="O35" s="43">
        <v>0</v>
      </c>
      <c r="P35" s="72">
        <f>O35/X35*100</f>
        <v>0</v>
      </c>
      <c r="Q35" s="39">
        <v>0</v>
      </c>
      <c r="R35" s="72">
        <f>Q35/X35*100</f>
        <v>0</v>
      </c>
      <c r="S35" s="53">
        <v>0</v>
      </c>
      <c r="T35" s="72">
        <f>S35/X35*100</f>
        <v>0</v>
      </c>
      <c r="U35" s="37">
        <v>0</v>
      </c>
      <c r="V35" s="68">
        <f>U35/X35*100</f>
        <v>0</v>
      </c>
      <c r="X35" s="44">
        <f t="shared" si="10"/>
        <v>8</v>
      </c>
      <c r="Y35" s="16"/>
      <c r="Z35" s="16"/>
      <c r="AA35" s="16"/>
      <c r="AC35" s="16"/>
      <c r="AF35" s="16"/>
      <c r="AG35" s="16"/>
    </row>
    <row r="36" spans="2:33" ht="13.5" customHeight="1" thickBot="1">
      <c r="B36" s="63">
        <v>29</v>
      </c>
      <c r="C36" s="82" t="s">
        <v>50</v>
      </c>
      <c r="D36" s="7">
        <f t="shared" si="9"/>
        <v>33</v>
      </c>
      <c r="E36" s="83">
        <v>5</v>
      </c>
      <c r="F36" s="93">
        <f t="shared" si="11"/>
        <v>15.151515151515152</v>
      </c>
      <c r="G36" s="102">
        <v>3</v>
      </c>
      <c r="H36" s="94">
        <f>G36/X36*100</f>
        <v>10.714285714285714</v>
      </c>
      <c r="I36" s="102">
        <v>24</v>
      </c>
      <c r="J36" s="95">
        <f>I36/X36*100</f>
        <v>85.71428571428571</v>
      </c>
      <c r="K36" s="96">
        <v>0</v>
      </c>
      <c r="L36" s="95">
        <f>K36/X36*100</f>
        <v>0</v>
      </c>
      <c r="M36" s="97">
        <v>0</v>
      </c>
      <c r="N36" s="98">
        <f>M36/X36*100</f>
        <v>0</v>
      </c>
      <c r="O36" s="83">
        <v>0</v>
      </c>
      <c r="P36" s="95">
        <f>O36/X36*100</f>
        <v>0</v>
      </c>
      <c r="Q36" s="99">
        <v>1</v>
      </c>
      <c r="R36" s="95">
        <f>Q36/X36*100</f>
        <v>3.571428571428571</v>
      </c>
      <c r="S36" s="100">
        <v>0</v>
      </c>
      <c r="T36" s="95">
        <f>S36/X36*100</f>
        <v>0</v>
      </c>
      <c r="U36" s="37">
        <v>0</v>
      </c>
      <c r="V36" s="101">
        <f>U36/X36*100</f>
        <v>0</v>
      </c>
      <c r="X36" s="44">
        <f t="shared" si="10"/>
        <v>28</v>
      </c>
      <c r="Y36" s="16"/>
      <c r="Z36" s="16"/>
      <c r="AA36" s="16"/>
      <c r="AC36" s="16"/>
      <c r="AF36" s="16"/>
      <c r="AG36" s="16"/>
    </row>
    <row r="37" spans="2:27" ht="13.5" customHeight="1" thickBot="1">
      <c r="B37" s="191" t="s">
        <v>45</v>
      </c>
      <c r="C37" s="192"/>
      <c r="D37" s="36">
        <f>SUM(D8:D32)</f>
        <v>9595</v>
      </c>
      <c r="E37" s="103">
        <f aca="true" t="shared" si="12" ref="E37:U37">SUM(E8:E32)</f>
        <v>1970</v>
      </c>
      <c r="F37" s="104">
        <f t="shared" si="11"/>
        <v>20.531526836894216</v>
      </c>
      <c r="G37" s="103">
        <f t="shared" si="12"/>
        <v>1674</v>
      </c>
      <c r="H37" s="105">
        <f t="shared" si="1"/>
        <v>21.95409836065574</v>
      </c>
      <c r="I37" s="106">
        <f t="shared" si="12"/>
        <v>4402</v>
      </c>
      <c r="J37" s="107">
        <f t="shared" si="2"/>
        <v>57.731147540983606</v>
      </c>
      <c r="K37" s="103">
        <f>SUM(K8:K32)</f>
        <v>676</v>
      </c>
      <c r="L37" s="108">
        <f t="shared" si="3"/>
        <v>8.865573770491803</v>
      </c>
      <c r="M37" s="103">
        <f t="shared" si="12"/>
        <v>399</v>
      </c>
      <c r="N37" s="109">
        <f t="shared" si="4"/>
        <v>5.232786885245902</v>
      </c>
      <c r="O37" s="106">
        <f t="shared" si="12"/>
        <v>82</v>
      </c>
      <c r="P37" s="110">
        <f t="shared" si="5"/>
        <v>1.0754098360655737</v>
      </c>
      <c r="Q37" s="103">
        <f t="shared" si="12"/>
        <v>385</v>
      </c>
      <c r="R37" s="108">
        <f t="shared" si="6"/>
        <v>5.049180327868853</v>
      </c>
      <c r="S37" s="103">
        <f t="shared" si="12"/>
        <v>7</v>
      </c>
      <c r="T37" s="107">
        <f t="shared" si="7"/>
        <v>0.09180327868852459</v>
      </c>
      <c r="U37" s="103">
        <f t="shared" si="12"/>
        <v>0</v>
      </c>
      <c r="V37" s="111">
        <f t="shared" si="8"/>
        <v>0</v>
      </c>
      <c r="X37" s="36">
        <f>SUM(X8:X32)</f>
        <v>7625</v>
      </c>
      <c r="Y37" s="16"/>
      <c r="Z37" s="16"/>
      <c r="AA37" s="16"/>
    </row>
    <row r="38" spans="2:27" ht="13.5" customHeight="1" thickBot="1">
      <c r="B38" s="208" t="s">
        <v>47</v>
      </c>
      <c r="C38" s="209"/>
      <c r="D38" s="56">
        <f>SUM(D8:D36)</f>
        <v>9883</v>
      </c>
      <c r="E38" s="46">
        <f aca="true" t="shared" si="13" ref="E38:U38">SUM(E8:E36)</f>
        <v>2042</v>
      </c>
      <c r="F38" s="112">
        <f t="shared" si="11"/>
        <v>20.661742385915208</v>
      </c>
      <c r="G38" s="46">
        <f t="shared" si="13"/>
        <v>1693</v>
      </c>
      <c r="H38" s="113">
        <f t="shared" si="1"/>
        <v>21.591633720188753</v>
      </c>
      <c r="I38" s="55">
        <f t="shared" si="13"/>
        <v>4547</v>
      </c>
      <c r="J38" s="114">
        <f t="shared" si="2"/>
        <v>57.990052289248815</v>
      </c>
      <c r="K38" s="46">
        <f>SUM(K8:K36)</f>
        <v>681</v>
      </c>
      <c r="L38" s="115">
        <f t="shared" si="3"/>
        <v>8.685116694299197</v>
      </c>
      <c r="M38" s="46">
        <f t="shared" si="13"/>
        <v>409</v>
      </c>
      <c r="N38" s="116">
        <f t="shared" si="4"/>
        <v>5.2161714067083285</v>
      </c>
      <c r="O38" s="55">
        <f t="shared" si="13"/>
        <v>90</v>
      </c>
      <c r="P38" s="114">
        <f t="shared" si="5"/>
        <v>1.1478127789822727</v>
      </c>
      <c r="Q38" s="46">
        <f t="shared" si="13"/>
        <v>414</v>
      </c>
      <c r="R38" s="115">
        <f t="shared" si="6"/>
        <v>5.279938783318454</v>
      </c>
      <c r="S38" s="46">
        <f t="shared" si="13"/>
        <v>7</v>
      </c>
      <c r="T38" s="114">
        <f t="shared" si="7"/>
        <v>0.08927432725417676</v>
      </c>
      <c r="U38" s="46">
        <f t="shared" si="13"/>
        <v>0</v>
      </c>
      <c r="V38" s="117">
        <f t="shared" si="8"/>
        <v>0</v>
      </c>
      <c r="X38" s="36">
        <f>SUM(X8:X36)</f>
        <v>7841</v>
      </c>
      <c r="Y38" s="16"/>
      <c r="Z38" s="16"/>
      <c r="AA38" s="16"/>
    </row>
    <row r="39" spans="2:22" ht="12.75">
      <c r="B39" s="196" t="s">
        <v>35</v>
      </c>
      <c r="C39" s="196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</row>
    <row r="40" spans="2:22" ht="12.75">
      <c r="B40" s="201" t="s">
        <v>36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14"/>
      <c r="V40" s="14"/>
    </row>
    <row r="41" spans="2:14" ht="12.75"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</row>
    <row r="42" spans="4:24" ht="12.75"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4:25" ht="12.75"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</sheetData>
  <sheetProtection/>
  <mergeCells count="24">
    <mergeCell ref="B40:T40"/>
    <mergeCell ref="B41:N41"/>
    <mergeCell ref="A19:A20"/>
    <mergeCell ref="B38:C38"/>
    <mergeCell ref="B39:V39"/>
    <mergeCell ref="B37:C37"/>
    <mergeCell ref="U3:V6"/>
    <mergeCell ref="G4:H6"/>
    <mergeCell ref="I4:J6"/>
    <mergeCell ref="M4:N6"/>
    <mergeCell ref="O4:P6"/>
    <mergeCell ref="D3:F3"/>
    <mergeCell ref="E4:F6"/>
    <mergeCell ref="D4:D7"/>
    <mergeCell ref="X3:X7"/>
    <mergeCell ref="T1:V1"/>
    <mergeCell ref="B2:V2"/>
    <mergeCell ref="B3:B7"/>
    <mergeCell ref="C3:C7"/>
    <mergeCell ref="G3:J3"/>
    <mergeCell ref="K3:L6"/>
    <mergeCell ref="M3:P3"/>
    <mergeCell ref="Q3:R6"/>
    <mergeCell ref="S3:T6"/>
  </mergeCells>
  <printOptions/>
  <pageMargins left="0.45" right="0.48" top="0.17" bottom="0.31" header="0.17" footer="0.17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F40"/>
  <sheetViews>
    <sheetView zoomScale="80" zoomScaleNormal="80" workbookViewId="0" topLeftCell="A1">
      <selection activeCell="AB32" sqref="AB32"/>
    </sheetView>
  </sheetViews>
  <sheetFormatPr defaultColWidth="9.140625" defaultRowHeight="12.75"/>
  <cols>
    <col min="1" max="1" width="4.421875" style="0" customWidth="1"/>
    <col min="2" max="2" width="4.8515625" style="0" customWidth="1"/>
    <col min="3" max="3" width="24.28125" style="0" customWidth="1"/>
    <col min="4" max="4" width="10.7109375" style="0" customWidth="1"/>
    <col min="5" max="22" width="6.8515625" style="0" customWidth="1"/>
  </cols>
  <sheetData>
    <row r="1" spans="17:22" ht="15.75">
      <c r="Q1" s="186"/>
      <c r="R1" s="186"/>
      <c r="U1" s="248"/>
      <c r="V1" s="249"/>
    </row>
    <row r="2" spans="2:23" ht="16.5" thickBot="1">
      <c r="B2" s="250" t="s">
        <v>55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</row>
    <row r="3" spans="2:24" ht="26.25" customHeight="1" thickBot="1">
      <c r="B3" s="193" t="s">
        <v>0</v>
      </c>
      <c r="C3" s="195" t="s">
        <v>26</v>
      </c>
      <c r="D3" s="206" t="s">
        <v>40</v>
      </c>
      <c r="E3" s="207"/>
      <c r="F3" s="207"/>
      <c r="G3" s="194" t="s">
        <v>28</v>
      </c>
      <c r="H3" s="194"/>
      <c r="I3" s="194"/>
      <c r="J3" s="251"/>
      <c r="K3" s="174" t="s">
        <v>29</v>
      </c>
      <c r="L3" s="180"/>
      <c r="M3" s="207" t="s">
        <v>30</v>
      </c>
      <c r="N3" s="207"/>
      <c r="O3" s="207"/>
      <c r="P3" s="207"/>
      <c r="Q3" s="174" t="s">
        <v>53</v>
      </c>
      <c r="R3" s="180"/>
      <c r="S3" s="183" t="s">
        <v>52</v>
      </c>
      <c r="T3" s="188"/>
      <c r="U3" s="174" t="s">
        <v>31</v>
      </c>
      <c r="V3" s="180"/>
      <c r="X3" s="234" t="s">
        <v>43</v>
      </c>
    </row>
    <row r="4" spans="2:24" ht="12.75">
      <c r="B4" s="202"/>
      <c r="C4" s="204"/>
      <c r="D4" s="198" t="s">
        <v>39</v>
      </c>
      <c r="E4" s="174" t="s">
        <v>42</v>
      </c>
      <c r="F4" s="180"/>
      <c r="G4" s="174" t="s">
        <v>32</v>
      </c>
      <c r="H4" s="175"/>
      <c r="I4" s="175" t="s">
        <v>33</v>
      </c>
      <c r="J4" s="188"/>
      <c r="K4" s="176"/>
      <c r="L4" s="181"/>
      <c r="M4" s="183" t="s">
        <v>37</v>
      </c>
      <c r="N4" s="175"/>
      <c r="O4" s="175" t="s">
        <v>38</v>
      </c>
      <c r="P4" s="188"/>
      <c r="Q4" s="176"/>
      <c r="R4" s="181"/>
      <c r="S4" s="184"/>
      <c r="T4" s="189"/>
      <c r="U4" s="176"/>
      <c r="V4" s="181"/>
      <c r="X4" s="235"/>
    </row>
    <row r="5" spans="2:24" ht="12.75">
      <c r="B5" s="202"/>
      <c r="C5" s="204"/>
      <c r="D5" s="199"/>
      <c r="E5" s="176"/>
      <c r="F5" s="181"/>
      <c r="G5" s="176"/>
      <c r="H5" s="177"/>
      <c r="I5" s="177"/>
      <c r="J5" s="189"/>
      <c r="K5" s="176"/>
      <c r="L5" s="181"/>
      <c r="M5" s="184"/>
      <c r="N5" s="177"/>
      <c r="O5" s="177"/>
      <c r="P5" s="189"/>
      <c r="Q5" s="176"/>
      <c r="R5" s="181"/>
      <c r="S5" s="184"/>
      <c r="T5" s="189"/>
      <c r="U5" s="176"/>
      <c r="V5" s="181"/>
      <c r="X5" s="235"/>
    </row>
    <row r="6" spans="2:24" ht="12.75">
      <c r="B6" s="202"/>
      <c r="C6" s="204"/>
      <c r="D6" s="199"/>
      <c r="E6" s="176"/>
      <c r="F6" s="181"/>
      <c r="G6" s="176"/>
      <c r="H6" s="177"/>
      <c r="I6" s="177"/>
      <c r="J6" s="189"/>
      <c r="K6" s="176"/>
      <c r="L6" s="181"/>
      <c r="M6" s="184"/>
      <c r="N6" s="177"/>
      <c r="O6" s="177"/>
      <c r="P6" s="189"/>
      <c r="Q6" s="176"/>
      <c r="R6" s="181"/>
      <c r="S6" s="184"/>
      <c r="T6" s="189"/>
      <c r="U6" s="176"/>
      <c r="V6" s="181"/>
      <c r="X6" s="235"/>
    </row>
    <row r="7" spans="2:24" ht="13.5" thickBot="1">
      <c r="B7" s="203"/>
      <c r="C7" s="205"/>
      <c r="D7" s="246"/>
      <c r="E7" s="22" t="s">
        <v>34</v>
      </c>
      <c r="F7" s="21" t="s">
        <v>27</v>
      </c>
      <c r="G7" s="22" t="s">
        <v>34</v>
      </c>
      <c r="H7" s="20" t="s">
        <v>27</v>
      </c>
      <c r="I7" s="20" t="s">
        <v>34</v>
      </c>
      <c r="J7" s="23" t="s">
        <v>27</v>
      </c>
      <c r="K7" s="22" t="s">
        <v>34</v>
      </c>
      <c r="L7" s="21" t="s">
        <v>27</v>
      </c>
      <c r="M7" s="19" t="s">
        <v>34</v>
      </c>
      <c r="N7" s="20" t="s">
        <v>27</v>
      </c>
      <c r="O7" s="20" t="s">
        <v>34</v>
      </c>
      <c r="P7" s="23" t="s">
        <v>27</v>
      </c>
      <c r="Q7" s="22" t="s">
        <v>34</v>
      </c>
      <c r="R7" s="21" t="s">
        <v>27</v>
      </c>
      <c r="S7" s="19" t="s">
        <v>34</v>
      </c>
      <c r="T7" s="23" t="s">
        <v>27</v>
      </c>
      <c r="U7" s="22" t="s">
        <v>34</v>
      </c>
      <c r="V7" s="21" t="s">
        <v>27</v>
      </c>
      <c r="X7" s="236"/>
    </row>
    <row r="8" spans="2:32" ht="15.75">
      <c r="B8" s="118">
        <v>1</v>
      </c>
      <c r="C8" s="120" t="s">
        <v>1</v>
      </c>
      <c r="D8" s="130">
        <f>SUM(E8+G8+I8+K8+M8+O8+Q8+S8+U8)</f>
        <v>96</v>
      </c>
      <c r="E8" s="24">
        <v>36</v>
      </c>
      <c r="F8" s="25">
        <f aca="true" t="shared" si="0" ref="F8:F38">E8/D8*100</f>
        <v>37.5</v>
      </c>
      <c r="G8" s="10">
        <v>1</v>
      </c>
      <c r="H8" s="11">
        <f aca="true" t="shared" si="1" ref="H8:H38">G8/X8*100</f>
        <v>1.6666666666666667</v>
      </c>
      <c r="I8" s="30">
        <v>45</v>
      </c>
      <c r="J8" s="13">
        <f aca="true" t="shared" si="2" ref="J8:J38">I8/X8*100</f>
        <v>75</v>
      </c>
      <c r="K8" s="49">
        <v>4</v>
      </c>
      <c r="L8" s="48">
        <f aca="true" t="shared" si="3" ref="L8:L38">K8/X8*100</f>
        <v>6.666666666666667</v>
      </c>
      <c r="M8" s="24">
        <v>1</v>
      </c>
      <c r="N8" s="12">
        <f aca="true" t="shared" si="4" ref="N8:N38">M8/X8*100</f>
        <v>1.6666666666666667</v>
      </c>
      <c r="O8" s="34">
        <v>2</v>
      </c>
      <c r="P8" s="25">
        <f aca="true" t="shared" si="5" ref="P8:P38">O8/X8*100</f>
        <v>3.3333333333333335</v>
      </c>
      <c r="Q8" s="24">
        <v>7</v>
      </c>
      <c r="R8" s="13">
        <f aca="true" t="shared" si="6" ref="R8:R38">Q8/X8*100</f>
        <v>11.666666666666666</v>
      </c>
      <c r="S8" s="29">
        <v>0</v>
      </c>
      <c r="T8" s="13">
        <f aca="true" t="shared" si="7" ref="T8:T38">S8/X8*100</f>
        <v>0</v>
      </c>
      <c r="U8" s="49">
        <v>0</v>
      </c>
      <c r="V8" s="13">
        <f aca="true" t="shared" si="8" ref="V8:V38">U8/X8*100</f>
        <v>0</v>
      </c>
      <c r="X8" s="47">
        <f>D8-E8</f>
        <v>60</v>
      </c>
      <c r="Z8" s="16"/>
      <c r="AB8" s="16"/>
      <c r="AF8" s="16"/>
    </row>
    <row r="9" spans="2:32" ht="15.75">
      <c r="B9" s="119">
        <v>2</v>
      </c>
      <c r="C9" s="121" t="s">
        <v>2</v>
      </c>
      <c r="D9" s="58">
        <f>SUM(E9+G9+I9+K9+M9+O9+Q9+S9+U9)</f>
        <v>70</v>
      </c>
      <c r="E9" s="39">
        <v>43</v>
      </c>
      <c r="F9" s="40">
        <f t="shared" si="0"/>
        <v>61.42857142857143</v>
      </c>
      <c r="G9" s="3">
        <v>7</v>
      </c>
      <c r="H9" s="41">
        <f t="shared" si="1"/>
        <v>25.925925925925924</v>
      </c>
      <c r="I9" s="42">
        <v>11</v>
      </c>
      <c r="J9" s="38">
        <f t="shared" si="2"/>
        <v>40.74074074074074</v>
      </c>
      <c r="K9" s="53">
        <v>6</v>
      </c>
      <c r="L9" s="52">
        <f t="shared" si="3"/>
        <v>22.22222222222222</v>
      </c>
      <c r="M9" s="39">
        <v>2</v>
      </c>
      <c r="N9" s="51">
        <f t="shared" si="4"/>
        <v>7.4074074074074066</v>
      </c>
      <c r="O9" s="43">
        <v>0</v>
      </c>
      <c r="P9" s="40">
        <f t="shared" si="5"/>
        <v>0</v>
      </c>
      <c r="Q9" s="39">
        <v>1</v>
      </c>
      <c r="R9" s="38">
        <f t="shared" si="6"/>
        <v>3.7037037037037033</v>
      </c>
      <c r="S9" s="37">
        <v>0</v>
      </c>
      <c r="T9" s="38">
        <f t="shared" si="7"/>
        <v>0</v>
      </c>
      <c r="U9" s="53">
        <v>0</v>
      </c>
      <c r="V9" s="38">
        <f t="shared" si="8"/>
        <v>0</v>
      </c>
      <c r="X9" s="47">
        <f aca="true" t="shared" si="9" ref="X9:X33">D9-E9</f>
        <v>27</v>
      </c>
      <c r="Z9" s="16"/>
      <c r="AB9" s="16"/>
      <c r="AF9" s="16"/>
    </row>
    <row r="10" spans="2:32" ht="15.75">
      <c r="B10" s="119">
        <v>3</v>
      </c>
      <c r="C10" s="121" t="s">
        <v>3</v>
      </c>
      <c r="D10" s="58">
        <f aca="true" t="shared" si="10" ref="D10:D36">SUM(E10+G10+I10+K10+M10+O10+Q10+S10+U10)</f>
        <v>228</v>
      </c>
      <c r="E10" s="39">
        <v>101</v>
      </c>
      <c r="F10" s="40">
        <f t="shared" si="0"/>
        <v>44.29824561403509</v>
      </c>
      <c r="G10" s="3">
        <v>8</v>
      </c>
      <c r="H10" s="41">
        <f t="shared" si="1"/>
        <v>6.299212598425196</v>
      </c>
      <c r="I10" s="42">
        <v>82</v>
      </c>
      <c r="J10" s="38">
        <f t="shared" si="2"/>
        <v>64.56692913385827</v>
      </c>
      <c r="K10" s="53">
        <v>16</v>
      </c>
      <c r="L10" s="52">
        <f t="shared" si="3"/>
        <v>12.598425196850393</v>
      </c>
      <c r="M10" s="39">
        <v>8</v>
      </c>
      <c r="N10" s="51">
        <f t="shared" si="4"/>
        <v>6.299212598425196</v>
      </c>
      <c r="O10" s="43">
        <v>5</v>
      </c>
      <c r="P10" s="40">
        <f t="shared" si="5"/>
        <v>3.937007874015748</v>
      </c>
      <c r="Q10" s="39">
        <v>8</v>
      </c>
      <c r="R10" s="38">
        <f t="shared" si="6"/>
        <v>6.299212598425196</v>
      </c>
      <c r="S10" s="37">
        <v>0</v>
      </c>
      <c r="T10" s="38">
        <f t="shared" si="7"/>
        <v>0</v>
      </c>
      <c r="U10" s="53">
        <v>0</v>
      </c>
      <c r="V10" s="38">
        <f t="shared" si="8"/>
        <v>0</v>
      </c>
      <c r="X10" s="47">
        <f t="shared" si="9"/>
        <v>127</v>
      </c>
      <c r="Z10" s="16"/>
      <c r="AB10" s="16"/>
      <c r="AF10" s="16"/>
    </row>
    <row r="11" spans="2:32" ht="15.75">
      <c r="B11" s="119">
        <v>4</v>
      </c>
      <c r="C11" s="121" t="s">
        <v>4</v>
      </c>
      <c r="D11" s="58">
        <f t="shared" si="10"/>
        <v>107</v>
      </c>
      <c r="E11" s="39">
        <v>58</v>
      </c>
      <c r="F11" s="40">
        <f t="shared" si="0"/>
        <v>54.20560747663551</v>
      </c>
      <c r="G11" s="3">
        <v>9</v>
      </c>
      <c r="H11" s="41">
        <f t="shared" si="1"/>
        <v>18.367346938775512</v>
      </c>
      <c r="I11" s="42">
        <v>26</v>
      </c>
      <c r="J11" s="38">
        <f t="shared" si="2"/>
        <v>53.06122448979592</v>
      </c>
      <c r="K11" s="53">
        <v>6</v>
      </c>
      <c r="L11" s="52">
        <f t="shared" si="3"/>
        <v>12.244897959183673</v>
      </c>
      <c r="M11" s="39">
        <v>6</v>
      </c>
      <c r="N11" s="51">
        <f t="shared" si="4"/>
        <v>12.244897959183673</v>
      </c>
      <c r="O11" s="43">
        <v>0</v>
      </c>
      <c r="P11" s="40">
        <f t="shared" si="5"/>
        <v>0</v>
      </c>
      <c r="Q11" s="39">
        <v>2</v>
      </c>
      <c r="R11" s="38">
        <f t="shared" si="6"/>
        <v>4.081632653061225</v>
      </c>
      <c r="S11" s="37">
        <v>0</v>
      </c>
      <c r="T11" s="38">
        <f t="shared" si="7"/>
        <v>0</v>
      </c>
      <c r="U11" s="53">
        <v>0</v>
      </c>
      <c r="V11" s="38">
        <f t="shared" si="8"/>
        <v>0</v>
      </c>
      <c r="X11" s="47">
        <f t="shared" si="9"/>
        <v>49</v>
      </c>
      <c r="Z11" s="16"/>
      <c r="AB11" s="16"/>
      <c r="AF11" s="16"/>
    </row>
    <row r="12" spans="2:32" ht="15.75">
      <c r="B12" s="119">
        <v>5</v>
      </c>
      <c r="C12" s="121" t="s">
        <v>5</v>
      </c>
      <c r="D12" s="58">
        <f t="shared" si="10"/>
        <v>60</v>
      </c>
      <c r="E12" s="39">
        <v>25</v>
      </c>
      <c r="F12" s="40">
        <f t="shared" si="0"/>
        <v>41.66666666666667</v>
      </c>
      <c r="G12" s="3">
        <v>13</v>
      </c>
      <c r="H12" s="41">
        <f t="shared" si="1"/>
        <v>37.142857142857146</v>
      </c>
      <c r="I12" s="42">
        <v>12</v>
      </c>
      <c r="J12" s="38">
        <f t="shared" si="2"/>
        <v>34.285714285714285</v>
      </c>
      <c r="K12" s="53">
        <v>5</v>
      </c>
      <c r="L12" s="52">
        <f t="shared" si="3"/>
        <v>14.285714285714285</v>
      </c>
      <c r="M12" s="39">
        <v>1</v>
      </c>
      <c r="N12" s="51">
        <f t="shared" si="4"/>
        <v>2.857142857142857</v>
      </c>
      <c r="O12" s="43">
        <v>0</v>
      </c>
      <c r="P12" s="40">
        <f t="shared" si="5"/>
        <v>0</v>
      </c>
      <c r="Q12" s="39">
        <v>4</v>
      </c>
      <c r="R12" s="38">
        <f t="shared" si="6"/>
        <v>11.428571428571429</v>
      </c>
      <c r="S12" s="37">
        <v>0</v>
      </c>
      <c r="T12" s="38">
        <f t="shared" si="7"/>
        <v>0</v>
      </c>
      <c r="U12" s="53">
        <v>0</v>
      </c>
      <c r="V12" s="38">
        <f t="shared" si="8"/>
        <v>0</v>
      </c>
      <c r="X12" s="47">
        <f t="shared" si="9"/>
        <v>35</v>
      </c>
      <c r="Z12" s="16"/>
      <c r="AB12" s="16"/>
      <c r="AF12" s="16"/>
    </row>
    <row r="13" spans="2:32" ht="15.75">
      <c r="B13" s="119">
        <v>6</v>
      </c>
      <c r="C13" s="121" t="s">
        <v>6</v>
      </c>
      <c r="D13" s="58">
        <f t="shared" si="10"/>
        <v>57</v>
      </c>
      <c r="E13" s="39">
        <v>22</v>
      </c>
      <c r="F13" s="40">
        <f t="shared" si="0"/>
        <v>38.59649122807017</v>
      </c>
      <c r="G13" s="3">
        <v>11</v>
      </c>
      <c r="H13" s="41">
        <f t="shared" si="1"/>
        <v>31.428571428571427</v>
      </c>
      <c r="I13" s="42">
        <v>17</v>
      </c>
      <c r="J13" s="38">
        <f t="shared" si="2"/>
        <v>48.57142857142857</v>
      </c>
      <c r="K13" s="53">
        <v>0</v>
      </c>
      <c r="L13" s="52">
        <f t="shared" si="3"/>
        <v>0</v>
      </c>
      <c r="M13" s="39">
        <v>2</v>
      </c>
      <c r="N13" s="51">
        <f t="shared" si="4"/>
        <v>5.714285714285714</v>
      </c>
      <c r="O13" s="43">
        <v>0</v>
      </c>
      <c r="P13" s="40">
        <f t="shared" si="5"/>
        <v>0</v>
      </c>
      <c r="Q13" s="39">
        <v>5</v>
      </c>
      <c r="R13" s="38">
        <f t="shared" si="6"/>
        <v>14.285714285714285</v>
      </c>
      <c r="S13" s="37">
        <v>0</v>
      </c>
      <c r="T13" s="38">
        <f t="shared" si="7"/>
        <v>0</v>
      </c>
      <c r="U13" s="53">
        <v>0</v>
      </c>
      <c r="V13" s="38">
        <f t="shared" si="8"/>
        <v>0</v>
      </c>
      <c r="X13" s="47">
        <f t="shared" si="9"/>
        <v>35</v>
      </c>
      <c r="Z13" s="16"/>
      <c r="AB13" s="16"/>
      <c r="AF13" s="16"/>
    </row>
    <row r="14" spans="2:32" ht="15.75">
      <c r="B14" s="119">
        <v>7</v>
      </c>
      <c r="C14" s="121" t="s">
        <v>7</v>
      </c>
      <c r="D14" s="58">
        <f t="shared" si="10"/>
        <v>124</v>
      </c>
      <c r="E14" s="39">
        <v>64</v>
      </c>
      <c r="F14" s="40">
        <f t="shared" si="0"/>
        <v>51.61290322580645</v>
      </c>
      <c r="G14" s="3">
        <v>7</v>
      </c>
      <c r="H14" s="41">
        <f t="shared" si="1"/>
        <v>11.666666666666666</v>
      </c>
      <c r="I14" s="42">
        <v>36</v>
      </c>
      <c r="J14" s="38">
        <f t="shared" si="2"/>
        <v>60</v>
      </c>
      <c r="K14" s="53">
        <v>6</v>
      </c>
      <c r="L14" s="52">
        <f t="shared" si="3"/>
        <v>10</v>
      </c>
      <c r="M14" s="39">
        <v>2</v>
      </c>
      <c r="N14" s="51">
        <f t="shared" si="4"/>
        <v>3.3333333333333335</v>
      </c>
      <c r="O14" s="43">
        <v>1</v>
      </c>
      <c r="P14" s="40">
        <f t="shared" si="5"/>
        <v>1.6666666666666667</v>
      </c>
      <c r="Q14" s="39">
        <v>8</v>
      </c>
      <c r="R14" s="38">
        <f t="shared" si="6"/>
        <v>13.333333333333334</v>
      </c>
      <c r="S14" s="37">
        <v>0</v>
      </c>
      <c r="T14" s="38">
        <f t="shared" si="7"/>
        <v>0</v>
      </c>
      <c r="U14" s="53">
        <v>0</v>
      </c>
      <c r="V14" s="38">
        <f t="shared" si="8"/>
        <v>0</v>
      </c>
      <c r="X14" s="47">
        <f t="shared" si="9"/>
        <v>60</v>
      </c>
      <c r="Z14" s="16"/>
      <c r="AB14" s="16"/>
      <c r="AF14" s="16"/>
    </row>
    <row r="15" spans="2:32" ht="15.75">
      <c r="B15" s="119">
        <v>8</v>
      </c>
      <c r="C15" s="121" t="s">
        <v>8</v>
      </c>
      <c r="D15" s="58">
        <f t="shared" si="10"/>
        <v>58</v>
      </c>
      <c r="E15" s="39">
        <v>21</v>
      </c>
      <c r="F15" s="40">
        <f t="shared" si="0"/>
        <v>36.206896551724135</v>
      </c>
      <c r="G15" s="3">
        <v>11</v>
      </c>
      <c r="H15" s="41">
        <f t="shared" si="1"/>
        <v>29.72972972972973</v>
      </c>
      <c r="I15" s="42">
        <v>11</v>
      </c>
      <c r="J15" s="38">
        <f t="shared" si="2"/>
        <v>29.72972972972973</v>
      </c>
      <c r="K15" s="53">
        <v>6</v>
      </c>
      <c r="L15" s="52">
        <f t="shared" si="3"/>
        <v>16.216216216216218</v>
      </c>
      <c r="M15" s="39">
        <v>5</v>
      </c>
      <c r="N15" s="51">
        <f t="shared" si="4"/>
        <v>13.513513513513514</v>
      </c>
      <c r="O15" s="43">
        <v>1</v>
      </c>
      <c r="P15" s="40">
        <f t="shared" si="5"/>
        <v>2.7027027027027026</v>
      </c>
      <c r="Q15" s="39">
        <v>3</v>
      </c>
      <c r="R15" s="38">
        <f t="shared" si="6"/>
        <v>8.108108108108109</v>
      </c>
      <c r="S15" s="37">
        <v>0</v>
      </c>
      <c r="T15" s="38">
        <f t="shared" si="7"/>
        <v>0</v>
      </c>
      <c r="U15" s="53">
        <v>0</v>
      </c>
      <c r="V15" s="38">
        <f t="shared" si="8"/>
        <v>0</v>
      </c>
      <c r="X15" s="47">
        <f t="shared" si="9"/>
        <v>37</v>
      </c>
      <c r="Z15" s="16"/>
      <c r="AB15" s="16"/>
      <c r="AF15" s="16"/>
    </row>
    <row r="16" spans="2:32" ht="15.75">
      <c r="B16" s="119">
        <v>9</v>
      </c>
      <c r="C16" s="121" t="s">
        <v>9</v>
      </c>
      <c r="D16" s="58">
        <f t="shared" si="10"/>
        <v>82</v>
      </c>
      <c r="E16" s="39">
        <v>33</v>
      </c>
      <c r="F16" s="40">
        <f t="shared" si="0"/>
        <v>40.243902439024396</v>
      </c>
      <c r="G16" s="3">
        <v>5</v>
      </c>
      <c r="H16" s="41">
        <f t="shared" si="1"/>
        <v>10.204081632653061</v>
      </c>
      <c r="I16" s="42">
        <v>26</v>
      </c>
      <c r="J16" s="38">
        <f t="shared" si="2"/>
        <v>53.06122448979592</v>
      </c>
      <c r="K16" s="53">
        <v>9</v>
      </c>
      <c r="L16" s="52">
        <f t="shared" si="3"/>
        <v>18.367346938775512</v>
      </c>
      <c r="M16" s="39">
        <v>4</v>
      </c>
      <c r="N16" s="51">
        <f t="shared" si="4"/>
        <v>8.16326530612245</v>
      </c>
      <c r="O16" s="43">
        <v>1</v>
      </c>
      <c r="P16" s="40">
        <f t="shared" si="5"/>
        <v>2.0408163265306123</v>
      </c>
      <c r="Q16" s="39">
        <v>4</v>
      </c>
      <c r="R16" s="38">
        <f t="shared" si="6"/>
        <v>8.16326530612245</v>
      </c>
      <c r="S16" s="37">
        <v>0</v>
      </c>
      <c r="T16" s="38">
        <f t="shared" si="7"/>
        <v>0</v>
      </c>
      <c r="U16" s="53">
        <v>0</v>
      </c>
      <c r="V16" s="38">
        <f t="shared" si="8"/>
        <v>0</v>
      </c>
      <c r="X16" s="47">
        <f t="shared" si="9"/>
        <v>49</v>
      </c>
      <c r="Z16" s="16"/>
      <c r="AB16" s="16"/>
      <c r="AF16" s="16"/>
    </row>
    <row r="17" spans="2:32" ht="15.75">
      <c r="B17" s="119">
        <v>10</v>
      </c>
      <c r="C17" s="121" t="s">
        <v>10</v>
      </c>
      <c r="D17" s="58">
        <f t="shared" si="10"/>
        <v>34</v>
      </c>
      <c r="E17" s="39">
        <v>18</v>
      </c>
      <c r="F17" s="40">
        <f t="shared" si="0"/>
        <v>52.94117647058824</v>
      </c>
      <c r="G17" s="3">
        <v>1</v>
      </c>
      <c r="H17" s="41">
        <f t="shared" si="1"/>
        <v>6.25</v>
      </c>
      <c r="I17" s="42">
        <v>8</v>
      </c>
      <c r="J17" s="38">
        <f t="shared" si="2"/>
        <v>50</v>
      </c>
      <c r="K17" s="53">
        <v>4</v>
      </c>
      <c r="L17" s="52">
        <f t="shared" si="3"/>
        <v>25</v>
      </c>
      <c r="M17" s="39">
        <v>1</v>
      </c>
      <c r="N17" s="51">
        <f t="shared" si="4"/>
        <v>6.25</v>
      </c>
      <c r="O17" s="43">
        <v>0</v>
      </c>
      <c r="P17" s="40">
        <f t="shared" si="5"/>
        <v>0</v>
      </c>
      <c r="Q17" s="39">
        <v>2</v>
      </c>
      <c r="R17" s="38">
        <f t="shared" si="6"/>
        <v>12.5</v>
      </c>
      <c r="S17" s="37">
        <v>0</v>
      </c>
      <c r="T17" s="38">
        <f t="shared" si="7"/>
        <v>0</v>
      </c>
      <c r="U17" s="53">
        <v>0</v>
      </c>
      <c r="V17" s="38">
        <f t="shared" si="8"/>
        <v>0</v>
      </c>
      <c r="X17" s="47">
        <f t="shared" si="9"/>
        <v>16</v>
      </c>
      <c r="Z17" s="16"/>
      <c r="AB17" s="16"/>
      <c r="AF17" s="16"/>
    </row>
    <row r="18" spans="2:32" ht="15.75">
      <c r="B18" s="119">
        <v>11</v>
      </c>
      <c r="C18" s="121" t="s">
        <v>11</v>
      </c>
      <c r="D18" s="58">
        <f t="shared" si="10"/>
        <v>44</v>
      </c>
      <c r="E18" s="39">
        <v>24</v>
      </c>
      <c r="F18" s="40">
        <f t="shared" si="0"/>
        <v>54.54545454545454</v>
      </c>
      <c r="G18" s="3">
        <v>0</v>
      </c>
      <c r="H18" s="41">
        <f t="shared" si="1"/>
        <v>0</v>
      </c>
      <c r="I18" s="42">
        <v>15</v>
      </c>
      <c r="J18" s="38">
        <f t="shared" si="2"/>
        <v>75</v>
      </c>
      <c r="K18" s="53">
        <v>1</v>
      </c>
      <c r="L18" s="52">
        <f t="shared" si="3"/>
        <v>5</v>
      </c>
      <c r="M18" s="39">
        <v>3</v>
      </c>
      <c r="N18" s="51">
        <f t="shared" si="4"/>
        <v>15</v>
      </c>
      <c r="O18" s="43">
        <v>0</v>
      </c>
      <c r="P18" s="40">
        <f t="shared" si="5"/>
        <v>0</v>
      </c>
      <c r="Q18" s="39">
        <v>0</v>
      </c>
      <c r="R18" s="38">
        <f t="shared" si="6"/>
        <v>0</v>
      </c>
      <c r="S18" s="37">
        <v>0</v>
      </c>
      <c r="T18" s="38">
        <f t="shared" si="7"/>
        <v>0</v>
      </c>
      <c r="U18" s="53">
        <v>1</v>
      </c>
      <c r="V18" s="38">
        <f t="shared" si="8"/>
        <v>5</v>
      </c>
      <c r="X18" s="47">
        <f t="shared" si="9"/>
        <v>20</v>
      </c>
      <c r="Z18" s="16"/>
      <c r="AB18" s="16"/>
      <c r="AF18" s="16"/>
    </row>
    <row r="19" spans="2:32" ht="15.75">
      <c r="B19" s="119">
        <v>12</v>
      </c>
      <c r="C19" s="121" t="s">
        <v>12</v>
      </c>
      <c r="D19" s="58">
        <f t="shared" si="10"/>
        <v>196</v>
      </c>
      <c r="E19" s="39">
        <v>80</v>
      </c>
      <c r="F19" s="40">
        <f t="shared" si="0"/>
        <v>40.816326530612244</v>
      </c>
      <c r="G19" s="3">
        <v>30</v>
      </c>
      <c r="H19" s="41">
        <f t="shared" si="1"/>
        <v>25.862068965517242</v>
      </c>
      <c r="I19" s="42">
        <v>48</v>
      </c>
      <c r="J19" s="38">
        <f t="shared" si="2"/>
        <v>41.37931034482759</v>
      </c>
      <c r="K19" s="53">
        <v>13</v>
      </c>
      <c r="L19" s="52">
        <f t="shared" si="3"/>
        <v>11.206896551724139</v>
      </c>
      <c r="M19" s="39">
        <v>18</v>
      </c>
      <c r="N19" s="51">
        <f t="shared" si="4"/>
        <v>15.517241379310345</v>
      </c>
      <c r="O19" s="43">
        <v>2</v>
      </c>
      <c r="P19" s="40">
        <f t="shared" si="5"/>
        <v>1.7241379310344827</v>
      </c>
      <c r="Q19" s="39">
        <v>5</v>
      </c>
      <c r="R19" s="38">
        <f t="shared" si="6"/>
        <v>4.310344827586207</v>
      </c>
      <c r="S19" s="37">
        <v>0</v>
      </c>
      <c r="T19" s="38">
        <f t="shared" si="7"/>
        <v>0</v>
      </c>
      <c r="U19" s="53">
        <v>0</v>
      </c>
      <c r="V19" s="38">
        <f t="shared" si="8"/>
        <v>0</v>
      </c>
      <c r="X19" s="47">
        <f t="shared" si="9"/>
        <v>116</v>
      </c>
      <c r="Z19" s="16"/>
      <c r="AB19" s="16"/>
      <c r="AF19" s="16"/>
    </row>
    <row r="20" spans="2:32" ht="15.75">
      <c r="B20" s="119">
        <v>13</v>
      </c>
      <c r="C20" s="121" t="s">
        <v>13</v>
      </c>
      <c r="D20" s="58">
        <f t="shared" si="10"/>
        <v>79</v>
      </c>
      <c r="E20" s="39">
        <v>41</v>
      </c>
      <c r="F20" s="40">
        <f t="shared" si="0"/>
        <v>51.89873417721519</v>
      </c>
      <c r="G20" s="3">
        <v>4</v>
      </c>
      <c r="H20" s="41">
        <f t="shared" si="1"/>
        <v>10.526315789473683</v>
      </c>
      <c r="I20" s="42">
        <v>29</v>
      </c>
      <c r="J20" s="38">
        <f t="shared" si="2"/>
        <v>76.31578947368422</v>
      </c>
      <c r="K20" s="53">
        <v>2</v>
      </c>
      <c r="L20" s="52">
        <f t="shared" si="3"/>
        <v>5.263157894736842</v>
      </c>
      <c r="M20" s="39">
        <v>1</v>
      </c>
      <c r="N20" s="51">
        <f t="shared" si="4"/>
        <v>2.631578947368421</v>
      </c>
      <c r="O20" s="43">
        <v>0</v>
      </c>
      <c r="P20" s="40">
        <f t="shared" si="5"/>
        <v>0</v>
      </c>
      <c r="Q20" s="39">
        <v>2</v>
      </c>
      <c r="R20" s="38">
        <f t="shared" si="6"/>
        <v>5.263157894736842</v>
      </c>
      <c r="S20" s="37">
        <v>0</v>
      </c>
      <c r="T20" s="38">
        <f t="shared" si="7"/>
        <v>0</v>
      </c>
      <c r="U20" s="53">
        <v>0</v>
      </c>
      <c r="V20" s="38">
        <f t="shared" si="8"/>
        <v>0</v>
      </c>
      <c r="X20" s="47">
        <f t="shared" si="9"/>
        <v>38</v>
      </c>
      <c r="Z20" s="16"/>
      <c r="AB20" s="16"/>
      <c r="AF20" s="16"/>
    </row>
    <row r="21" spans="2:32" ht="15.75">
      <c r="B21" s="119">
        <v>14</v>
      </c>
      <c r="C21" s="121" t="s">
        <v>14</v>
      </c>
      <c r="D21" s="58">
        <f t="shared" si="10"/>
        <v>259</v>
      </c>
      <c r="E21" s="39">
        <v>109</v>
      </c>
      <c r="F21" s="40">
        <f t="shared" si="0"/>
        <v>42.084942084942085</v>
      </c>
      <c r="G21" s="3">
        <v>21</v>
      </c>
      <c r="H21" s="41">
        <f t="shared" si="1"/>
        <v>14.000000000000002</v>
      </c>
      <c r="I21" s="42">
        <v>84</v>
      </c>
      <c r="J21" s="38">
        <f t="shared" si="2"/>
        <v>56.00000000000001</v>
      </c>
      <c r="K21" s="53">
        <v>23</v>
      </c>
      <c r="L21" s="52">
        <f t="shared" si="3"/>
        <v>15.333333333333332</v>
      </c>
      <c r="M21" s="39">
        <v>4</v>
      </c>
      <c r="N21" s="51">
        <f t="shared" si="4"/>
        <v>2.666666666666667</v>
      </c>
      <c r="O21" s="43">
        <v>3</v>
      </c>
      <c r="P21" s="40">
        <f t="shared" si="5"/>
        <v>2</v>
      </c>
      <c r="Q21" s="39">
        <v>15</v>
      </c>
      <c r="R21" s="38">
        <f t="shared" si="6"/>
        <v>10</v>
      </c>
      <c r="S21" s="37">
        <v>0</v>
      </c>
      <c r="T21" s="38">
        <f t="shared" si="7"/>
        <v>0</v>
      </c>
      <c r="U21" s="53">
        <v>0</v>
      </c>
      <c r="V21" s="38">
        <f t="shared" si="8"/>
        <v>0</v>
      </c>
      <c r="X21" s="47">
        <f t="shared" si="9"/>
        <v>150</v>
      </c>
      <c r="Z21" s="16"/>
      <c r="AB21" s="16"/>
      <c r="AF21" s="16"/>
    </row>
    <row r="22" spans="2:32" ht="15.75">
      <c r="B22" s="119">
        <v>15</v>
      </c>
      <c r="C22" s="121" t="s">
        <v>15</v>
      </c>
      <c r="D22" s="58">
        <f t="shared" si="10"/>
        <v>73</v>
      </c>
      <c r="E22" s="39">
        <v>29</v>
      </c>
      <c r="F22" s="40">
        <f t="shared" si="0"/>
        <v>39.726027397260275</v>
      </c>
      <c r="G22" s="3">
        <v>5</v>
      </c>
      <c r="H22" s="41">
        <f t="shared" si="1"/>
        <v>11.363636363636363</v>
      </c>
      <c r="I22" s="42">
        <v>17</v>
      </c>
      <c r="J22" s="38">
        <f t="shared" si="2"/>
        <v>38.63636363636363</v>
      </c>
      <c r="K22" s="53">
        <v>9</v>
      </c>
      <c r="L22" s="52">
        <f t="shared" si="3"/>
        <v>20.454545454545457</v>
      </c>
      <c r="M22" s="39">
        <v>8</v>
      </c>
      <c r="N22" s="51">
        <f t="shared" si="4"/>
        <v>18.181818181818183</v>
      </c>
      <c r="O22" s="43">
        <v>1</v>
      </c>
      <c r="P22" s="40">
        <f t="shared" si="5"/>
        <v>2.272727272727273</v>
      </c>
      <c r="Q22" s="39">
        <v>4</v>
      </c>
      <c r="R22" s="38">
        <f t="shared" si="6"/>
        <v>9.090909090909092</v>
      </c>
      <c r="S22" s="37">
        <v>0</v>
      </c>
      <c r="T22" s="38">
        <f t="shared" si="7"/>
        <v>0</v>
      </c>
      <c r="U22" s="53">
        <v>0</v>
      </c>
      <c r="V22" s="38">
        <f t="shared" si="8"/>
        <v>0</v>
      </c>
      <c r="X22" s="47">
        <f t="shared" si="9"/>
        <v>44</v>
      </c>
      <c r="Z22" s="16"/>
      <c r="AB22" s="16"/>
      <c r="AF22" s="16"/>
    </row>
    <row r="23" spans="2:32" ht="15.75">
      <c r="B23" s="119">
        <v>16</v>
      </c>
      <c r="C23" s="121" t="s">
        <v>16</v>
      </c>
      <c r="D23" s="58">
        <f t="shared" si="10"/>
        <v>67</v>
      </c>
      <c r="E23" s="39">
        <v>18</v>
      </c>
      <c r="F23" s="40">
        <f t="shared" si="0"/>
        <v>26.865671641791046</v>
      </c>
      <c r="G23" s="3">
        <v>10</v>
      </c>
      <c r="H23" s="41">
        <f t="shared" si="1"/>
        <v>20.408163265306122</v>
      </c>
      <c r="I23" s="42">
        <v>21</v>
      </c>
      <c r="J23" s="38">
        <f t="shared" si="2"/>
        <v>42.857142857142854</v>
      </c>
      <c r="K23" s="53">
        <v>10</v>
      </c>
      <c r="L23" s="52">
        <f t="shared" si="3"/>
        <v>20.408163265306122</v>
      </c>
      <c r="M23" s="39">
        <v>4</v>
      </c>
      <c r="N23" s="51">
        <f t="shared" si="4"/>
        <v>8.16326530612245</v>
      </c>
      <c r="O23" s="43">
        <v>2</v>
      </c>
      <c r="P23" s="40">
        <f t="shared" si="5"/>
        <v>4.081632653061225</v>
      </c>
      <c r="Q23" s="39">
        <v>2</v>
      </c>
      <c r="R23" s="38">
        <f t="shared" si="6"/>
        <v>4.081632653061225</v>
      </c>
      <c r="S23" s="37">
        <v>0</v>
      </c>
      <c r="T23" s="38">
        <f t="shared" si="7"/>
        <v>0</v>
      </c>
      <c r="U23" s="53">
        <v>0</v>
      </c>
      <c r="V23" s="38">
        <f t="shared" si="8"/>
        <v>0</v>
      </c>
      <c r="X23" s="47">
        <f t="shared" si="9"/>
        <v>49</v>
      </c>
      <c r="Z23" s="16"/>
      <c r="AB23" s="16"/>
      <c r="AF23" s="16"/>
    </row>
    <row r="24" spans="2:32" ht="15.75">
      <c r="B24" s="119">
        <v>17</v>
      </c>
      <c r="C24" s="121" t="s">
        <v>17</v>
      </c>
      <c r="D24" s="58">
        <f t="shared" si="10"/>
        <v>66</v>
      </c>
      <c r="E24" s="39">
        <v>32</v>
      </c>
      <c r="F24" s="40">
        <f t="shared" si="0"/>
        <v>48.484848484848484</v>
      </c>
      <c r="G24" s="3">
        <v>3</v>
      </c>
      <c r="H24" s="41">
        <f t="shared" si="1"/>
        <v>8.823529411764707</v>
      </c>
      <c r="I24" s="42">
        <v>25</v>
      </c>
      <c r="J24" s="38">
        <f t="shared" si="2"/>
        <v>73.52941176470588</v>
      </c>
      <c r="K24" s="53">
        <v>3</v>
      </c>
      <c r="L24" s="52">
        <f t="shared" si="3"/>
        <v>8.823529411764707</v>
      </c>
      <c r="M24" s="39">
        <v>2</v>
      </c>
      <c r="N24" s="51">
        <f t="shared" si="4"/>
        <v>5.88235294117647</v>
      </c>
      <c r="O24" s="43">
        <v>0</v>
      </c>
      <c r="P24" s="40">
        <f t="shared" si="5"/>
        <v>0</v>
      </c>
      <c r="Q24" s="39">
        <v>1</v>
      </c>
      <c r="R24" s="38">
        <f t="shared" si="6"/>
        <v>2.941176470588235</v>
      </c>
      <c r="S24" s="37">
        <v>0</v>
      </c>
      <c r="T24" s="38">
        <f t="shared" si="7"/>
        <v>0</v>
      </c>
      <c r="U24" s="53">
        <v>0</v>
      </c>
      <c r="V24" s="38">
        <f t="shared" si="8"/>
        <v>0</v>
      </c>
      <c r="X24" s="47">
        <f t="shared" si="9"/>
        <v>34</v>
      </c>
      <c r="Z24" s="16"/>
      <c r="AB24" s="16"/>
      <c r="AF24" s="16"/>
    </row>
    <row r="25" spans="2:32" ht="15.75">
      <c r="B25" s="119">
        <v>18</v>
      </c>
      <c r="C25" s="121" t="s">
        <v>18</v>
      </c>
      <c r="D25" s="58">
        <f t="shared" si="10"/>
        <v>50</v>
      </c>
      <c r="E25" s="39">
        <v>16</v>
      </c>
      <c r="F25" s="40">
        <f t="shared" si="0"/>
        <v>32</v>
      </c>
      <c r="G25" s="3">
        <v>4</v>
      </c>
      <c r="H25" s="41">
        <f t="shared" si="1"/>
        <v>11.76470588235294</v>
      </c>
      <c r="I25" s="42">
        <v>20</v>
      </c>
      <c r="J25" s="38">
        <f t="shared" si="2"/>
        <v>58.82352941176471</v>
      </c>
      <c r="K25" s="53">
        <v>5</v>
      </c>
      <c r="L25" s="52">
        <f t="shared" si="3"/>
        <v>14.705882352941178</v>
      </c>
      <c r="M25" s="39">
        <v>3</v>
      </c>
      <c r="N25" s="51">
        <f t="shared" si="4"/>
        <v>8.823529411764707</v>
      </c>
      <c r="O25" s="43">
        <v>0</v>
      </c>
      <c r="P25" s="40">
        <f t="shared" si="5"/>
        <v>0</v>
      </c>
      <c r="Q25" s="39">
        <v>2</v>
      </c>
      <c r="R25" s="38">
        <f t="shared" si="6"/>
        <v>5.88235294117647</v>
      </c>
      <c r="S25" s="37">
        <v>0</v>
      </c>
      <c r="T25" s="38">
        <f t="shared" si="7"/>
        <v>0</v>
      </c>
      <c r="U25" s="53">
        <v>0</v>
      </c>
      <c r="V25" s="38">
        <f t="shared" si="8"/>
        <v>0</v>
      </c>
      <c r="X25" s="47">
        <f t="shared" si="9"/>
        <v>34</v>
      </c>
      <c r="Z25" s="16"/>
      <c r="AB25" s="16"/>
      <c r="AF25" s="16"/>
    </row>
    <row r="26" spans="2:32" ht="15.75">
      <c r="B26" s="119">
        <v>19</v>
      </c>
      <c r="C26" s="121" t="s">
        <v>19</v>
      </c>
      <c r="D26" s="58">
        <f t="shared" si="10"/>
        <v>98</v>
      </c>
      <c r="E26" s="39">
        <v>48</v>
      </c>
      <c r="F26" s="40">
        <f t="shared" si="0"/>
        <v>48.97959183673469</v>
      </c>
      <c r="G26" s="3">
        <v>11</v>
      </c>
      <c r="H26" s="41">
        <f t="shared" si="1"/>
        <v>22</v>
      </c>
      <c r="I26" s="42">
        <v>26</v>
      </c>
      <c r="J26" s="38">
        <f t="shared" si="2"/>
        <v>52</v>
      </c>
      <c r="K26" s="53">
        <v>2</v>
      </c>
      <c r="L26" s="52">
        <f t="shared" si="3"/>
        <v>4</v>
      </c>
      <c r="M26" s="39">
        <v>3</v>
      </c>
      <c r="N26" s="51">
        <f t="shared" si="4"/>
        <v>6</v>
      </c>
      <c r="O26" s="43">
        <v>2</v>
      </c>
      <c r="P26" s="40">
        <f t="shared" si="5"/>
        <v>4</v>
      </c>
      <c r="Q26" s="39">
        <v>6</v>
      </c>
      <c r="R26" s="38">
        <f t="shared" si="6"/>
        <v>12</v>
      </c>
      <c r="S26" s="37">
        <v>0</v>
      </c>
      <c r="T26" s="38">
        <f t="shared" si="7"/>
        <v>0</v>
      </c>
      <c r="U26" s="53">
        <v>0</v>
      </c>
      <c r="V26" s="38">
        <f t="shared" si="8"/>
        <v>0</v>
      </c>
      <c r="X26" s="47">
        <f t="shared" si="9"/>
        <v>50</v>
      </c>
      <c r="Z26" s="16"/>
      <c r="AB26" s="16"/>
      <c r="AF26" s="16"/>
    </row>
    <row r="27" spans="2:32" ht="15.75">
      <c r="B27" s="119">
        <v>20</v>
      </c>
      <c r="C27" s="121" t="s">
        <v>20</v>
      </c>
      <c r="D27" s="58">
        <f t="shared" si="10"/>
        <v>77</v>
      </c>
      <c r="E27" s="39">
        <v>39</v>
      </c>
      <c r="F27" s="40">
        <f t="shared" si="0"/>
        <v>50.649350649350644</v>
      </c>
      <c r="G27" s="3">
        <v>8</v>
      </c>
      <c r="H27" s="41">
        <f t="shared" si="1"/>
        <v>21.052631578947366</v>
      </c>
      <c r="I27" s="42">
        <v>20</v>
      </c>
      <c r="J27" s="38">
        <f t="shared" si="2"/>
        <v>52.63157894736842</v>
      </c>
      <c r="K27" s="53">
        <v>8</v>
      </c>
      <c r="L27" s="52">
        <f t="shared" si="3"/>
        <v>21.052631578947366</v>
      </c>
      <c r="M27" s="39">
        <v>1</v>
      </c>
      <c r="N27" s="51">
        <f t="shared" si="4"/>
        <v>2.631578947368421</v>
      </c>
      <c r="O27" s="43">
        <v>1</v>
      </c>
      <c r="P27" s="40">
        <f t="shared" si="5"/>
        <v>2.631578947368421</v>
      </c>
      <c r="Q27" s="39">
        <v>0</v>
      </c>
      <c r="R27" s="38">
        <f t="shared" si="6"/>
        <v>0</v>
      </c>
      <c r="S27" s="37">
        <v>0</v>
      </c>
      <c r="T27" s="38">
        <f t="shared" si="7"/>
        <v>0</v>
      </c>
      <c r="U27" s="53">
        <v>0</v>
      </c>
      <c r="V27" s="38">
        <f t="shared" si="8"/>
        <v>0</v>
      </c>
      <c r="X27" s="47">
        <f t="shared" si="9"/>
        <v>38</v>
      </c>
      <c r="Z27" s="16"/>
      <c r="AB27" s="16"/>
      <c r="AF27" s="16"/>
    </row>
    <row r="28" spans="2:32" ht="15.75">
      <c r="B28" s="119">
        <v>21</v>
      </c>
      <c r="C28" s="121" t="s">
        <v>21</v>
      </c>
      <c r="D28" s="58">
        <f t="shared" si="10"/>
        <v>69</v>
      </c>
      <c r="E28" s="39">
        <v>20</v>
      </c>
      <c r="F28" s="40">
        <f t="shared" si="0"/>
        <v>28.985507246376812</v>
      </c>
      <c r="G28" s="3">
        <v>10</v>
      </c>
      <c r="H28" s="41">
        <f t="shared" si="1"/>
        <v>20.408163265306122</v>
      </c>
      <c r="I28" s="42">
        <v>22</v>
      </c>
      <c r="J28" s="38">
        <f t="shared" si="2"/>
        <v>44.89795918367347</v>
      </c>
      <c r="K28" s="53">
        <v>7</v>
      </c>
      <c r="L28" s="52">
        <f t="shared" si="3"/>
        <v>14.285714285714285</v>
      </c>
      <c r="M28" s="39">
        <v>4</v>
      </c>
      <c r="N28" s="51">
        <f t="shared" si="4"/>
        <v>8.16326530612245</v>
      </c>
      <c r="O28" s="43">
        <v>4</v>
      </c>
      <c r="P28" s="40">
        <f t="shared" si="5"/>
        <v>8.16326530612245</v>
      </c>
      <c r="Q28" s="39">
        <v>2</v>
      </c>
      <c r="R28" s="38">
        <f t="shared" si="6"/>
        <v>4.081632653061225</v>
      </c>
      <c r="S28" s="37">
        <v>0</v>
      </c>
      <c r="T28" s="38">
        <f t="shared" si="7"/>
        <v>0</v>
      </c>
      <c r="U28" s="53">
        <v>0</v>
      </c>
      <c r="V28" s="38">
        <v>0</v>
      </c>
      <c r="X28" s="47">
        <f t="shared" si="9"/>
        <v>49</v>
      </c>
      <c r="Z28" s="16"/>
      <c r="AB28" s="16"/>
      <c r="AF28" s="16"/>
    </row>
    <row r="29" spans="2:32" ht="15.75">
      <c r="B29" s="119">
        <v>22</v>
      </c>
      <c r="C29" s="121" t="s">
        <v>22</v>
      </c>
      <c r="D29" s="58">
        <f t="shared" si="10"/>
        <v>54</v>
      </c>
      <c r="E29" s="39">
        <v>30</v>
      </c>
      <c r="F29" s="40">
        <f t="shared" si="0"/>
        <v>55.55555555555556</v>
      </c>
      <c r="G29" s="3">
        <v>3</v>
      </c>
      <c r="H29" s="41">
        <f>G29/X29*100</f>
        <v>12.5</v>
      </c>
      <c r="I29" s="42">
        <v>13</v>
      </c>
      <c r="J29" s="38">
        <f t="shared" si="2"/>
        <v>54.166666666666664</v>
      </c>
      <c r="K29" s="53">
        <v>4</v>
      </c>
      <c r="L29" s="52">
        <f t="shared" si="3"/>
        <v>16.666666666666664</v>
      </c>
      <c r="M29" s="39">
        <v>2</v>
      </c>
      <c r="N29" s="51">
        <f t="shared" si="4"/>
        <v>8.333333333333332</v>
      </c>
      <c r="O29" s="43">
        <v>0</v>
      </c>
      <c r="P29" s="40">
        <f t="shared" si="5"/>
        <v>0</v>
      </c>
      <c r="Q29" s="39">
        <v>2</v>
      </c>
      <c r="R29" s="38">
        <f t="shared" si="6"/>
        <v>8.333333333333332</v>
      </c>
      <c r="S29" s="37">
        <v>0</v>
      </c>
      <c r="T29" s="38">
        <f t="shared" si="7"/>
        <v>0</v>
      </c>
      <c r="U29" s="53">
        <v>0</v>
      </c>
      <c r="V29" s="38">
        <f t="shared" si="8"/>
        <v>0</v>
      </c>
      <c r="X29" s="47">
        <f t="shared" si="9"/>
        <v>24</v>
      </c>
      <c r="Z29" s="16"/>
      <c r="AB29" s="16"/>
      <c r="AF29" s="16"/>
    </row>
    <row r="30" spans="2:32" ht="15.75">
      <c r="B30" s="119">
        <v>23</v>
      </c>
      <c r="C30" s="121" t="s">
        <v>23</v>
      </c>
      <c r="D30" s="58">
        <f t="shared" si="10"/>
        <v>28</v>
      </c>
      <c r="E30" s="39">
        <v>11</v>
      </c>
      <c r="F30" s="40">
        <f t="shared" si="0"/>
        <v>39.285714285714285</v>
      </c>
      <c r="G30" s="3">
        <v>5</v>
      </c>
      <c r="H30" s="41">
        <f t="shared" si="1"/>
        <v>29.411764705882355</v>
      </c>
      <c r="I30" s="42">
        <v>6</v>
      </c>
      <c r="J30" s="38">
        <f t="shared" si="2"/>
        <v>35.294117647058826</v>
      </c>
      <c r="K30" s="53">
        <v>1</v>
      </c>
      <c r="L30" s="52">
        <f t="shared" si="3"/>
        <v>5.88235294117647</v>
      </c>
      <c r="M30" s="39">
        <v>2</v>
      </c>
      <c r="N30" s="51">
        <f t="shared" si="4"/>
        <v>11.76470588235294</v>
      </c>
      <c r="O30" s="43">
        <v>1</v>
      </c>
      <c r="P30" s="40">
        <f t="shared" si="5"/>
        <v>5.88235294117647</v>
      </c>
      <c r="Q30" s="39">
        <v>2</v>
      </c>
      <c r="R30" s="38">
        <f t="shared" si="6"/>
        <v>11.76470588235294</v>
      </c>
      <c r="S30" s="37">
        <v>0</v>
      </c>
      <c r="T30" s="38">
        <f t="shared" si="7"/>
        <v>0</v>
      </c>
      <c r="U30" s="53">
        <v>0</v>
      </c>
      <c r="V30" s="38">
        <f t="shared" si="8"/>
        <v>0</v>
      </c>
      <c r="X30" s="47">
        <f t="shared" si="9"/>
        <v>17</v>
      </c>
      <c r="Z30" s="16"/>
      <c r="AB30" s="16"/>
      <c r="AF30" s="16"/>
    </row>
    <row r="31" spans="2:32" ht="15.75">
      <c r="B31" s="119">
        <v>24</v>
      </c>
      <c r="C31" s="121" t="s">
        <v>24</v>
      </c>
      <c r="D31" s="58">
        <f t="shared" si="10"/>
        <v>68</v>
      </c>
      <c r="E31" s="39">
        <v>39</v>
      </c>
      <c r="F31" s="40">
        <f t="shared" si="0"/>
        <v>57.35294117647059</v>
      </c>
      <c r="G31" s="3">
        <v>3</v>
      </c>
      <c r="H31" s="41">
        <f t="shared" si="1"/>
        <v>10.344827586206897</v>
      </c>
      <c r="I31" s="42">
        <v>15</v>
      </c>
      <c r="J31" s="38">
        <f t="shared" si="2"/>
        <v>51.724137931034484</v>
      </c>
      <c r="K31" s="53">
        <v>3</v>
      </c>
      <c r="L31" s="52">
        <f t="shared" si="3"/>
        <v>10.344827586206897</v>
      </c>
      <c r="M31" s="39">
        <v>3</v>
      </c>
      <c r="N31" s="51">
        <f t="shared" si="4"/>
        <v>10.344827586206897</v>
      </c>
      <c r="O31" s="43">
        <v>2</v>
      </c>
      <c r="P31" s="40">
        <f t="shared" si="5"/>
        <v>6.896551724137931</v>
      </c>
      <c r="Q31" s="39">
        <v>3</v>
      </c>
      <c r="R31" s="38">
        <f t="shared" si="6"/>
        <v>10.344827586206897</v>
      </c>
      <c r="S31" s="37">
        <v>0</v>
      </c>
      <c r="T31" s="38">
        <f t="shared" si="7"/>
        <v>0</v>
      </c>
      <c r="U31" s="53">
        <v>0</v>
      </c>
      <c r="V31" s="38">
        <f t="shared" si="8"/>
        <v>0</v>
      </c>
      <c r="X31" s="47">
        <f t="shared" si="9"/>
        <v>29</v>
      </c>
      <c r="Z31" s="16"/>
      <c r="AB31" s="16"/>
      <c r="AF31" s="16"/>
    </row>
    <row r="32" spans="2:32" ht="15.75">
      <c r="B32" s="119">
        <v>25</v>
      </c>
      <c r="C32" s="121" t="s">
        <v>25</v>
      </c>
      <c r="D32" s="58">
        <f t="shared" si="10"/>
        <v>78</v>
      </c>
      <c r="E32" s="39">
        <v>28</v>
      </c>
      <c r="F32" s="40">
        <f t="shared" si="0"/>
        <v>35.8974358974359</v>
      </c>
      <c r="G32" s="3">
        <v>11</v>
      </c>
      <c r="H32" s="41">
        <f t="shared" si="1"/>
        <v>22</v>
      </c>
      <c r="I32" s="42">
        <v>28</v>
      </c>
      <c r="J32" s="38">
        <f t="shared" si="2"/>
        <v>56.00000000000001</v>
      </c>
      <c r="K32" s="53">
        <v>6</v>
      </c>
      <c r="L32" s="52">
        <f t="shared" si="3"/>
        <v>12</v>
      </c>
      <c r="M32" s="39">
        <v>2</v>
      </c>
      <c r="N32" s="51">
        <f t="shared" si="4"/>
        <v>4</v>
      </c>
      <c r="O32" s="43">
        <v>0</v>
      </c>
      <c r="P32" s="40">
        <f t="shared" si="5"/>
        <v>0</v>
      </c>
      <c r="Q32" s="39">
        <v>3</v>
      </c>
      <c r="R32" s="38">
        <f t="shared" si="6"/>
        <v>6</v>
      </c>
      <c r="S32" s="37">
        <v>0</v>
      </c>
      <c r="T32" s="38">
        <f t="shared" si="7"/>
        <v>0</v>
      </c>
      <c r="U32" s="53">
        <v>0</v>
      </c>
      <c r="V32" s="38">
        <f t="shared" si="8"/>
        <v>0</v>
      </c>
      <c r="X32" s="47">
        <f t="shared" si="9"/>
        <v>50</v>
      </c>
      <c r="Z32" s="16"/>
      <c r="AB32" s="16"/>
      <c r="AF32" s="16"/>
    </row>
    <row r="33" spans="2:32" ht="15.75">
      <c r="B33" s="119">
        <v>26</v>
      </c>
      <c r="C33" s="122" t="s">
        <v>44</v>
      </c>
      <c r="D33" s="58">
        <f t="shared" si="10"/>
        <v>148</v>
      </c>
      <c r="E33" s="39">
        <v>77</v>
      </c>
      <c r="F33" s="40">
        <f t="shared" si="0"/>
        <v>52.02702702702703</v>
      </c>
      <c r="G33" s="3">
        <v>5</v>
      </c>
      <c r="H33" s="41">
        <f t="shared" si="1"/>
        <v>7.042253521126761</v>
      </c>
      <c r="I33" s="42">
        <v>48</v>
      </c>
      <c r="J33" s="38">
        <f t="shared" si="2"/>
        <v>67.6056338028169</v>
      </c>
      <c r="K33" s="53">
        <v>8</v>
      </c>
      <c r="L33" s="52">
        <f t="shared" si="3"/>
        <v>11.267605633802818</v>
      </c>
      <c r="M33" s="39">
        <v>3</v>
      </c>
      <c r="N33" s="51">
        <f t="shared" si="4"/>
        <v>4.225352112676056</v>
      </c>
      <c r="O33" s="43">
        <v>1</v>
      </c>
      <c r="P33" s="40">
        <f t="shared" si="5"/>
        <v>1.4084507042253522</v>
      </c>
      <c r="Q33" s="39">
        <v>6</v>
      </c>
      <c r="R33" s="38">
        <f t="shared" si="6"/>
        <v>8.450704225352112</v>
      </c>
      <c r="S33" s="37">
        <v>0</v>
      </c>
      <c r="T33" s="38">
        <f t="shared" si="7"/>
        <v>0</v>
      </c>
      <c r="U33" s="53">
        <v>0</v>
      </c>
      <c r="V33" s="38">
        <f t="shared" si="8"/>
        <v>0</v>
      </c>
      <c r="X33" s="47">
        <f t="shared" si="9"/>
        <v>71</v>
      </c>
      <c r="Z33" s="16"/>
      <c r="AB33" s="16"/>
      <c r="AF33" s="16"/>
    </row>
    <row r="34" spans="2:32" ht="15.75">
      <c r="B34" s="119">
        <v>27</v>
      </c>
      <c r="C34" s="122" t="s">
        <v>48</v>
      </c>
      <c r="D34" s="58">
        <f t="shared" si="10"/>
        <v>0</v>
      </c>
      <c r="E34" s="39">
        <v>0</v>
      </c>
      <c r="F34" s="40" t="e">
        <f>E34/D34*100</f>
        <v>#DIV/0!</v>
      </c>
      <c r="G34" s="3">
        <v>0</v>
      </c>
      <c r="H34" s="41" t="e">
        <f>G34/X34*100</f>
        <v>#DIV/0!</v>
      </c>
      <c r="I34" s="42">
        <v>0</v>
      </c>
      <c r="J34" s="38" t="e">
        <f>I34/X34*100</f>
        <v>#DIV/0!</v>
      </c>
      <c r="K34" s="53">
        <v>0</v>
      </c>
      <c r="L34" s="52" t="e">
        <f>K34/X34*100</f>
        <v>#DIV/0!</v>
      </c>
      <c r="M34" s="39">
        <v>0</v>
      </c>
      <c r="N34" s="51" t="e">
        <f>M34/X34*100</f>
        <v>#DIV/0!</v>
      </c>
      <c r="O34" s="43">
        <v>0</v>
      </c>
      <c r="P34" s="40" t="e">
        <f>O34/X34*100</f>
        <v>#DIV/0!</v>
      </c>
      <c r="Q34" s="39">
        <v>0</v>
      </c>
      <c r="R34" s="38" t="e">
        <f>Q34/X34*100</f>
        <v>#DIV/0!</v>
      </c>
      <c r="S34" s="37">
        <v>0</v>
      </c>
      <c r="T34" s="38" t="e">
        <f>S34/X34*100</f>
        <v>#DIV/0!</v>
      </c>
      <c r="U34" s="53">
        <v>0</v>
      </c>
      <c r="V34" s="38" t="e">
        <f>U34/X34*100</f>
        <v>#DIV/0!</v>
      </c>
      <c r="X34" s="47">
        <f>D34-E34</f>
        <v>0</v>
      </c>
      <c r="Z34" s="16"/>
      <c r="AB34" s="16"/>
      <c r="AF34" s="16"/>
    </row>
    <row r="35" spans="2:32" ht="15.75">
      <c r="B35" s="119">
        <v>28</v>
      </c>
      <c r="C35" s="122" t="s">
        <v>49</v>
      </c>
      <c r="D35" s="58">
        <f t="shared" si="10"/>
        <v>0</v>
      </c>
      <c r="E35" s="39">
        <v>0</v>
      </c>
      <c r="F35" s="40" t="e">
        <f>E35/D35*100</f>
        <v>#DIV/0!</v>
      </c>
      <c r="G35" s="3">
        <v>0</v>
      </c>
      <c r="H35" s="41" t="e">
        <f>G35/X35*100</f>
        <v>#DIV/0!</v>
      </c>
      <c r="I35" s="42">
        <v>0</v>
      </c>
      <c r="J35" s="38" t="e">
        <f>I35/X35*100</f>
        <v>#DIV/0!</v>
      </c>
      <c r="K35" s="53">
        <v>0</v>
      </c>
      <c r="L35" s="52" t="e">
        <f>K35/X35*100</f>
        <v>#DIV/0!</v>
      </c>
      <c r="M35" s="39">
        <v>0</v>
      </c>
      <c r="N35" s="51" t="e">
        <f>M35/X35*100</f>
        <v>#DIV/0!</v>
      </c>
      <c r="O35" s="43">
        <v>0</v>
      </c>
      <c r="P35" s="40" t="e">
        <f>O35/X35*100</f>
        <v>#DIV/0!</v>
      </c>
      <c r="Q35" s="39">
        <v>0</v>
      </c>
      <c r="R35" s="38" t="e">
        <f>Q35/X35*100</f>
        <v>#DIV/0!</v>
      </c>
      <c r="S35" s="37">
        <v>0</v>
      </c>
      <c r="T35" s="38" t="e">
        <f>S35/X35*100</f>
        <v>#DIV/0!</v>
      </c>
      <c r="U35" s="53">
        <v>0</v>
      </c>
      <c r="V35" s="38" t="e">
        <f>U35/X35*100</f>
        <v>#DIV/0!</v>
      </c>
      <c r="X35" s="47">
        <f>D35-E35</f>
        <v>0</v>
      </c>
      <c r="Z35" s="16"/>
      <c r="AB35" s="16"/>
      <c r="AF35" s="16"/>
    </row>
    <row r="36" spans="2:32" ht="16.5" thickBot="1">
      <c r="B36" s="119">
        <v>29</v>
      </c>
      <c r="C36" s="123" t="s">
        <v>50</v>
      </c>
      <c r="D36" s="58">
        <f t="shared" si="10"/>
        <v>2</v>
      </c>
      <c r="E36" s="39">
        <v>2</v>
      </c>
      <c r="F36" s="40">
        <f>E36/D36*100</f>
        <v>100</v>
      </c>
      <c r="G36" s="3">
        <v>0</v>
      </c>
      <c r="H36" s="41" t="e">
        <f>G36/X36*100</f>
        <v>#DIV/0!</v>
      </c>
      <c r="I36" s="42">
        <v>0</v>
      </c>
      <c r="J36" s="38" t="e">
        <f>I36/X36*100</f>
        <v>#DIV/0!</v>
      </c>
      <c r="K36" s="53">
        <v>0</v>
      </c>
      <c r="L36" s="52" t="e">
        <f>K36/X36*100</f>
        <v>#DIV/0!</v>
      </c>
      <c r="M36" s="39">
        <v>0</v>
      </c>
      <c r="N36" s="51" t="e">
        <f>M36/X36*100</f>
        <v>#DIV/0!</v>
      </c>
      <c r="O36" s="43">
        <v>0</v>
      </c>
      <c r="P36" s="40" t="e">
        <f>O36/X36*100</f>
        <v>#DIV/0!</v>
      </c>
      <c r="Q36" s="39">
        <v>0</v>
      </c>
      <c r="R36" s="38" t="e">
        <f>Q36/X36*100</f>
        <v>#DIV/0!</v>
      </c>
      <c r="S36" s="37">
        <v>0</v>
      </c>
      <c r="T36" s="38" t="e">
        <f>S36/X36*100</f>
        <v>#DIV/0!</v>
      </c>
      <c r="U36" s="53">
        <v>0</v>
      </c>
      <c r="V36" s="38" t="e">
        <f>U36/X36*100</f>
        <v>#DIV/0!</v>
      </c>
      <c r="X36" s="47">
        <f>D36-E36</f>
        <v>0</v>
      </c>
      <c r="Z36" s="16"/>
      <c r="AB36" s="16"/>
      <c r="AF36" s="16"/>
    </row>
    <row r="37" spans="2:26" ht="16.5" thickBot="1">
      <c r="B37" s="191" t="s">
        <v>45</v>
      </c>
      <c r="C37" s="192"/>
      <c r="D37" s="60">
        <f>SUM(D8:D32)</f>
        <v>2222</v>
      </c>
      <c r="E37" s="75">
        <f aca="true" t="shared" si="11" ref="E37:U37">SUM(E8:E32)</f>
        <v>985</v>
      </c>
      <c r="F37" s="74">
        <f t="shared" si="0"/>
        <v>44.32943294329433</v>
      </c>
      <c r="G37" s="75">
        <f t="shared" si="11"/>
        <v>201</v>
      </c>
      <c r="H37" s="28">
        <f t="shared" si="1"/>
        <v>16.248989490703313</v>
      </c>
      <c r="I37" s="76">
        <f t="shared" si="11"/>
        <v>663</v>
      </c>
      <c r="J37" s="45">
        <f t="shared" si="2"/>
        <v>53.59741309620048</v>
      </c>
      <c r="K37" s="75">
        <f t="shared" si="11"/>
        <v>159</v>
      </c>
      <c r="L37" s="77">
        <f t="shared" si="3"/>
        <v>12.853678253839934</v>
      </c>
      <c r="M37" s="75">
        <f t="shared" si="11"/>
        <v>92</v>
      </c>
      <c r="N37" s="54">
        <f t="shared" si="4"/>
        <v>7.437348423605497</v>
      </c>
      <c r="O37" s="76">
        <f t="shared" si="11"/>
        <v>28</v>
      </c>
      <c r="P37" s="74">
        <f t="shared" si="5"/>
        <v>2.263540824575586</v>
      </c>
      <c r="Q37" s="75">
        <f t="shared" si="11"/>
        <v>93</v>
      </c>
      <c r="R37" s="45">
        <f t="shared" si="6"/>
        <v>7.5181891673403385</v>
      </c>
      <c r="S37" s="75">
        <f t="shared" si="11"/>
        <v>0</v>
      </c>
      <c r="T37" s="45">
        <f t="shared" si="7"/>
        <v>0</v>
      </c>
      <c r="U37" s="75">
        <f t="shared" si="11"/>
        <v>1</v>
      </c>
      <c r="V37" s="45">
        <f t="shared" si="8"/>
        <v>0.08084074373484236</v>
      </c>
      <c r="X37" s="36">
        <f>SUM(X8:X32)</f>
        <v>1237</v>
      </c>
      <c r="Z37" s="16"/>
    </row>
    <row r="38" spans="2:26" ht="16.5" thickBot="1">
      <c r="B38" s="210" t="s">
        <v>46</v>
      </c>
      <c r="C38" s="247"/>
      <c r="D38" s="60">
        <f>SUM(D8:D36)</f>
        <v>2372</v>
      </c>
      <c r="E38" s="75">
        <f aca="true" t="shared" si="12" ref="E38:U38">SUM(E8:E36)</f>
        <v>1064</v>
      </c>
      <c r="F38" s="74">
        <f t="shared" si="0"/>
        <v>44.8566610455312</v>
      </c>
      <c r="G38" s="75">
        <f t="shared" si="12"/>
        <v>206</v>
      </c>
      <c r="H38" s="28">
        <f t="shared" si="1"/>
        <v>15.749235474006115</v>
      </c>
      <c r="I38" s="76">
        <f t="shared" si="12"/>
        <v>711</v>
      </c>
      <c r="J38" s="45">
        <f t="shared" si="2"/>
        <v>54.357798165137616</v>
      </c>
      <c r="K38" s="75">
        <f t="shared" si="12"/>
        <v>167</v>
      </c>
      <c r="L38" s="77">
        <f t="shared" si="3"/>
        <v>12.767584097859327</v>
      </c>
      <c r="M38" s="75">
        <f t="shared" si="12"/>
        <v>95</v>
      </c>
      <c r="N38" s="54">
        <f t="shared" si="4"/>
        <v>7.2629969418960245</v>
      </c>
      <c r="O38" s="76">
        <f t="shared" si="12"/>
        <v>29</v>
      </c>
      <c r="P38" s="74">
        <f t="shared" si="5"/>
        <v>2.217125382262997</v>
      </c>
      <c r="Q38" s="75">
        <f t="shared" si="12"/>
        <v>99</v>
      </c>
      <c r="R38" s="45">
        <f t="shared" si="6"/>
        <v>7.568807339449542</v>
      </c>
      <c r="S38" s="75">
        <f t="shared" si="12"/>
        <v>0</v>
      </c>
      <c r="T38" s="45">
        <f t="shared" si="7"/>
        <v>0</v>
      </c>
      <c r="U38" s="75">
        <f t="shared" si="12"/>
        <v>1</v>
      </c>
      <c r="V38" s="45">
        <f t="shared" si="8"/>
        <v>0.0764525993883792</v>
      </c>
      <c r="X38" s="36">
        <f>SUM(X8:X36)</f>
        <v>1308</v>
      </c>
      <c r="Z38" s="16"/>
    </row>
    <row r="39" spans="2:22" ht="12.75">
      <c r="B39" s="197" t="s">
        <v>35</v>
      </c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</row>
    <row r="40" spans="2:22" ht="12.75">
      <c r="B40" s="201" t="s">
        <v>36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14"/>
      <c r="V40" s="14"/>
    </row>
  </sheetData>
  <sheetProtection/>
  <mergeCells count="23">
    <mergeCell ref="B40:T40"/>
    <mergeCell ref="B37:C37"/>
    <mergeCell ref="C3:C7"/>
    <mergeCell ref="U1:V1"/>
    <mergeCell ref="S3:T6"/>
    <mergeCell ref="B2:W2"/>
    <mergeCell ref="B3:B7"/>
    <mergeCell ref="D3:F3"/>
    <mergeCell ref="G3:J3"/>
    <mergeCell ref="K3:L6"/>
    <mergeCell ref="Q1:R1"/>
    <mergeCell ref="B39:V39"/>
    <mergeCell ref="B38:C38"/>
    <mergeCell ref="U3:V6"/>
    <mergeCell ref="M3:P3"/>
    <mergeCell ref="Q3:R6"/>
    <mergeCell ref="X3:X7"/>
    <mergeCell ref="D4:D7"/>
    <mergeCell ref="I4:J6"/>
    <mergeCell ref="M4:N6"/>
    <mergeCell ref="O4:P6"/>
    <mergeCell ref="E4:F6"/>
    <mergeCell ref="G4:H6"/>
  </mergeCells>
  <printOptions/>
  <pageMargins left="0.39" right="0.34" top="0.27" bottom="0.22" header="0.2" footer="0.16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40"/>
  <sheetViews>
    <sheetView zoomScale="80" zoomScaleNormal="80" zoomScalePageLayoutView="0" workbookViewId="0" topLeftCell="A1">
      <selection activeCell="D41" sqref="D41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24.140625" style="0" customWidth="1"/>
    <col min="4" max="4" width="10.7109375" style="0" customWidth="1"/>
    <col min="5" max="21" width="6.8515625" style="0" customWidth="1"/>
    <col min="22" max="22" width="8.7109375" style="0" customWidth="1"/>
  </cols>
  <sheetData>
    <row r="1" spans="20:22" ht="15.75">
      <c r="T1" s="186"/>
      <c r="U1" s="186"/>
      <c r="V1" s="186"/>
    </row>
    <row r="2" spans="2:22" ht="21" customHeight="1" thickBot="1">
      <c r="B2" s="252" t="s">
        <v>58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2:24" ht="28.5" customHeight="1" thickBot="1">
      <c r="B3" s="193" t="s">
        <v>0</v>
      </c>
      <c r="C3" s="195" t="s">
        <v>26</v>
      </c>
      <c r="D3" s="257" t="s">
        <v>40</v>
      </c>
      <c r="E3" s="257"/>
      <c r="F3" s="257"/>
      <c r="G3" s="258" t="s">
        <v>28</v>
      </c>
      <c r="H3" s="258"/>
      <c r="I3" s="258"/>
      <c r="J3" s="259"/>
      <c r="K3" s="174" t="s">
        <v>29</v>
      </c>
      <c r="L3" s="180"/>
      <c r="M3" s="206" t="s">
        <v>30</v>
      </c>
      <c r="N3" s="207"/>
      <c r="O3" s="207"/>
      <c r="P3" s="256"/>
      <c r="Q3" s="174" t="s">
        <v>51</v>
      </c>
      <c r="R3" s="180"/>
      <c r="S3" s="174" t="s">
        <v>52</v>
      </c>
      <c r="T3" s="180"/>
      <c r="U3" s="183" t="s">
        <v>31</v>
      </c>
      <c r="V3" s="180"/>
      <c r="X3" s="171" t="s">
        <v>43</v>
      </c>
    </row>
    <row r="4" spans="2:24" ht="12.75">
      <c r="B4" s="202"/>
      <c r="C4" s="204"/>
      <c r="D4" s="253" t="s">
        <v>39</v>
      </c>
      <c r="E4" s="174" t="s">
        <v>42</v>
      </c>
      <c r="F4" s="180"/>
      <c r="G4" s="174" t="s">
        <v>32</v>
      </c>
      <c r="H4" s="175"/>
      <c r="I4" s="175" t="s">
        <v>33</v>
      </c>
      <c r="J4" s="180"/>
      <c r="K4" s="176"/>
      <c r="L4" s="181"/>
      <c r="M4" s="174" t="s">
        <v>37</v>
      </c>
      <c r="N4" s="175"/>
      <c r="O4" s="175" t="s">
        <v>38</v>
      </c>
      <c r="P4" s="180"/>
      <c r="Q4" s="176"/>
      <c r="R4" s="181"/>
      <c r="S4" s="176"/>
      <c r="T4" s="181"/>
      <c r="U4" s="184"/>
      <c r="V4" s="181"/>
      <c r="X4" s="172"/>
    </row>
    <row r="5" spans="2:24" ht="12.75">
      <c r="B5" s="202"/>
      <c r="C5" s="204"/>
      <c r="D5" s="254"/>
      <c r="E5" s="176"/>
      <c r="F5" s="181"/>
      <c r="G5" s="176"/>
      <c r="H5" s="177"/>
      <c r="I5" s="177"/>
      <c r="J5" s="181"/>
      <c r="K5" s="176"/>
      <c r="L5" s="181"/>
      <c r="M5" s="176"/>
      <c r="N5" s="177"/>
      <c r="O5" s="177"/>
      <c r="P5" s="181"/>
      <c r="Q5" s="176"/>
      <c r="R5" s="181"/>
      <c r="S5" s="176"/>
      <c r="T5" s="181"/>
      <c r="U5" s="184"/>
      <c r="V5" s="181"/>
      <c r="X5" s="172"/>
    </row>
    <row r="6" spans="2:24" ht="12.75">
      <c r="B6" s="202"/>
      <c r="C6" s="204"/>
      <c r="D6" s="254"/>
      <c r="E6" s="176"/>
      <c r="F6" s="181"/>
      <c r="G6" s="176"/>
      <c r="H6" s="177"/>
      <c r="I6" s="177"/>
      <c r="J6" s="181"/>
      <c r="K6" s="176"/>
      <c r="L6" s="181"/>
      <c r="M6" s="176"/>
      <c r="N6" s="177"/>
      <c r="O6" s="177"/>
      <c r="P6" s="181"/>
      <c r="Q6" s="176"/>
      <c r="R6" s="181"/>
      <c r="S6" s="176"/>
      <c r="T6" s="181"/>
      <c r="U6" s="184"/>
      <c r="V6" s="181"/>
      <c r="X6" s="172"/>
    </row>
    <row r="7" spans="2:25" ht="13.5" thickBot="1">
      <c r="B7" s="203"/>
      <c r="C7" s="205"/>
      <c r="D7" s="255"/>
      <c r="E7" s="22" t="s">
        <v>34</v>
      </c>
      <c r="F7" s="21" t="s">
        <v>27</v>
      </c>
      <c r="G7" s="22" t="s">
        <v>34</v>
      </c>
      <c r="H7" s="20" t="s">
        <v>27</v>
      </c>
      <c r="I7" s="20" t="s">
        <v>34</v>
      </c>
      <c r="J7" s="21" t="s">
        <v>27</v>
      </c>
      <c r="K7" s="22" t="s">
        <v>34</v>
      </c>
      <c r="L7" s="21" t="s">
        <v>27</v>
      </c>
      <c r="M7" s="22" t="s">
        <v>34</v>
      </c>
      <c r="N7" s="20" t="s">
        <v>27</v>
      </c>
      <c r="O7" s="20" t="s">
        <v>34</v>
      </c>
      <c r="P7" s="21" t="s">
        <v>27</v>
      </c>
      <c r="Q7" s="22" t="s">
        <v>34</v>
      </c>
      <c r="R7" s="21" t="s">
        <v>27</v>
      </c>
      <c r="S7" s="22" t="s">
        <v>34</v>
      </c>
      <c r="T7" s="21" t="s">
        <v>27</v>
      </c>
      <c r="U7" s="19" t="s">
        <v>34</v>
      </c>
      <c r="V7" s="21" t="s">
        <v>27</v>
      </c>
      <c r="X7" s="173"/>
      <c r="Y7" s="16"/>
    </row>
    <row r="8" spans="2:33" ht="15.75">
      <c r="B8" s="2">
        <v>1</v>
      </c>
      <c r="C8" s="17" t="s">
        <v>1</v>
      </c>
      <c r="D8" s="57">
        <f>SUM(E8+G8+I8+K8+M8+O8+Q8+S8+U8)</f>
        <v>388</v>
      </c>
      <c r="E8" s="26">
        <f>SUM(ВДТБ!E8+РТБ!E8)</f>
        <v>80</v>
      </c>
      <c r="F8" s="27">
        <f aca="true" t="shared" si="0" ref="F8:F38">E8/D8*100</f>
        <v>20.618556701030926</v>
      </c>
      <c r="G8" s="26">
        <f>SUM(ВДТБ!G8+РТБ!G8)</f>
        <v>20</v>
      </c>
      <c r="H8" s="4">
        <f aca="true" t="shared" si="1" ref="H8:H38">G8/X8*100</f>
        <v>6.493506493506493</v>
      </c>
      <c r="I8" s="26">
        <f>SUM(ВДТБ!I8+РТБ!I8)</f>
        <v>241</v>
      </c>
      <c r="J8" s="9">
        <f aca="true" t="shared" si="2" ref="J8:J38">I8/X8*100</f>
        <v>78.24675324675324</v>
      </c>
      <c r="K8" s="26">
        <f>SUM(ВДТБ!K8+РТБ!K8)</f>
        <v>22</v>
      </c>
      <c r="L8" s="27">
        <f aca="true" t="shared" si="3" ref="L8:L38">K8/X8*100</f>
        <v>7.142857142857142</v>
      </c>
      <c r="M8" s="26">
        <f>SUM(ВДТБ!M8+РТБ!M8)</f>
        <v>6</v>
      </c>
      <c r="N8" s="7">
        <f aca="true" t="shared" si="4" ref="N8:N38">M8/X8*100</f>
        <v>1.948051948051948</v>
      </c>
      <c r="O8" s="26">
        <f>SUM(ВДТБ!O8+РТБ!O8)</f>
        <v>3</v>
      </c>
      <c r="P8" s="27">
        <f aca="true" t="shared" si="5" ref="P8:P38">O8/X8*100</f>
        <v>0.974025974025974</v>
      </c>
      <c r="Q8" s="26">
        <f>SUM(ВДТБ!Q8+РТБ!Q8)</f>
        <v>15</v>
      </c>
      <c r="R8" s="9">
        <f aca="true" t="shared" si="6" ref="R8:R38">Q8/X8*100</f>
        <v>4.870129870129871</v>
      </c>
      <c r="S8" s="26">
        <f>SUM(ВДТБ!S8+РТБ!S8)</f>
        <v>1</v>
      </c>
      <c r="T8" s="9">
        <f aca="true" t="shared" si="7" ref="T8:T38">S8/X8*100</f>
        <v>0.3246753246753247</v>
      </c>
      <c r="U8" s="26">
        <f>SUM(ВДТБ!U8+РТБ!U8)</f>
        <v>0</v>
      </c>
      <c r="V8" s="9">
        <f aca="true" t="shared" si="8" ref="V8:V38">U8/X8*100</f>
        <v>0</v>
      </c>
      <c r="X8" s="47">
        <f>D8-E8</f>
        <v>308</v>
      </c>
      <c r="Y8" s="16"/>
      <c r="AA8" s="16"/>
      <c r="AC8" s="16"/>
      <c r="AG8" s="16"/>
    </row>
    <row r="9" spans="2:33" ht="15.75">
      <c r="B9" s="3">
        <v>2</v>
      </c>
      <c r="C9" s="17" t="s">
        <v>2</v>
      </c>
      <c r="D9" s="59">
        <f aca="true" t="shared" si="9" ref="D9:D36">SUM(E9+G9+I9+K9+M9+O9+Q9+S9+U9)</f>
        <v>306</v>
      </c>
      <c r="E9" s="26">
        <f>SUM(ВДТБ!E9+РТБ!E9)</f>
        <v>87</v>
      </c>
      <c r="F9" s="27">
        <f t="shared" si="0"/>
        <v>28.431372549019606</v>
      </c>
      <c r="G9" s="26">
        <f>SUM(ВДТБ!G9+РТБ!G9)</f>
        <v>65</v>
      </c>
      <c r="H9" s="4">
        <f t="shared" si="1"/>
        <v>29.68036529680365</v>
      </c>
      <c r="I9" s="26">
        <f>SUM(ВДТБ!I9+РТБ!I9)</f>
        <v>103</v>
      </c>
      <c r="J9" s="9">
        <f t="shared" si="2"/>
        <v>47.03196347031963</v>
      </c>
      <c r="K9" s="26">
        <f>SUM(ВДТБ!K9+РТБ!K9)</f>
        <v>27</v>
      </c>
      <c r="L9" s="27">
        <f t="shared" si="3"/>
        <v>12.32876712328767</v>
      </c>
      <c r="M9" s="26">
        <f>SUM(ВДТБ!M9+РТБ!M9)</f>
        <v>15</v>
      </c>
      <c r="N9" s="6">
        <f t="shared" si="4"/>
        <v>6.8493150684931505</v>
      </c>
      <c r="O9" s="26">
        <f>SUM(ВДТБ!O9+РТБ!O9)</f>
        <v>0</v>
      </c>
      <c r="P9" s="27">
        <f t="shared" si="5"/>
        <v>0</v>
      </c>
      <c r="Q9" s="26">
        <f>SUM(ВДТБ!Q9+РТБ!Q9)</f>
        <v>9</v>
      </c>
      <c r="R9" s="9">
        <f t="shared" si="6"/>
        <v>4.10958904109589</v>
      </c>
      <c r="S9" s="26">
        <f>SUM(ВДТБ!S9+РТБ!S9)</f>
        <v>0</v>
      </c>
      <c r="T9" s="9">
        <f t="shared" si="7"/>
        <v>0</v>
      </c>
      <c r="U9" s="26">
        <f>SUM(ВДТБ!U9+РТБ!U9)</f>
        <v>0</v>
      </c>
      <c r="V9" s="9">
        <f t="shared" si="8"/>
        <v>0</v>
      </c>
      <c r="X9" s="47">
        <f aca="true" t="shared" si="10" ref="X9:X36">D9-E9</f>
        <v>219</v>
      </c>
      <c r="Y9" s="16"/>
      <c r="AA9" s="16"/>
      <c r="AC9" s="16"/>
      <c r="AG9" s="16"/>
    </row>
    <row r="10" spans="2:33" ht="15.75">
      <c r="B10" s="3">
        <v>3</v>
      </c>
      <c r="C10" s="17" t="s">
        <v>3</v>
      </c>
      <c r="D10" s="59">
        <f t="shared" si="9"/>
        <v>1061</v>
      </c>
      <c r="E10" s="26">
        <f>SUM(ВДТБ!E10+РТБ!E10)</f>
        <v>337</v>
      </c>
      <c r="F10" s="27">
        <f t="shared" si="0"/>
        <v>31.762488218661638</v>
      </c>
      <c r="G10" s="26">
        <f>SUM(ВДТБ!G10+РТБ!G10)</f>
        <v>110</v>
      </c>
      <c r="H10" s="4">
        <f t="shared" si="1"/>
        <v>15.193370165745856</v>
      </c>
      <c r="I10" s="26">
        <f>SUM(ВДТБ!I10+РТБ!I10)</f>
        <v>456</v>
      </c>
      <c r="J10" s="9">
        <f t="shared" si="2"/>
        <v>62.98342541436463</v>
      </c>
      <c r="K10" s="26">
        <f>SUM(ВДТБ!K10+РТБ!K10)</f>
        <v>66</v>
      </c>
      <c r="L10" s="27">
        <f t="shared" si="3"/>
        <v>9.116022099447514</v>
      </c>
      <c r="M10" s="26">
        <f>SUM(ВДТБ!M10+РТБ!M10)</f>
        <v>46</v>
      </c>
      <c r="N10" s="6">
        <f t="shared" si="4"/>
        <v>6.353591160220995</v>
      </c>
      <c r="O10" s="26">
        <f>SUM(ВДТБ!O10+РТБ!O10)</f>
        <v>11</v>
      </c>
      <c r="P10" s="27">
        <f t="shared" si="5"/>
        <v>1.5193370165745856</v>
      </c>
      <c r="Q10" s="26">
        <f>SUM(ВДТБ!Q10+РТБ!Q10)</f>
        <v>35</v>
      </c>
      <c r="R10" s="9">
        <f t="shared" si="6"/>
        <v>4.834254143646409</v>
      </c>
      <c r="S10" s="26">
        <f>SUM(ВДТБ!S10+РТБ!S10)</f>
        <v>0</v>
      </c>
      <c r="T10" s="9">
        <f t="shared" si="7"/>
        <v>0</v>
      </c>
      <c r="U10" s="26">
        <f>SUM(ВДТБ!U10+РТБ!U10)</f>
        <v>0</v>
      </c>
      <c r="V10" s="9">
        <f t="shared" si="8"/>
        <v>0</v>
      </c>
      <c r="X10" s="47">
        <f t="shared" si="10"/>
        <v>724</v>
      </c>
      <c r="Y10" s="16"/>
      <c r="AA10" s="16"/>
      <c r="AC10" s="16"/>
      <c r="AG10" s="16"/>
    </row>
    <row r="11" spans="2:33" ht="15.75">
      <c r="B11" s="3">
        <v>4</v>
      </c>
      <c r="C11" s="17" t="s">
        <v>4</v>
      </c>
      <c r="D11" s="59">
        <f t="shared" si="9"/>
        <v>643</v>
      </c>
      <c r="E11" s="26">
        <f>SUM(ВДТБ!E11+РТБ!E11)</f>
        <v>160</v>
      </c>
      <c r="F11" s="27">
        <f t="shared" si="0"/>
        <v>24.883359253499222</v>
      </c>
      <c r="G11" s="26">
        <f>SUM(ВДТБ!G11+РТБ!G11)</f>
        <v>144</v>
      </c>
      <c r="H11" s="4">
        <f t="shared" si="1"/>
        <v>29.81366459627329</v>
      </c>
      <c r="I11" s="26">
        <f>SUM(ВДТБ!I11+РТБ!I11)</f>
        <v>238</v>
      </c>
      <c r="J11" s="9">
        <f t="shared" si="2"/>
        <v>49.275362318840585</v>
      </c>
      <c r="K11" s="26">
        <f>SUM(ВДТБ!K11+РТБ!K11)</f>
        <v>48</v>
      </c>
      <c r="L11" s="27">
        <f t="shared" si="3"/>
        <v>9.937888198757763</v>
      </c>
      <c r="M11" s="26">
        <f>SUM(ВДТБ!M11+РТБ!M11)</f>
        <v>30</v>
      </c>
      <c r="N11" s="6">
        <f t="shared" si="4"/>
        <v>6.211180124223603</v>
      </c>
      <c r="O11" s="26">
        <f>SUM(ВДТБ!O11+РТБ!O11)</f>
        <v>1</v>
      </c>
      <c r="P11" s="27">
        <f t="shared" si="5"/>
        <v>0.2070393374741201</v>
      </c>
      <c r="Q11" s="26">
        <f>SUM(ВДТБ!Q11+РТБ!Q11)</f>
        <v>22</v>
      </c>
      <c r="R11" s="9">
        <f t="shared" si="6"/>
        <v>4.554865424430641</v>
      </c>
      <c r="S11" s="26">
        <f>SUM(ВДТБ!S11+РТБ!S11)</f>
        <v>0</v>
      </c>
      <c r="T11" s="9">
        <f t="shared" si="7"/>
        <v>0</v>
      </c>
      <c r="U11" s="26">
        <f>SUM(ВДТБ!U11+РТБ!U11)</f>
        <v>0</v>
      </c>
      <c r="V11" s="9">
        <f t="shared" si="8"/>
        <v>0</v>
      </c>
      <c r="X11" s="47">
        <f t="shared" si="10"/>
        <v>483</v>
      </c>
      <c r="Y11" s="16"/>
      <c r="AA11" s="16"/>
      <c r="AC11" s="16"/>
      <c r="AG11" s="16"/>
    </row>
    <row r="12" spans="2:33" ht="15.75">
      <c r="B12" s="3">
        <v>5</v>
      </c>
      <c r="C12" s="17" t="s">
        <v>5</v>
      </c>
      <c r="D12" s="59">
        <f t="shared" si="9"/>
        <v>418</v>
      </c>
      <c r="E12" s="26">
        <f>SUM(ВДТБ!E12+РТБ!E12)</f>
        <v>85</v>
      </c>
      <c r="F12" s="27">
        <f t="shared" si="0"/>
        <v>20.334928229665074</v>
      </c>
      <c r="G12" s="26">
        <f>SUM(ВДТБ!G12+РТБ!G12)</f>
        <v>132</v>
      </c>
      <c r="H12" s="4">
        <f t="shared" si="1"/>
        <v>39.63963963963964</v>
      </c>
      <c r="I12" s="26">
        <f>SUM(ВДТБ!I12+РТБ!I12)</f>
        <v>137</v>
      </c>
      <c r="J12" s="9">
        <f t="shared" si="2"/>
        <v>41.14114114114114</v>
      </c>
      <c r="K12" s="26">
        <f>SUM(ВДТБ!K12+РТБ!K12)</f>
        <v>31</v>
      </c>
      <c r="L12" s="27">
        <f t="shared" si="3"/>
        <v>9.30930930930931</v>
      </c>
      <c r="M12" s="26">
        <f>SUM(ВДТБ!M12+РТБ!M12)</f>
        <v>16</v>
      </c>
      <c r="N12" s="6">
        <f t="shared" si="4"/>
        <v>4.804804804804805</v>
      </c>
      <c r="O12" s="26">
        <f>SUM(ВДТБ!O12+РТБ!O12)</f>
        <v>0</v>
      </c>
      <c r="P12" s="27">
        <f t="shared" si="5"/>
        <v>0</v>
      </c>
      <c r="Q12" s="26">
        <f>SUM(ВДТБ!Q12+РТБ!Q12)</f>
        <v>17</v>
      </c>
      <c r="R12" s="9">
        <f t="shared" si="6"/>
        <v>5.105105105105105</v>
      </c>
      <c r="S12" s="26">
        <f>SUM(ВДТБ!S12+РТБ!S12)</f>
        <v>0</v>
      </c>
      <c r="T12" s="9">
        <f t="shared" si="7"/>
        <v>0</v>
      </c>
      <c r="U12" s="26">
        <f>SUM(ВДТБ!U12+РТБ!U12)</f>
        <v>0</v>
      </c>
      <c r="V12" s="9">
        <f t="shared" si="8"/>
        <v>0</v>
      </c>
      <c r="X12" s="47">
        <f t="shared" si="10"/>
        <v>333</v>
      </c>
      <c r="Y12" s="16"/>
      <c r="AA12" s="16"/>
      <c r="AC12" s="16"/>
      <c r="AG12" s="16"/>
    </row>
    <row r="13" spans="2:33" ht="15.75">
      <c r="B13" s="3">
        <v>6</v>
      </c>
      <c r="C13" s="17" t="s">
        <v>6</v>
      </c>
      <c r="D13" s="59">
        <f t="shared" si="9"/>
        <v>452</v>
      </c>
      <c r="E13" s="26">
        <f>SUM(ВДТБ!E13+РТБ!E13)</f>
        <v>73</v>
      </c>
      <c r="F13" s="27">
        <f t="shared" si="0"/>
        <v>16.150442477876105</v>
      </c>
      <c r="G13" s="26">
        <f>SUM(ВДТБ!G13+РТБ!G13)</f>
        <v>98</v>
      </c>
      <c r="H13" s="4">
        <f t="shared" si="1"/>
        <v>25.857519788918204</v>
      </c>
      <c r="I13" s="26">
        <f>SUM(ВДТБ!I13+РТБ!I13)</f>
        <v>202</v>
      </c>
      <c r="J13" s="9">
        <f t="shared" si="2"/>
        <v>53.29815303430079</v>
      </c>
      <c r="K13" s="26">
        <f>SUM(ВДТБ!K13+РТБ!K13)</f>
        <v>10</v>
      </c>
      <c r="L13" s="27">
        <f t="shared" si="3"/>
        <v>2.638522427440633</v>
      </c>
      <c r="M13" s="26">
        <f>SUM(ВДТБ!M13+РТБ!M13)</f>
        <v>25</v>
      </c>
      <c r="N13" s="6">
        <f t="shared" si="4"/>
        <v>6.596306068601583</v>
      </c>
      <c r="O13" s="26">
        <f>SUM(ВДТБ!O13+РТБ!O13)</f>
        <v>2</v>
      </c>
      <c r="P13" s="27">
        <f t="shared" si="5"/>
        <v>0.5277044854881267</v>
      </c>
      <c r="Q13" s="26">
        <f>SUM(ВДТБ!Q13+РТБ!Q13)</f>
        <v>42</v>
      </c>
      <c r="R13" s="9">
        <f t="shared" si="6"/>
        <v>11.081794195250659</v>
      </c>
      <c r="S13" s="26">
        <f>SUM(ВДТБ!S13+РТБ!S13)</f>
        <v>0</v>
      </c>
      <c r="T13" s="9">
        <f t="shared" si="7"/>
        <v>0</v>
      </c>
      <c r="U13" s="26">
        <f>SUM(ВДТБ!U13+РТБ!U13)</f>
        <v>0</v>
      </c>
      <c r="V13" s="9">
        <f t="shared" si="8"/>
        <v>0</v>
      </c>
      <c r="X13" s="47">
        <f t="shared" si="10"/>
        <v>379</v>
      </c>
      <c r="Y13" s="16"/>
      <c r="AA13" s="16"/>
      <c r="AC13" s="16"/>
      <c r="AG13" s="16"/>
    </row>
    <row r="14" spans="2:33" ht="15.75">
      <c r="B14" s="3">
        <v>7</v>
      </c>
      <c r="C14" s="17" t="s">
        <v>7</v>
      </c>
      <c r="D14" s="59">
        <f t="shared" si="9"/>
        <v>531</v>
      </c>
      <c r="E14" s="26">
        <f>SUM(ВДТБ!E14+РТБ!E14)</f>
        <v>181</v>
      </c>
      <c r="F14" s="27">
        <f t="shared" si="0"/>
        <v>34.08662900188324</v>
      </c>
      <c r="G14" s="26">
        <f>SUM(ВДТБ!G14+РТБ!G14)</f>
        <v>63</v>
      </c>
      <c r="H14" s="4">
        <f t="shared" si="1"/>
        <v>18</v>
      </c>
      <c r="I14" s="26">
        <f>SUM(ВДТБ!I14+РТБ!I14)</f>
        <v>192</v>
      </c>
      <c r="J14" s="9">
        <f t="shared" si="2"/>
        <v>54.85714285714286</v>
      </c>
      <c r="K14" s="26">
        <f>SUM(ВДТБ!K14+РТБ!K14)</f>
        <v>33</v>
      </c>
      <c r="L14" s="27">
        <f t="shared" si="3"/>
        <v>9.428571428571429</v>
      </c>
      <c r="M14" s="26">
        <f>SUM(ВДТБ!M14+РТБ!M14)</f>
        <v>27</v>
      </c>
      <c r="N14" s="6">
        <f t="shared" si="4"/>
        <v>7.7142857142857135</v>
      </c>
      <c r="O14" s="26">
        <f>SUM(ВДТБ!O14+РТБ!O14)</f>
        <v>4</v>
      </c>
      <c r="P14" s="27">
        <f t="shared" si="5"/>
        <v>1.1428571428571428</v>
      </c>
      <c r="Q14" s="26">
        <f>SUM(ВДТБ!Q14+РТБ!Q14)</f>
        <v>31</v>
      </c>
      <c r="R14" s="9">
        <f t="shared" si="6"/>
        <v>8.857142857142856</v>
      </c>
      <c r="S14" s="26">
        <f>SUM(ВДТБ!S14+РТБ!S14)</f>
        <v>0</v>
      </c>
      <c r="T14" s="9">
        <f t="shared" si="7"/>
        <v>0</v>
      </c>
      <c r="U14" s="26">
        <f>SUM(ВДТБ!U14+РТБ!U14)</f>
        <v>0</v>
      </c>
      <c r="V14" s="9">
        <f t="shared" si="8"/>
        <v>0</v>
      </c>
      <c r="X14" s="47">
        <f t="shared" si="10"/>
        <v>350</v>
      </c>
      <c r="Y14" s="16"/>
      <c r="AA14" s="16"/>
      <c r="AC14" s="16"/>
      <c r="AG14" s="16"/>
    </row>
    <row r="15" spans="2:33" ht="15.75">
      <c r="B15" s="3">
        <v>8</v>
      </c>
      <c r="C15" s="17" t="s">
        <v>8</v>
      </c>
      <c r="D15" s="59">
        <f t="shared" si="9"/>
        <v>338</v>
      </c>
      <c r="E15" s="26">
        <f>SUM(ВДТБ!E15+РТБ!E15)</f>
        <v>51</v>
      </c>
      <c r="F15" s="27">
        <f t="shared" si="0"/>
        <v>15.088757396449704</v>
      </c>
      <c r="G15" s="26">
        <f>SUM(ВДТБ!G15+РТБ!G15)</f>
        <v>80</v>
      </c>
      <c r="H15" s="4">
        <f t="shared" si="1"/>
        <v>27.874564459930312</v>
      </c>
      <c r="I15" s="26">
        <f>SUM(ВДТБ!I15+РТБ!I15)</f>
        <v>124</v>
      </c>
      <c r="J15" s="9">
        <f t="shared" si="2"/>
        <v>43.20557491289199</v>
      </c>
      <c r="K15" s="26">
        <f>SUM(ВДТБ!K15+РТБ!K15)</f>
        <v>28</v>
      </c>
      <c r="L15" s="27">
        <f t="shared" si="3"/>
        <v>9.75609756097561</v>
      </c>
      <c r="M15" s="26">
        <f>SUM(ВДТБ!M15+РТБ!M15)</f>
        <v>24</v>
      </c>
      <c r="N15" s="6">
        <f t="shared" si="4"/>
        <v>8.362369337979095</v>
      </c>
      <c r="O15" s="26">
        <f>SUM(ВДТБ!O15+РТБ!O15)</f>
        <v>13</v>
      </c>
      <c r="P15" s="27">
        <f t="shared" si="5"/>
        <v>4.529616724738676</v>
      </c>
      <c r="Q15" s="26">
        <f>SUM(ВДТБ!Q15+РТБ!Q15)</f>
        <v>18</v>
      </c>
      <c r="R15" s="9">
        <f t="shared" si="6"/>
        <v>6.2717770034843205</v>
      </c>
      <c r="S15" s="26">
        <f>SUM(ВДТБ!S15+РТБ!S15)</f>
        <v>0</v>
      </c>
      <c r="T15" s="9">
        <f t="shared" si="7"/>
        <v>0</v>
      </c>
      <c r="U15" s="26">
        <f>SUM(ВДТБ!U15+РТБ!U15)</f>
        <v>0</v>
      </c>
      <c r="V15" s="9">
        <f t="shared" si="8"/>
        <v>0</v>
      </c>
      <c r="X15" s="47">
        <f t="shared" si="10"/>
        <v>287</v>
      </c>
      <c r="Y15" s="16"/>
      <c r="AA15" s="16"/>
      <c r="AC15" s="16"/>
      <c r="AG15" s="16"/>
    </row>
    <row r="16" spans="2:33" ht="15.75">
      <c r="B16" s="3">
        <v>9</v>
      </c>
      <c r="C16" s="17" t="s">
        <v>9</v>
      </c>
      <c r="D16" s="59">
        <f t="shared" si="9"/>
        <v>608</v>
      </c>
      <c r="E16" s="26">
        <f>SUM(ВДТБ!E16+РТБ!E16)</f>
        <v>145</v>
      </c>
      <c r="F16" s="27">
        <f t="shared" si="0"/>
        <v>23.848684210526315</v>
      </c>
      <c r="G16" s="26">
        <f>SUM(ВДТБ!G16+РТБ!G16)</f>
        <v>78</v>
      </c>
      <c r="H16" s="4">
        <f t="shared" si="1"/>
        <v>16.846652267818573</v>
      </c>
      <c r="I16" s="26">
        <f>SUM(ВДТБ!I16+РТБ!I16)</f>
        <v>286</v>
      </c>
      <c r="J16" s="9">
        <f t="shared" si="2"/>
        <v>61.77105831533477</v>
      </c>
      <c r="K16" s="26">
        <f>SUM(ВДТБ!K16+РТБ!K16)</f>
        <v>50</v>
      </c>
      <c r="L16" s="27">
        <f t="shared" si="3"/>
        <v>10.799136069114471</v>
      </c>
      <c r="M16" s="26">
        <f>SUM(ВДТБ!M16+РТБ!M16)</f>
        <v>15</v>
      </c>
      <c r="N16" s="6">
        <f t="shared" si="4"/>
        <v>3.2397408207343417</v>
      </c>
      <c r="O16" s="26">
        <f>SUM(ВДТБ!O16+РТБ!O16)</f>
        <v>8</v>
      </c>
      <c r="P16" s="27">
        <f t="shared" si="5"/>
        <v>1.7278617710583155</v>
      </c>
      <c r="Q16" s="26">
        <f>SUM(ВДТБ!Q16+РТБ!Q16)</f>
        <v>26</v>
      </c>
      <c r="R16" s="9">
        <f t="shared" si="6"/>
        <v>5.615550755939525</v>
      </c>
      <c r="S16" s="26">
        <f>SUM(ВДТБ!S16+РТБ!S16)</f>
        <v>0</v>
      </c>
      <c r="T16" s="9">
        <f t="shared" si="7"/>
        <v>0</v>
      </c>
      <c r="U16" s="26">
        <f>SUM(ВДТБ!U16+РТБ!U16)</f>
        <v>0</v>
      </c>
      <c r="V16" s="9">
        <f t="shared" si="8"/>
        <v>0</v>
      </c>
      <c r="X16" s="47">
        <f t="shared" si="10"/>
        <v>463</v>
      </c>
      <c r="Y16" s="16"/>
      <c r="AA16" s="16"/>
      <c r="AC16" s="16"/>
      <c r="AG16" s="16"/>
    </row>
    <row r="17" spans="2:33" ht="15.75">
      <c r="B17" s="3">
        <v>10</v>
      </c>
      <c r="C17" s="17" t="s">
        <v>10</v>
      </c>
      <c r="D17" s="59">
        <f t="shared" si="9"/>
        <v>337</v>
      </c>
      <c r="E17" s="26">
        <f>SUM(ВДТБ!E17+РТБ!E17)</f>
        <v>86</v>
      </c>
      <c r="F17" s="27">
        <f t="shared" si="0"/>
        <v>25.519287833827892</v>
      </c>
      <c r="G17" s="26">
        <f>SUM(ВДТБ!G17+РТБ!G17)</f>
        <v>30</v>
      </c>
      <c r="H17" s="4">
        <f t="shared" si="1"/>
        <v>11.952191235059761</v>
      </c>
      <c r="I17" s="26">
        <f>SUM(ВДТБ!I17+РТБ!I17)</f>
        <v>153</v>
      </c>
      <c r="J17" s="9">
        <f t="shared" si="2"/>
        <v>60.95617529880478</v>
      </c>
      <c r="K17" s="26">
        <f>SUM(ВДТБ!K17+РТБ!K17)</f>
        <v>34</v>
      </c>
      <c r="L17" s="27">
        <f t="shared" si="3"/>
        <v>13.545816733067728</v>
      </c>
      <c r="M17" s="26">
        <f>SUM(ВДТБ!M17+РТБ!M17)</f>
        <v>23</v>
      </c>
      <c r="N17" s="6">
        <f t="shared" si="4"/>
        <v>9.163346613545817</v>
      </c>
      <c r="O17" s="26">
        <f>SUM(ВДТБ!O17+РТБ!O17)</f>
        <v>2</v>
      </c>
      <c r="P17" s="27">
        <f t="shared" si="5"/>
        <v>0.796812749003984</v>
      </c>
      <c r="Q17" s="26">
        <f>SUM(ВДТБ!Q17+РТБ!Q17)</f>
        <v>9</v>
      </c>
      <c r="R17" s="9">
        <f t="shared" si="6"/>
        <v>3.5856573705179287</v>
      </c>
      <c r="S17" s="26">
        <f>SUM(ВДТБ!S17+РТБ!S17)</f>
        <v>0</v>
      </c>
      <c r="T17" s="9">
        <f t="shared" si="7"/>
        <v>0</v>
      </c>
      <c r="U17" s="26">
        <f>SUM(ВДТБ!U17+РТБ!U17)</f>
        <v>0</v>
      </c>
      <c r="V17" s="9">
        <f t="shared" si="8"/>
        <v>0</v>
      </c>
      <c r="X17" s="47">
        <f t="shared" si="10"/>
        <v>251</v>
      </c>
      <c r="Y17" s="16"/>
      <c r="AA17" s="16"/>
      <c r="AC17" s="16"/>
      <c r="AG17" s="16"/>
    </row>
    <row r="18" spans="2:33" ht="15.75">
      <c r="B18" s="3">
        <v>11</v>
      </c>
      <c r="C18" s="17" t="s">
        <v>11</v>
      </c>
      <c r="D18" s="59">
        <f t="shared" si="9"/>
        <v>211</v>
      </c>
      <c r="E18" s="26">
        <f>SUM(ВДТБ!E18+РТБ!E18)</f>
        <v>90</v>
      </c>
      <c r="F18" s="27">
        <f t="shared" si="0"/>
        <v>42.65402843601896</v>
      </c>
      <c r="G18" s="26">
        <f>SUM(ВДТБ!G18+РТБ!G18)</f>
        <v>1</v>
      </c>
      <c r="H18" s="4">
        <f t="shared" si="1"/>
        <v>0.8264462809917356</v>
      </c>
      <c r="I18" s="26">
        <f>SUM(ВДТБ!I18+РТБ!I18)</f>
        <v>90</v>
      </c>
      <c r="J18" s="9">
        <f t="shared" si="2"/>
        <v>74.3801652892562</v>
      </c>
      <c r="K18" s="26">
        <f>SUM(ВДТБ!K18+РТБ!K18)</f>
        <v>10</v>
      </c>
      <c r="L18" s="27">
        <f t="shared" si="3"/>
        <v>8.264462809917356</v>
      </c>
      <c r="M18" s="26">
        <f>SUM(ВДТБ!M18+РТБ!M18)</f>
        <v>14</v>
      </c>
      <c r="N18" s="6">
        <f t="shared" si="4"/>
        <v>11.570247933884298</v>
      </c>
      <c r="O18" s="26">
        <f>SUM(ВДТБ!O18+РТБ!O18)</f>
        <v>1</v>
      </c>
      <c r="P18" s="27">
        <f t="shared" si="5"/>
        <v>0.8264462809917356</v>
      </c>
      <c r="Q18" s="26">
        <f>SUM(ВДТБ!Q18+РТБ!Q18)</f>
        <v>4</v>
      </c>
      <c r="R18" s="9">
        <f t="shared" si="6"/>
        <v>3.3057851239669422</v>
      </c>
      <c r="S18" s="26">
        <f>SUM(ВДТБ!S18+РТБ!S18)</f>
        <v>0</v>
      </c>
      <c r="T18" s="9">
        <f t="shared" si="7"/>
        <v>0</v>
      </c>
      <c r="U18" s="26">
        <f>SUM(ВДТБ!U18+РТБ!U18)</f>
        <v>1</v>
      </c>
      <c r="V18" s="9">
        <f t="shared" si="8"/>
        <v>0.8264462809917356</v>
      </c>
      <c r="X18" s="47">
        <f t="shared" si="10"/>
        <v>121</v>
      </c>
      <c r="Y18" s="16"/>
      <c r="AA18" s="16"/>
      <c r="AC18" s="16"/>
      <c r="AG18" s="16"/>
    </row>
    <row r="19" spans="2:33" ht="15.75">
      <c r="B19" s="3">
        <v>12</v>
      </c>
      <c r="C19" s="17" t="s">
        <v>12</v>
      </c>
      <c r="D19" s="59">
        <f t="shared" si="9"/>
        <v>829</v>
      </c>
      <c r="E19" s="26">
        <f>SUM(ВДТБ!E19+РТБ!E19)</f>
        <v>151</v>
      </c>
      <c r="F19" s="27">
        <f t="shared" si="0"/>
        <v>18.21471652593486</v>
      </c>
      <c r="G19" s="26">
        <f>SUM(ВДТБ!G19+РТБ!G19)</f>
        <v>219</v>
      </c>
      <c r="H19" s="4">
        <f t="shared" si="1"/>
        <v>32.30088495575221</v>
      </c>
      <c r="I19" s="26">
        <f>SUM(ВДТБ!I19+РТБ!I19)</f>
        <v>348</v>
      </c>
      <c r="J19" s="9">
        <f t="shared" si="2"/>
        <v>51.32743362831859</v>
      </c>
      <c r="K19" s="26">
        <f>SUM(ВДТБ!K19+РТБ!K19)</f>
        <v>52</v>
      </c>
      <c r="L19" s="27">
        <f t="shared" si="3"/>
        <v>7.669616519174041</v>
      </c>
      <c r="M19" s="26">
        <f>SUM(ВДТБ!M19+РТБ!M19)</f>
        <v>37</v>
      </c>
      <c r="N19" s="6">
        <f t="shared" si="4"/>
        <v>5.457227138643068</v>
      </c>
      <c r="O19" s="26">
        <f>SUM(ВДТБ!O19+РТБ!O19)</f>
        <v>8</v>
      </c>
      <c r="P19" s="27">
        <f t="shared" si="5"/>
        <v>1.1799410029498525</v>
      </c>
      <c r="Q19" s="26">
        <f>SUM(ВДТБ!Q19+РТБ!Q19)</f>
        <v>14</v>
      </c>
      <c r="R19" s="9">
        <f t="shared" si="6"/>
        <v>2.0648967551622417</v>
      </c>
      <c r="S19" s="26">
        <f>SUM(ВДТБ!S19+РТБ!S19)</f>
        <v>0</v>
      </c>
      <c r="T19" s="9">
        <f t="shared" si="7"/>
        <v>0</v>
      </c>
      <c r="U19" s="26">
        <f>SUM(ВДТБ!U19+РТБ!U19)</f>
        <v>0</v>
      </c>
      <c r="V19" s="9">
        <f t="shared" si="8"/>
        <v>0</v>
      </c>
      <c r="X19" s="47">
        <f t="shared" si="10"/>
        <v>678</v>
      </c>
      <c r="Y19" s="16"/>
      <c r="AA19" s="16"/>
      <c r="AC19" s="16"/>
      <c r="AG19" s="16"/>
    </row>
    <row r="20" spans="2:33" ht="15.75">
      <c r="B20" s="3">
        <v>13</v>
      </c>
      <c r="C20" s="17" t="s">
        <v>13</v>
      </c>
      <c r="D20" s="59">
        <f t="shared" si="9"/>
        <v>382</v>
      </c>
      <c r="E20" s="26">
        <f>SUM(ВДТБ!E20+РТБ!E20)</f>
        <v>109</v>
      </c>
      <c r="F20" s="27">
        <f t="shared" si="0"/>
        <v>28.534031413612563</v>
      </c>
      <c r="G20" s="26">
        <f>SUM(ВДТБ!G20+РТБ!G20)</f>
        <v>28</v>
      </c>
      <c r="H20" s="4">
        <f t="shared" si="1"/>
        <v>10.256410256410255</v>
      </c>
      <c r="I20" s="26">
        <f>SUM(ВДТБ!I20+РТБ!I20)</f>
        <v>211</v>
      </c>
      <c r="J20" s="9">
        <f t="shared" si="2"/>
        <v>77.2893772893773</v>
      </c>
      <c r="K20" s="26">
        <f>SUM(ВДТБ!K20+РТБ!K20)</f>
        <v>18</v>
      </c>
      <c r="L20" s="27">
        <f t="shared" si="3"/>
        <v>6.593406593406594</v>
      </c>
      <c r="M20" s="26">
        <f>SUM(ВДТБ!M20+РТБ!M20)</f>
        <v>4</v>
      </c>
      <c r="N20" s="6">
        <f t="shared" si="4"/>
        <v>1.465201465201465</v>
      </c>
      <c r="O20" s="26">
        <f>SUM(ВДТБ!O20+РТБ!O20)</f>
        <v>3</v>
      </c>
      <c r="P20" s="27">
        <f t="shared" si="5"/>
        <v>1.098901098901099</v>
      </c>
      <c r="Q20" s="26">
        <f>SUM(ВДТБ!Q20+РТБ!Q20)</f>
        <v>9</v>
      </c>
      <c r="R20" s="9">
        <f t="shared" si="6"/>
        <v>3.296703296703297</v>
      </c>
      <c r="S20" s="26">
        <f>SUM(ВДТБ!S20+РТБ!S20)</f>
        <v>0</v>
      </c>
      <c r="T20" s="9">
        <f t="shared" si="7"/>
        <v>0</v>
      </c>
      <c r="U20" s="26">
        <f>SUM(ВДТБ!U20+РТБ!U20)</f>
        <v>0</v>
      </c>
      <c r="V20" s="9">
        <f t="shared" si="8"/>
        <v>0</v>
      </c>
      <c r="X20" s="47">
        <f t="shared" si="10"/>
        <v>273</v>
      </c>
      <c r="Y20" s="16"/>
      <c r="AA20" s="16"/>
      <c r="AC20" s="16"/>
      <c r="AG20" s="16"/>
    </row>
    <row r="21" spans="2:33" ht="15.75">
      <c r="B21" s="3">
        <v>14</v>
      </c>
      <c r="C21" s="17" t="s">
        <v>14</v>
      </c>
      <c r="D21" s="59">
        <f t="shared" si="9"/>
        <v>1371</v>
      </c>
      <c r="E21" s="26">
        <f>SUM(ВДТБ!E21+РТБ!E21)</f>
        <v>352</v>
      </c>
      <c r="F21" s="27">
        <f t="shared" si="0"/>
        <v>25.67469000729395</v>
      </c>
      <c r="G21" s="26">
        <f>SUM(ВДТБ!G21+РТБ!G21)</f>
        <v>215</v>
      </c>
      <c r="H21" s="4">
        <f t="shared" si="1"/>
        <v>21.099116781158</v>
      </c>
      <c r="I21" s="26">
        <f>SUM(ВДТБ!I21+РТБ!I21)</f>
        <v>588</v>
      </c>
      <c r="J21" s="9">
        <f t="shared" si="2"/>
        <v>57.7036310107949</v>
      </c>
      <c r="K21" s="26">
        <f>SUM(ВДТБ!K21+РТБ!K21)</f>
        <v>120</v>
      </c>
      <c r="L21" s="27">
        <f t="shared" si="3"/>
        <v>11.776251226692837</v>
      </c>
      <c r="M21" s="26">
        <f>SUM(ВДТБ!M21+РТБ!M21)</f>
        <v>24</v>
      </c>
      <c r="N21" s="6">
        <f t="shared" si="4"/>
        <v>2.355250245338567</v>
      </c>
      <c r="O21" s="26">
        <f>SUM(ВДТБ!O21+РТБ!O21)</f>
        <v>11</v>
      </c>
      <c r="P21" s="27">
        <f t="shared" si="5"/>
        <v>1.0794896957801767</v>
      </c>
      <c r="Q21" s="26">
        <f>SUM(ВДТБ!Q21+РТБ!Q21)</f>
        <v>60</v>
      </c>
      <c r="R21" s="9">
        <f t="shared" si="6"/>
        <v>5.888125613346419</v>
      </c>
      <c r="S21" s="26">
        <f>SUM(ВДТБ!S21+РТБ!S21)</f>
        <v>1</v>
      </c>
      <c r="T21" s="9">
        <f t="shared" si="7"/>
        <v>0.09813542688910697</v>
      </c>
      <c r="U21" s="26">
        <f>SUM(ВДТБ!U21+РТБ!U21)</f>
        <v>0</v>
      </c>
      <c r="V21" s="9">
        <f t="shared" si="8"/>
        <v>0</v>
      </c>
      <c r="X21" s="47">
        <f t="shared" si="10"/>
        <v>1019</v>
      </c>
      <c r="Y21" s="16"/>
      <c r="AA21" s="16"/>
      <c r="AC21" s="16"/>
      <c r="AG21" s="16"/>
    </row>
    <row r="22" spans="2:33" ht="15.75">
      <c r="B22" s="3">
        <v>15</v>
      </c>
      <c r="C22" s="17" t="s">
        <v>15</v>
      </c>
      <c r="D22" s="59">
        <f t="shared" si="9"/>
        <v>361</v>
      </c>
      <c r="E22" s="26">
        <f>SUM(ВДТБ!E22+РТБ!E22)</f>
        <v>98</v>
      </c>
      <c r="F22" s="27">
        <f t="shared" si="0"/>
        <v>27.146814404432135</v>
      </c>
      <c r="G22" s="26">
        <f>SUM(ВДТБ!G22+РТБ!G22)</f>
        <v>50</v>
      </c>
      <c r="H22" s="4">
        <f t="shared" si="1"/>
        <v>19.011406844106464</v>
      </c>
      <c r="I22" s="26">
        <f>SUM(ВДТБ!I22+РТБ!I22)</f>
        <v>141</v>
      </c>
      <c r="J22" s="9">
        <f t="shared" si="2"/>
        <v>53.61216730038023</v>
      </c>
      <c r="K22" s="26">
        <f>SUM(ВДТБ!K22+РТБ!K22)</f>
        <v>24</v>
      </c>
      <c r="L22" s="27">
        <f t="shared" si="3"/>
        <v>9.125475285171103</v>
      </c>
      <c r="M22" s="26">
        <f>SUM(ВДТБ!M22+РТБ!M22)</f>
        <v>32</v>
      </c>
      <c r="N22" s="6">
        <f t="shared" si="4"/>
        <v>12.167300380228136</v>
      </c>
      <c r="O22" s="26">
        <f>SUM(ВДТБ!O22+РТБ!O22)</f>
        <v>2</v>
      </c>
      <c r="P22" s="27">
        <f t="shared" si="5"/>
        <v>0.7604562737642585</v>
      </c>
      <c r="Q22" s="26">
        <f>SUM(ВДТБ!Q22+РТБ!Q22)</f>
        <v>14</v>
      </c>
      <c r="R22" s="9">
        <f t="shared" si="6"/>
        <v>5.323193916349809</v>
      </c>
      <c r="S22" s="26">
        <f>SUM(ВДТБ!S22+РТБ!S22)</f>
        <v>0</v>
      </c>
      <c r="T22" s="9">
        <f t="shared" si="7"/>
        <v>0</v>
      </c>
      <c r="U22" s="26">
        <f>SUM(ВДТБ!U22+РТБ!U22)</f>
        <v>0</v>
      </c>
      <c r="V22" s="9">
        <f t="shared" si="8"/>
        <v>0</v>
      </c>
      <c r="X22" s="47">
        <f t="shared" si="10"/>
        <v>263</v>
      </c>
      <c r="Y22" s="16"/>
      <c r="AA22" s="16"/>
      <c r="AC22" s="16"/>
      <c r="AG22" s="16"/>
    </row>
    <row r="23" spans="2:33" ht="15.75">
      <c r="B23" s="3">
        <v>16</v>
      </c>
      <c r="C23" s="17" t="s">
        <v>16</v>
      </c>
      <c r="D23" s="59">
        <f t="shared" si="9"/>
        <v>310</v>
      </c>
      <c r="E23" s="26">
        <f>SUM(ВДТБ!E23+РТБ!E23)</f>
        <v>43</v>
      </c>
      <c r="F23" s="27">
        <f t="shared" si="0"/>
        <v>13.870967741935484</v>
      </c>
      <c r="G23" s="26">
        <f>SUM(ВДТБ!G23+РТБ!G23)</f>
        <v>76</v>
      </c>
      <c r="H23" s="4">
        <f t="shared" si="1"/>
        <v>28.46441947565543</v>
      </c>
      <c r="I23" s="26">
        <f>SUM(ВДТБ!I23+РТБ!I23)</f>
        <v>134</v>
      </c>
      <c r="J23" s="9">
        <f t="shared" si="2"/>
        <v>50.187265917603</v>
      </c>
      <c r="K23" s="26">
        <f>SUM(ВДТБ!K23+РТБ!K23)</f>
        <v>32</v>
      </c>
      <c r="L23" s="27">
        <f t="shared" si="3"/>
        <v>11.985018726591761</v>
      </c>
      <c r="M23" s="26">
        <f>SUM(ВДТБ!M23+РТБ!M23)</f>
        <v>11</v>
      </c>
      <c r="N23" s="6">
        <f t="shared" si="4"/>
        <v>4.119850187265917</v>
      </c>
      <c r="O23" s="26">
        <f>SUM(ВДТБ!O23+РТБ!O23)</f>
        <v>7</v>
      </c>
      <c r="P23" s="27">
        <f t="shared" si="5"/>
        <v>2.6217228464419478</v>
      </c>
      <c r="Q23" s="26">
        <f>SUM(ВДТБ!Q23+РТБ!Q23)</f>
        <v>7</v>
      </c>
      <c r="R23" s="9">
        <f t="shared" si="6"/>
        <v>2.6217228464419478</v>
      </c>
      <c r="S23" s="26">
        <f>SUM(ВДТБ!S23+РТБ!S23)</f>
        <v>0</v>
      </c>
      <c r="T23" s="9">
        <f t="shared" si="7"/>
        <v>0</v>
      </c>
      <c r="U23" s="26">
        <f>SUM(ВДТБ!U23+РТБ!U23)</f>
        <v>0</v>
      </c>
      <c r="V23" s="9">
        <f t="shared" si="8"/>
        <v>0</v>
      </c>
      <c r="X23" s="47">
        <f t="shared" si="10"/>
        <v>267</v>
      </c>
      <c r="Y23" s="16"/>
      <c r="AA23" s="16"/>
      <c r="AC23" s="16"/>
      <c r="AG23" s="16"/>
    </row>
    <row r="24" spans="2:33" ht="15.75">
      <c r="B24" s="3">
        <v>17</v>
      </c>
      <c r="C24" s="17" t="s">
        <v>17</v>
      </c>
      <c r="D24" s="59">
        <f t="shared" si="9"/>
        <v>314</v>
      </c>
      <c r="E24" s="26">
        <f>SUM(ВДТБ!E24+РТБ!E24)</f>
        <v>67</v>
      </c>
      <c r="F24" s="27">
        <f t="shared" si="0"/>
        <v>21.337579617834397</v>
      </c>
      <c r="G24" s="26">
        <f>SUM(ВДТБ!G24+РТБ!G24)</f>
        <v>36</v>
      </c>
      <c r="H24" s="4">
        <f t="shared" si="1"/>
        <v>14.5748987854251</v>
      </c>
      <c r="I24" s="26">
        <f>SUM(ВДТБ!I24+РТБ!I24)</f>
        <v>168</v>
      </c>
      <c r="J24" s="9">
        <f t="shared" si="2"/>
        <v>68.0161943319838</v>
      </c>
      <c r="K24" s="26">
        <f>SUM(ВДТБ!K24+РТБ!K24)</f>
        <v>22</v>
      </c>
      <c r="L24" s="27">
        <f t="shared" si="3"/>
        <v>8.906882591093117</v>
      </c>
      <c r="M24" s="26">
        <f>SUM(ВДТБ!M24+РТБ!M24)</f>
        <v>8</v>
      </c>
      <c r="N24" s="6">
        <f t="shared" si="4"/>
        <v>3.2388663967611335</v>
      </c>
      <c r="O24" s="26">
        <f>SUM(ВДТБ!O24+РТБ!O24)</f>
        <v>2</v>
      </c>
      <c r="P24" s="27">
        <f t="shared" si="5"/>
        <v>0.8097165991902834</v>
      </c>
      <c r="Q24" s="26">
        <f>SUM(ВДТБ!Q24+РТБ!Q24)</f>
        <v>11</v>
      </c>
      <c r="R24" s="9">
        <f t="shared" si="6"/>
        <v>4.4534412955465585</v>
      </c>
      <c r="S24" s="26">
        <f>SUM(ВДТБ!S24+РТБ!S24)</f>
        <v>0</v>
      </c>
      <c r="T24" s="9">
        <f t="shared" si="7"/>
        <v>0</v>
      </c>
      <c r="U24" s="26">
        <f>SUM(ВДТБ!U24+РТБ!U24)</f>
        <v>0</v>
      </c>
      <c r="V24" s="9">
        <f t="shared" si="8"/>
        <v>0</v>
      </c>
      <c r="X24" s="47">
        <f t="shared" si="10"/>
        <v>247</v>
      </c>
      <c r="Y24" s="16"/>
      <c r="AA24" s="16"/>
      <c r="AC24" s="16"/>
      <c r="AG24" s="16"/>
    </row>
    <row r="25" spans="2:33" ht="15.75">
      <c r="B25" s="3">
        <v>18</v>
      </c>
      <c r="C25" s="17" t="s">
        <v>18</v>
      </c>
      <c r="D25" s="59">
        <f t="shared" si="9"/>
        <v>231</v>
      </c>
      <c r="E25" s="26">
        <f>SUM(ВДТБ!E25+РТБ!E25)</f>
        <v>40</v>
      </c>
      <c r="F25" s="27">
        <f t="shared" si="0"/>
        <v>17.316017316017316</v>
      </c>
      <c r="G25" s="26">
        <f>SUM(ВДТБ!G25+РТБ!G25)</f>
        <v>28</v>
      </c>
      <c r="H25" s="4">
        <f t="shared" si="1"/>
        <v>14.659685863874344</v>
      </c>
      <c r="I25" s="26">
        <f>SUM(ВДТБ!I25+РТБ!I25)</f>
        <v>128</v>
      </c>
      <c r="J25" s="9">
        <f t="shared" si="2"/>
        <v>67.01570680628272</v>
      </c>
      <c r="K25" s="26">
        <f>SUM(ВДТБ!K25+РТБ!K25)</f>
        <v>12</v>
      </c>
      <c r="L25" s="27">
        <f t="shared" si="3"/>
        <v>6.282722513089005</v>
      </c>
      <c r="M25" s="26">
        <f>SUM(ВДТБ!M25+РТБ!M25)</f>
        <v>13</v>
      </c>
      <c r="N25" s="6">
        <f t="shared" si="4"/>
        <v>6.806282722513089</v>
      </c>
      <c r="O25" s="26">
        <f>SUM(ВДТБ!O25+РТБ!O25)</f>
        <v>0</v>
      </c>
      <c r="P25" s="27">
        <f t="shared" si="5"/>
        <v>0</v>
      </c>
      <c r="Q25" s="26">
        <f>SUM(ВДТБ!Q25+РТБ!Q25)</f>
        <v>10</v>
      </c>
      <c r="R25" s="9">
        <f t="shared" si="6"/>
        <v>5.2356020942408374</v>
      </c>
      <c r="S25" s="26">
        <f>SUM(ВДТБ!S25+РТБ!S25)</f>
        <v>0</v>
      </c>
      <c r="T25" s="9">
        <f t="shared" si="7"/>
        <v>0</v>
      </c>
      <c r="U25" s="26">
        <f>SUM(ВДТБ!U25+РТБ!U25)</f>
        <v>0</v>
      </c>
      <c r="V25" s="9">
        <f t="shared" si="8"/>
        <v>0</v>
      </c>
      <c r="X25" s="47">
        <f t="shared" si="10"/>
        <v>191</v>
      </c>
      <c r="Y25" s="16"/>
      <c r="AA25" s="16"/>
      <c r="AC25" s="16"/>
      <c r="AG25" s="16"/>
    </row>
    <row r="26" spans="2:33" ht="15.75">
      <c r="B26" s="3">
        <v>19</v>
      </c>
      <c r="C26" s="17" t="s">
        <v>19</v>
      </c>
      <c r="D26" s="59">
        <f t="shared" si="9"/>
        <v>579</v>
      </c>
      <c r="E26" s="26">
        <f>SUM(ВДТБ!E26+РТБ!E26)</f>
        <v>170</v>
      </c>
      <c r="F26" s="27">
        <f t="shared" si="0"/>
        <v>29.360967184801385</v>
      </c>
      <c r="G26" s="26">
        <f>SUM(ВДТБ!G26+РТБ!G26)</f>
        <v>72</v>
      </c>
      <c r="H26" s="4">
        <f t="shared" si="1"/>
        <v>17.6039119804401</v>
      </c>
      <c r="I26" s="26">
        <f>SUM(ВДТБ!I26+РТБ!I26)</f>
        <v>245</v>
      </c>
      <c r="J26" s="9">
        <f t="shared" si="2"/>
        <v>59.90220048899756</v>
      </c>
      <c r="K26" s="26">
        <f>SUM(ВДТБ!K26+РТБ!K26)</f>
        <v>29</v>
      </c>
      <c r="L26" s="27">
        <f t="shared" si="3"/>
        <v>7.090464547677261</v>
      </c>
      <c r="M26" s="26">
        <f>SUM(ВДТБ!M26+РТБ!M26)</f>
        <v>28</v>
      </c>
      <c r="N26" s="6">
        <f t="shared" si="4"/>
        <v>6.845965770171149</v>
      </c>
      <c r="O26" s="26">
        <f>SUM(ВДТБ!O26+РТБ!O26)</f>
        <v>6</v>
      </c>
      <c r="P26" s="27">
        <f t="shared" si="5"/>
        <v>1.466992665036675</v>
      </c>
      <c r="Q26" s="26">
        <f>SUM(ВДТБ!Q26+РТБ!Q26)</f>
        <v>29</v>
      </c>
      <c r="R26" s="9">
        <f t="shared" si="6"/>
        <v>7.090464547677261</v>
      </c>
      <c r="S26" s="26">
        <f>SUM(ВДТБ!S26+РТБ!S26)</f>
        <v>0</v>
      </c>
      <c r="T26" s="9">
        <f t="shared" si="7"/>
        <v>0</v>
      </c>
      <c r="U26" s="26">
        <f>SUM(ВДТБ!U26+РТБ!U26)</f>
        <v>0</v>
      </c>
      <c r="V26" s="9">
        <f t="shared" si="8"/>
        <v>0</v>
      </c>
      <c r="X26" s="47">
        <f t="shared" si="10"/>
        <v>409</v>
      </c>
      <c r="Y26" s="16"/>
      <c r="AA26" s="16"/>
      <c r="AC26" s="16"/>
      <c r="AG26" s="16"/>
    </row>
    <row r="27" spans="2:33" ht="15.75">
      <c r="B27" s="3">
        <v>20</v>
      </c>
      <c r="C27" s="17" t="s">
        <v>20</v>
      </c>
      <c r="D27" s="59">
        <f t="shared" si="9"/>
        <v>360</v>
      </c>
      <c r="E27" s="26">
        <f>SUM(ВДТБ!E27+РТБ!E27)</f>
        <v>139</v>
      </c>
      <c r="F27" s="27">
        <f t="shared" si="0"/>
        <v>38.611111111111114</v>
      </c>
      <c r="G27" s="26">
        <f>SUM(ВДТБ!G27+РТБ!G27)</f>
        <v>45</v>
      </c>
      <c r="H27" s="4">
        <f t="shared" si="1"/>
        <v>20.361990950226243</v>
      </c>
      <c r="I27" s="26">
        <f>SUM(ВДТБ!I27+РТБ!I27)</f>
        <v>123</v>
      </c>
      <c r="J27" s="9">
        <f t="shared" si="2"/>
        <v>55.65610859728507</v>
      </c>
      <c r="K27" s="26">
        <f>SUM(ВДТБ!K27+РТБ!K27)</f>
        <v>27</v>
      </c>
      <c r="L27" s="27">
        <f t="shared" si="3"/>
        <v>12.217194570135746</v>
      </c>
      <c r="M27" s="26">
        <f>SUM(ВДТБ!M27+РТБ!M27)</f>
        <v>9</v>
      </c>
      <c r="N27" s="6">
        <f t="shared" si="4"/>
        <v>4.072398190045249</v>
      </c>
      <c r="O27" s="26">
        <f>SUM(ВДТБ!O27+РТБ!O27)</f>
        <v>4</v>
      </c>
      <c r="P27" s="27">
        <f t="shared" si="5"/>
        <v>1.809954751131222</v>
      </c>
      <c r="Q27" s="26">
        <f>SUM(ВДТБ!Q27+РТБ!Q27)</f>
        <v>13</v>
      </c>
      <c r="R27" s="9">
        <f t="shared" si="6"/>
        <v>5.88235294117647</v>
      </c>
      <c r="S27" s="26">
        <f>SUM(ВДТБ!S27+РТБ!S27)</f>
        <v>0</v>
      </c>
      <c r="T27" s="9">
        <f t="shared" si="7"/>
        <v>0</v>
      </c>
      <c r="U27" s="26">
        <f>SUM(ВДТБ!U27+РТБ!U27)</f>
        <v>0</v>
      </c>
      <c r="V27" s="9">
        <f t="shared" si="8"/>
        <v>0</v>
      </c>
      <c r="X27" s="47">
        <f t="shared" si="10"/>
        <v>221</v>
      </c>
      <c r="Y27" s="16"/>
      <c r="AA27" s="16"/>
      <c r="AC27" s="16"/>
      <c r="AG27" s="16"/>
    </row>
    <row r="28" spans="2:33" ht="15.75">
      <c r="B28" s="3">
        <v>21</v>
      </c>
      <c r="C28" s="17" t="s">
        <v>21</v>
      </c>
      <c r="D28" s="59">
        <f t="shared" si="9"/>
        <v>347</v>
      </c>
      <c r="E28" s="26">
        <f>SUM(ВДТБ!E28+РТБ!E28)</f>
        <v>64</v>
      </c>
      <c r="F28" s="27">
        <f t="shared" si="0"/>
        <v>18.443804034582133</v>
      </c>
      <c r="G28" s="26">
        <f>SUM(ВДТБ!G28+РТБ!G28)</f>
        <v>56</v>
      </c>
      <c r="H28" s="4">
        <f t="shared" si="1"/>
        <v>19.78798586572438</v>
      </c>
      <c r="I28" s="26">
        <f>SUM(ВДТБ!I28+РТБ!I28)</f>
        <v>150</v>
      </c>
      <c r="J28" s="9">
        <f t="shared" si="2"/>
        <v>53.003533568904594</v>
      </c>
      <c r="K28" s="26">
        <f>SUM(ВДТБ!K28+РТБ!K28)</f>
        <v>33</v>
      </c>
      <c r="L28" s="27">
        <f t="shared" si="3"/>
        <v>11.66077738515901</v>
      </c>
      <c r="M28" s="26">
        <f>SUM(ВДТБ!M28+РТБ!M28)</f>
        <v>12</v>
      </c>
      <c r="N28" s="6">
        <f t="shared" si="4"/>
        <v>4.240282685512367</v>
      </c>
      <c r="O28" s="26">
        <f>SUM(ВДТБ!O28+РТБ!O28)</f>
        <v>16</v>
      </c>
      <c r="P28" s="27">
        <f t="shared" si="5"/>
        <v>5.6537102473498235</v>
      </c>
      <c r="Q28" s="26">
        <f>SUM(ВДТБ!Q28+РТБ!Q28)</f>
        <v>16</v>
      </c>
      <c r="R28" s="9">
        <f t="shared" si="6"/>
        <v>5.6537102473498235</v>
      </c>
      <c r="S28" s="26">
        <f>SUM(ВДТБ!S28+РТБ!S28)</f>
        <v>0</v>
      </c>
      <c r="T28" s="9">
        <f t="shared" si="7"/>
        <v>0</v>
      </c>
      <c r="U28" s="26">
        <f>SUM(ВДТБ!U28+РТБ!U28)</f>
        <v>0</v>
      </c>
      <c r="V28" s="9">
        <f t="shared" si="8"/>
        <v>0</v>
      </c>
      <c r="X28" s="47">
        <f t="shared" si="10"/>
        <v>283</v>
      </c>
      <c r="Y28" s="16"/>
      <c r="AA28" s="16"/>
      <c r="AC28" s="16"/>
      <c r="AG28" s="16"/>
    </row>
    <row r="29" spans="2:33" ht="15.75">
      <c r="B29" s="3">
        <v>22</v>
      </c>
      <c r="C29" s="17" t="s">
        <v>22</v>
      </c>
      <c r="D29" s="59">
        <f t="shared" si="9"/>
        <v>297</v>
      </c>
      <c r="E29" s="26">
        <f>SUM(ВДТБ!E29+РТБ!E29)</f>
        <v>81</v>
      </c>
      <c r="F29" s="27">
        <f t="shared" si="0"/>
        <v>27.27272727272727</v>
      </c>
      <c r="G29" s="26">
        <f>SUM(ВДТБ!G29+РТБ!G29)</f>
        <v>35</v>
      </c>
      <c r="H29" s="4">
        <f t="shared" si="1"/>
        <v>16.203703703703702</v>
      </c>
      <c r="I29" s="26">
        <f>SUM(ВДТБ!I29+РТБ!I29)</f>
        <v>122</v>
      </c>
      <c r="J29" s="9">
        <f t="shared" si="2"/>
        <v>56.481481481481474</v>
      </c>
      <c r="K29" s="26">
        <f>SUM(ВДТБ!K29+РТБ!K29)</f>
        <v>17</v>
      </c>
      <c r="L29" s="27">
        <f t="shared" si="3"/>
        <v>7.87037037037037</v>
      </c>
      <c r="M29" s="26">
        <f>SUM(ВДТБ!M29+РТБ!M29)</f>
        <v>33</v>
      </c>
      <c r="N29" s="6">
        <f t="shared" si="4"/>
        <v>15.277777777777779</v>
      </c>
      <c r="O29" s="26">
        <f>SUM(ВДТБ!O29+РТБ!O29)</f>
        <v>1</v>
      </c>
      <c r="P29" s="27">
        <f t="shared" si="5"/>
        <v>0.4629629629629629</v>
      </c>
      <c r="Q29" s="26">
        <f>SUM(ВДТБ!Q29+РТБ!Q29)</f>
        <v>8</v>
      </c>
      <c r="R29" s="9">
        <f t="shared" si="6"/>
        <v>3.7037037037037033</v>
      </c>
      <c r="S29" s="26">
        <f>SUM(ВДТБ!S29+РТБ!S29)</f>
        <v>0</v>
      </c>
      <c r="T29" s="9">
        <f t="shared" si="7"/>
        <v>0</v>
      </c>
      <c r="U29" s="26">
        <f>SUM(ВДТБ!U29+РТБ!U29)</f>
        <v>0</v>
      </c>
      <c r="V29" s="9">
        <f t="shared" si="8"/>
        <v>0</v>
      </c>
      <c r="X29" s="47">
        <f t="shared" si="10"/>
        <v>216</v>
      </c>
      <c r="Y29" s="16"/>
      <c r="AA29" s="16"/>
      <c r="AC29" s="16"/>
      <c r="AG29" s="16"/>
    </row>
    <row r="30" spans="2:33" ht="15.75">
      <c r="B30" s="3">
        <v>23</v>
      </c>
      <c r="C30" s="169" t="s">
        <v>23</v>
      </c>
      <c r="D30" s="59">
        <f t="shared" si="9"/>
        <v>179</v>
      </c>
      <c r="E30" s="26">
        <f>SUM(ВДТБ!E30+РТБ!E30)</f>
        <v>35</v>
      </c>
      <c r="F30" s="27">
        <f t="shared" si="0"/>
        <v>19.553072625698324</v>
      </c>
      <c r="G30" s="26">
        <f>SUM(ВДТБ!G30+РТБ!G30)</f>
        <v>24</v>
      </c>
      <c r="H30" s="4">
        <f t="shared" si="1"/>
        <v>16.666666666666664</v>
      </c>
      <c r="I30" s="26">
        <f>SUM(ВДТБ!I30+РТБ!I30)</f>
        <v>82</v>
      </c>
      <c r="J30" s="9">
        <f t="shared" si="2"/>
        <v>56.94444444444444</v>
      </c>
      <c r="K30" s="26">
        <f>SUM(ВДТБ!K30+РТБ!K30)</f>
        <v>11</v>
      </c>
      <c r="L30" s="27">
        <f t="shared" si="3"/>
        <v>7.638888888888889</v>
      </c>
      <c r="M30" s="26">
        <f>SUM(ВДТБ!M30+РТБ!M30)</f>
        <v>8</v>
      </c>
      <c r="N30" s="6">
        <f t="shared" si="4"/>
        <v>5.555555555555555</v>
      </c>
      <c r="O30" s="26">
        <f>SUM(ВДТБ!O30+РТБ!O30)</f>
        <v>1</v>
      </c>
      <c r="P30" s="27">
        <f t="shared" si="5"/>
        <v>0.6944444444444444</v>
      </c>
      <c r="Q30" s="26">
        <f>SUM(ВДТБ!Q30+РТБ!Q30)</f>
        <v>15</v>
      </c>
      <c r="R30" s="9">
        <f t="shared" si="6"/>
        <v>10.416666666666668</v>
      </c>
      <c r="S30" s="26">
        <f>SUM(ВДТБ!S30+РТБ!S30)</f>
        <v>3</v>
      </c>
      <c r="T30" s="9">
        <f t="shared" si="7"/>
        <v>2.083333333333333</v>
      </c>
      <c r="U30" s="26">
        <f>SUM(ВДТБ!U30+РТБ!U30)</f>
        <v>0</v>
      </c>
      <c r="V30" s="9">
        <f t="shared" si="8"/>
        <v>0</v>
      </c>
      <c r="X30" s="47">
        <f t="shared" si="10"/>
        <v>144</v>
      </c>
      <c r="Y30" s="16"/>
      <c r="AA30" s="16"/>
      <c r="AC30" s="16"/>
      <c r="AG30" s="16"/>
    </row>
    <row r="31" spans="2:33" ht="15.75">
      <c r="B31" s="3">
        <v>24</v>
      </c>
      <c r="C31" s="18" t="s">
        <v>24</v>
      </c>
      <c r="D31" s="59">
        <f t="shared" si="9"/>
        <v>313</v>
      </c>
      <c r="E31" s="26">
        <f>SUM(ВДТБ!E31+РТБ!E31)</f>
        <v>77</v>
      </c>
      <c r="F31" s="27">
        <f t="shared" si="0"/>
        <v>24.600638977635782</v>
      </c>
      <c r="G31" s="26">
        <f>SUM(ВДТБ!G31+РТБ!G31)</f>
        <v>34</v>
      </c>
      <c r="H31" s="4">
        <f t="shared" si="1"/>
        <v>14.40677966101695</v>
      </c>
      <c r="I31" s="26">
        <f>SUM(ВДТБ!I31+РТБ!I31)</f>
        <v>142</v>
      </c>
      <c r="J31" s="9">
        <f t="shared" si="2"/>
        <v>60.16949152542372</v>
      </c>
      <c r="K31" s="26">
        <f>SUM(ВДТБ!K31+РТБ!K31)</f>
        <v>22</v>
      </c>
      <c r="L31" s="27">
        <f t="shared" si="3"/>
        <v>9.322033898305085</v>
      </c>
      <c r="M31" s="26">
        <f>SUM(ВДТБ!M31+РТБ!M31)</f>
        <v>15</v>
      </c>
      <c r="N31" s="6">
        <f t="shared" si="4"/>
        <v>6.3559322033898304</v>
      </c>
      <c r="O31" s="26">
        <f>SUM(ВДТБ!O31+РТБ!O31)</f>
        <v>4</v>
      </c>
      <c r="P31" s="27">
        <f t="shared" si="5"/>
        <v>1.694915254237288</v>
      </c>
      <c r="Q31" s="26">
        <f>SUM(ВДТБ!Q31+РТБ!Q31)</f>
        <v>19</v>
      </c>
      <c r="R31" s="9">
        <f t="shared" si="6"/>
        <v>8.050847457627118</v>
      </c>
      <c r="S31" s="26">
        <f>SUM(ВДТБ!S31+РТБ!S31)</f>
        <v>0</v>
      </c>
      <c r="T31" s="9">
        <f t="shared" si="7"/>
        <v>0</v>
      </c>
      <c r="U31" s="26">
        <f>SUM(ВДТБ!U31+РТБ!U31)</f>
        <v>0</v>
      </c>
      <c r="V31" s="9">
        <f t="shared" si="8"/>
        <v>0</v>
      </c>
      <c r="X31" s="47">
        <f t="shared" si="10"/>
        <v>236</v>
      </c>
      <c r="Y31" s="16"/>
      <c r="AA31" s="16"/>
      <c r="AC31" s="16"/>
      <c r="AG31" s="16"/>
    </row>
    <row r="32" spans="2:33" ht="15.75">
      <c r="B32" s="3">
        <v>25</v>
      </c>
      <c r="C32" s="18" t="s">
        <v>25</v>
      </c>
      <c r="D32" s="59">
        <f t="shared" si="9"/>
        <v>651</v>
      </c>
      <c r="E32" s="26">
        <f>SUM(ВДТБ!E32+РТБ!E32)</f>
        <v>154</v>
      </c>
      <c r="F32" s="27">
        <f t="shared" si="0"/>
        <v>23.655913978494624</v>
      </c>
      <c r="G32" s="26">
        <f>SUM(ВДТБ!G32+РТБ!G32)</f>
        <v>136</v>
      </c>
      <c r="H32" s="4">
        <f t="shared" si="1"/>
        <v>27.364185110663986</v>
      </c>
      <c r="I32" s="26">
        <f>SUM(ВДТБ!I32+РТБ!I32)</f>
        <v>261</v>
      </c>
      <c r="J32" s="9">
        <f t="shared" si="2"/>
        <v>52.51509054325956</v>
      </c>
      <c r="K32" s="26">
        <f>SUM(ВДТБ!K32+РТБ!K32)</f>
        <v>57</v>
      </c>
      <c r="L32" s="27">
        <f t="shared" si="3"/>
        <v>11.468812877263582</v>
      </c>
      <c r="M32" s="26">
        <f>SUM(ВДТБ!M32+РТБ!M32)</f>
        <v>16</v>
      </c>
      <c r="N32" s="6">
        <f t="shared" si="4"/>
        <v>3.2193158953722336</v>
      </c>
      <c r="O32" s="26">
        <f>SUM(ВДТБ!O32+РТБ!O32)</f>
        <v>0</v>
      </c>
      <c r="P32" s="27">
        <f t="shared" si="5"/>
        <v>0</v>
      </c>
      <c r="Q32" s="26">
        <f>SUM(ВДТБ!Q32+РТБ!Q32)</f>
        <v>25</v>
      </c>
      <c r="R32" s="9">
        <f t="shared" si="6"/>
        <v>5.030181086519115</v>
      </c>
      <c r="S32" s="26">
        <f>SUM(ВДТБ!S32+РТБ!S32)</f>
        <v>2</v>
      </c>
      <c r="T32" s="9">
        <f t="shared" si="7"/>
        <v>0.4024144869215292</v>
      </c>
      <c r="U32" s="26">
        <f>SUM(ВДТБ!U32+РТБ!U32)</f>
        <v>0</v>
      </c>
      <c r="V32" s="9">
        <f t="shared" si="8"/>
        <v>0</v>
      </c>
      <c r="X32" s="47">
        <f t="shared" si="10"/>
        <v>497</v>
      </c>
      <c r="Y32" s="16"/>
      <c r="AA32" s="16"/>
      <c r="AC32" s="16"/>
      <c r="AG32" s="16"/>
    </row>
    <row r="33" spans="2:33" ht="15.75">
      <c r="B33" s="3">
        <v>26</v>
      </c>
      <c r="C33" s="62" t="s">
        <v>44</v>
      </c>
      <c r="D33" s="59">
        <f t="shared" si="9"/>
        <v>367</v>
      </c>
      <c r="E33" s="26">
        <f>SUM(ВДТБ!E33+РТБ!E33)</f>
        <v>140</v>
      </c>
      <c r="F33" s="27">
        <f t="shared" si="0"/>
        <v>38.14713896457766</v>
      </c>
      <c r="G33" s="26">
        <f>SUM(ВДТБ!G33+РТБ!G33)</f>
        <v>21</v>
      </c>
      <c r="H33" s="4">
        <f t="shared" si="1"/>
        <v>9.251101321585903</v>
      </c>
      <c r="I33" s="26">
        <f>SUM(ВДТБ!I33+РТБ!I33)</f>
        <v>143</v>
      </c>
      <c r="J33" s="9">
        <f t="shared" si="2"/>
        <v>62.99559471365639</v>
      </c>
      <c r="K33" s="26">
        <f>SUM(ВДТБ!K33+РТБ!K33)</f>
        <v>13</v>
      </c>
      <c r="L33" s="27">
        <f t="shared" si="3"/>
        <v>5.726872246696035</v>
      </c>
      <c r="M33" s="26">
        <f>SUM(ВДТБ!M33+РТБ!M33)</f>
        <v>13</v>
      </c>
      <c r="N33" s="6">
        <f t="shared" si="4"/>
        <v>5.726872246696035</v>
      </c>
      <c r="O33" s="26">
        <f>SUM(ВДТБ!O33+РТБ!O33)</f>
        <v>9</v>
      </c>
      <c r="P33" s="27">
        <f t="shared" si="5"/>
        <v>3.9647577092511015</v>
      </c>
      <c r="Q33" s="26">
        <f>SUM(ВДТБ!Q33+РТБ!Q33)</f>
        <v>28</v>
      </c>
      <c r="R33" s="9">
        <f t="shared" si="6"/>
        <v>12.334801762114537</v>
      </c>
      <c r="S33" s="26">
        <f>SUM(ВДТБ!S33+РТБ!S33)</f>
        <v>0</v>
      </c>
      <c r="T33" s="9">
        <f t="shared" si="7"/>
        <v>0</v>
      </c>
      <c r="U33" s="26">
        <f>SUM(ВДТБ!U33+РТБ!U33)</f>
        <v>0</v>
      </c>
      <c r="V33" s="9">
        <f t="shared" si="8"/>
        <v>0</v>
      </c>
      <c r="X33" s="47">
        <f t="shared" si="10"/>
        <v>227</v>
      </c>
      <c r="Y33" s="16"/>
      <c r="AA33" s="16"/>
      <c r="AC33" s="16"/>
      <c r="AG33" s="16"/>
    </row>
    <row r="34" spans="2:33" ht="15.75">
      <c r="B34" s="3">
        <v>27</v>
      </c>
      <c r="C34" s="62" t="s">
        <v>48</v>
      </c>
      <c r="D34" s="59">
        <f t="shared" si="9"/>
        <v>28</v>
      </c>
      <c r="E34" s="26">
        <f>SUM(ВДТБ!E34+РТБ!E34)</f>
        <v>4</v>
      </c>
      <c r="F34" s="27">
        <f t="shared" si="0"/>
        <v>14.285714285714285</v>
      </c>
      <c r="G34" s="26">
        <f>SUM(ВДТБ!G34+РТБ!G34)</f>
        <v>0</v>
      </c>
      <c r="H34" s="4">
        <f t="shared" si="1"/>
        <v>0</v>
      </c>
      <c r="I34" s="26">
        <f>SUM(ВДТБ!I34+РТБ!I34)</f>
        <v>18</v>
      </c>
      <c r="J34" s="9">
        <f t="shared" si="2"/>
        <v>75</v>
      </c>
      <c r="K34" s="26">
        <f>SUM(ВДТБ!K34+РТБ!K34)</f>
        <v>0</v>
      </c>
      <c r="L34" s="27">
        <f t="shared" si="3"/>
        <v>0</v>
      </c>
      <c r="M34" s="26">
        <f>SUM(ВДТБ!M34+РТБ!M34)</f>
        <v>0</v>
      </c>
      <c r="N34" s="6">
        <f t="shared" si="4"/>
        <v>0</v>
      </c>
      <c r="O34" s="26">
        <f>SUM(ВДТБ!O34+РТБ!O34)</f>
        <v>0</v>
      </c>
      <c r="P34" s="27">
        <f t="shared" si="5"/>
        <v>0</v>
      </c>
      <c r="Q34" s="26">
        <f>SUM(ВДТБ!Q34+РТБ!Q34)</f>
        <v>6</v>
      </c>
      <c r="R34" s="9">
        <f t="shared" si="6"/>
        <v>25</v>
      </c>
      <c r="S34" s="26">
        <f>SUM(ВДТБ!S34+РТБ!S34)</f>
        <v>0</v>
      </c>
      <c r="T34" s="9">
        <f t="shared" si="7"/>
        <v>0</v>
      </c>
      <c r="U34" s="26">
        <f>SUM(ВДТБ!U34+РТБ!U34)</f>
        <v>0</v>
      </c>
      <c r="V34" s="9">
        <f t="shared" si="8"/>
        <v>0</v>
      </c>
      <c r="X34" s="47">
        <f t="shared" si="10"/>
        <v>24</v>
      </c>
      <c r="Y34" s="16"/>
      <c r="AA34" s="16"/>
      <c r="AC34" s="16"/>
      <c r="AG34" s="16"/>
    </row>
    <row r="35" spans="2:33" ht="15.75">
      <c r="B35" s="3">
        <v>28</v>
      </c>
      <c r="C35" s="62" t="s">
        <v>49</v>
      </c>
      <c r="D35" s="59">
        <f t="shared" si="9"/>
        <v>8</v>
      </c>
      <c r="E35" s="26">
        <f>SUM(ВДТБ!E35+РТБ!E35)</f>
        <v>0</v>
      </c>
      <c r="F35" s="27">
        <f t="shared" si="0"/>
        <v>0</v>
      </c>
      <c r="G35" s="26">
        <f>SUM(ВДТБ!G35+РТБ!G35)</f>
        <v>0</v>
      </c>
      <c r="H35" s="4">
        <f t="shared" si="1"/>
        <v>0</v>
      </c>
      <c r="I35" s="26">
        <f>SUM(ВДТБ!I35+РТБ!I35)</f>
        <v>8</v>
      </c>
      <c r="J35" s="9">
        <f t="shared" si="2"/>
        <v>100</v>
      </c>
      <c r="K35" s="26">
        <f>SUM(ВДТБ!K35+РТБ!K35)</f>
        <v>0</v>
      </c>
      <c r="L35" s="27">
        <f t="shared" si="3"/>
        <v>0</v>
      </c>
      <c r="M35" s="26">
        <f>SUM(ВДТБ!M35+РТБ!M35)</f>
        <v>0</v>
      </c>
      <c r="N35" s="6">
        <f t="shared" si="4"/>
        <v>0</v>
      </c>
      <c r="O35" s="26">
        <f>SUM(ВДТБ!O35+РТБ!O35)</f>
        <v>0</v>
      </c>
      <c r="P35" s="27">
        <f t="shared" si="5"/>
        <v>0</v>
      </c>
      <c r="Q35" s="26">
        <f>SUM(ВДТБ!Q35+РТБ!Q35)</f>
        <v>0</v>
      </c>
      <c r="R35" s="9">
        <f t="shared" si="6"/>
        <v>0</v>
      </c>
      <c r="S35" s="26">
        <f>SUM(ВДТБ!S35+РТБ!S35)</f>
        <v>0</v>
      </c>
      <c r="T35" s="9">
        <f t="shared" si="7"/>
        <v>0</v>
      </c>
      <c r="U35" s="26">
        <f>SUM(ВДТБ!U35+РТБ!U35)</f>
        <v>0</v>
      </c>
      <c r="V35" s="9">
        <f t="shared" si="8"/>
        <v>0</v>
      </c>
      <c r="X35" s="47">
        <f t="shared" si="10"/>
        <v>8</v>
      </c>
      <c r="Y35" s="16"/>
      <c r="AA35" s="16"/>
      <c r="AC35" s="16"/>
      <c r="AG35" s="16"/>
    </row>
    <row r="36" spans="2:33" ht="16.5" thickBot="1">
      <c r="B36" s="63">
        <v>27</v>
      </c>
      <c r="C36" s="64" t="s">
        <v>50</v>
      </c>
      <c r="D36" s="59">
        <f t="shared" si="9"/>
        <v>35</v>
      </c>
      <c r="E36" s="26">
        <f>SUM(ВДТБ!E36+РТБ!E36)</f>
        <v>7</v>
      </c>
      <c r="F36" s="27">
        <f t="shared" si="0"/>
        <v>20</v>
      </c>
      <c r="G36" s="26">
        <f>SUM(ВДТБ!G36+РТБ!G36)</f>
        <v>3</v>
      </c>
      <c r="H36" s="4">
        <f t="shared" si="1"/>
        <v>10.714285714285714</v>
      </c>
      <c r="I36" s="26">
        <f>SUM(ВДТБ!I36+РТБ!I36)</f>
        <v>24</v>
      </c>
      <c r="J36" s="9">
        <f t="shared" si="2"/>
        <v>85.71428571428571</v>
      </c>
      <c r="K36" s="26">
        <f>SUM(ВДТБ!K36+РТБ!K36)</f>
        <v>0</v>
      </c>
      <c r="L36" s="27">
        <f t="shared" si="3"/>
        <v>0</v>
      </c>
      <c r="M36" s="26">
        <f>SUM(ВДТБ!M36+РТБ!M36)</f>
        <v>0</v>
      </c>
      <c r="N36" s="6">
        <f t="shared" si="4"/>
        <v>0</v>
      </c>
      <c r="O36" s="26">
        <f>SUM(ВДТБ!O36+РТБ!O36)</f>
        <v>0</v>
      </c>
      <c r="P36" s="27">
        <f t="shared" si="5"/>
        <v>0</v>
      </c>
      <c r="Q36" s="26">
        <f>SUM(ВДТБ!Q36+РТБ!Q36)</f>
        <v>1</v>
      </c>
      <c r="R36" s="9">
        <f t="shared" si="6"/>
        <v>3.571428571428571</v>
      </c>
      <c r="S36" s="26">
        <f>SUM(ВДТБ!S36+РТБ!S36)</f>
        <v>0</v>
      </c>
      <c r="T36" s="9">
        <f t="shared" si="7"/>
        <v>0</v>
      </c>
      <c r="U36" s="26">
        <f>SUM(ВДТБ!U36+РТБ!U36)</f>
        <v>0</v>
      </c>
      <c r="V36" s="9">
        <f t="shared" si="8"/>
        <v>0</v>
      </c>
      <c r="X36" s="47">
        <f t="shared" si="10"/>
        <v>28</v>
      </c>
      <c r="Y36" s="16"/>
      <c r="AA36" s="16"/>
      <c r="AC36" s="16"/>
      <c r="AG36" s="16"/>
    </row>
    <row r="37" spans="2:26" ht="16.5" thickBot="1">
      <c r="B37" s="191" t="s">
        <v>45</v>
      </c>
      <c r="C37" s="192"/>
      <c r="D37" s="60">
        <f>SUM(D8:D32)</f>
        <v>11817</v>
      </c>
      <c r="E37" s="75">
        <f aca="true" t="shared" si="11" ref="E37:U37">SUM(E8:E32)</f>
        <v>2955</v>
      </c>
      <c r="F37" s="74">
        <f t="shared" si="0"/>
        <v>25.006346788525008</v>
      </c>
      <c r="G37" s="75">
        <f t="shared" si="11"/>
        <v>1875</v>
      </c>
      <c r="H37" s="28">
        <f t="shared" si="1"/>
        <v>21.15775220040623</v>
      </c>
      <c r="I37" s="76">
        <f t="shared" si="11"/>
        <v>5065</v>
      </c>
      <c r="J37" s="45">
        <f t="shared" si="2"/>
        <v>57.154141277364026</v>
      </c>
      <c r="K37" s="75">
        <f t="shared" si="11"/>
        <v>835</v>
      </c>
      <c r="L37" s="74">
        <f t="shared" si="3"/>
        <v>9.422252313247574</v>
      </c>
      <c r="M37" s="75">
        <f t="shared" si="11"/>
        <v>491</v>
      </c>
      <c r="N37" s="54">
        <f t="shared" si="4"/>
        <v>5.540510042879712</v>
      </c>
      <c r="O37" s="76">
        <f t="shared" si="11"/>
        <v>110</v>
      </c>
      <c r="P37" s="74">
        <f t="shared" si="5"/>
        <v>1.2412547957571656</v>
      </c>
      <c r="Q37" s="75">
        <f t="shared" si="11"/>
        <v>478</v>
      </c>
      <c r="R37" s="45">
        <f t="shared" si="6"/>
        <v>5.393816294290228</v>
      </c>
      <c r="S37" s="75">
        <f t="shared" si="11"/>
        <v>7</v>
      </c>
      <c r="T37" s="45">
        <f t="shared" si="7"/>
        <v>0.07898894154818326</v>
      </c>
      <c r="U37" s="75">
        <f t="shared" si="11"/>
        <v>1</v>
      </c>
      <c r="V37" s="45">
        <f t="shared" si="8"/>
        <v>0.011284134506883321</v>
      </c>
      <c r="X37" s="36">
        <f>SUM(X8:X32)</f>
        <v>8862</v>
      </c>
      <c r="Y37" s="16"/>
      <c r="Z37" s="16"/>
    </row>
    <row r="38" spans="2:26" ht="16.5" thickBot="1">
      <c r="B38" s="210" t="s">
        <v>46</v>
      </c>
      <c r="C38" s="247"/>
      <c r="D38" s="60">
        <f>SUM(D8:D36)</f>
        <v>12255</v>
      </c>
      <c r="E38" s="75">
        <f aca="true" t="shared" si="12" ref="E38:U38">SUM(E8:E36)</f>
        <v>3106</v>
      </c>
      <c r="F38" s="74">
        <f t="shared" si="0"/>
        <v>25.344757241942062</v>
      </c>
      <c r="G38" s="75">
        <f t="shared" si="12"/>
        <v>1899</v>
      </c>
      <c r="H38" s="28">
        <f t="shared" si="1"/>
        <v>20.756366816045468</v>
      </c>
      <c r="I38" s="76">
        <f t="shared" si="12"/>
        <v>5258</v>
      </c>
      <c r="J38" s="45">
        <f t="shared" si="2"/>
        <v>57.4707618318942</v>
      </c>
      <c r="K38" s="75">
        <f t="shared" si="12"/>
        <v>848</v>
      </c>
      <c r="L38" s="74">
        <f t="shared" si="3"/>
        <v>9.268772543447373</v>
      </c>
      <c r="M38" s="75">
        <f t="shared" si="12"/>
        <v>504</v>
      </c>
      <c r="N38" s="54">
        <f t="shared" si="4"/>
        <v>5.508798775822494</v>
      </c>
      <c r="O38" s="76">
        <f t="shared" si="12"/>
        <v>119</v>
      </c>
      <c r="P38" s="74">
        <f t="shared" si="5"/>
        <v>1.300688599846978</v>
      </c>
      <c r="Q38" s="75">
        <f t="shared" si="12"/>
        <v>513</v>
      </c>
      <c r="R38" s="45">
        <f t="shared" si="6"/>
        <v>5.6071701825336095</v>
      </c>
      <c r="S38" s="75">
        <f t="shared" si="12"/>
        <v>7</v>
      </c>
      <c r="T38" s="45">
        <f t="shared" si="7"/>
        <v>0.07651109410864575</v>
      </c>
      <c r="U38" s="75">
        <f t="shared" si="12"/>
        <v>1</v>
      </c>
      <c r="V38" s="45">
        <f t="shared" si="8"/>
        <v>0.010930156301235108</v>
      </c>
      <c r="X38" s="36">
        <f>SUM(X8:X36)</f>
        <v>9149</v>
      </c>
      <c r="Z38" s="16"/>
    </row>
    <row r="39" spans="2:22" ht="12.75">
      <c r="B39" s="197" t="s">
        <v>35</v>
      </c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</row>
    <row r="40" spans="2:22" ht="12.75">
      <c r="B40" s="201" t="s">
        <v>36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14"/>
      <c r="V40" s="14"/>
    </row>
  </sheetData>
  <sheetProtection/>
  <mergeCells count="22">
    <mergeCell ref="B39:V39"/>
    <mergeCell ref="B40:T40"/>
    <mergeCell ref="B38:C38"/>
    <mergeCell ref="B37:C37"/>
    <mergeCell ref="D3:F3"/>
    <mergeCell ref="G3:J3"/>
    <mergeCell ref="X3:X7"/>
    <mergeCell ref="D4:D7"/>
    <mergeCell ref="I4:J6"/>
    <mergeCell ref="M3:P3"/>
    <mergeCell ref="E4:F6"/>
    <mergeCell ref="S3:T6"/>
    <mergeCell ref="U3:V6"/>
    <mergeCell ref="T1:V1"/>
    <mergeCell ref="B2:V2"/>
    <mergeCell ref="B3:B7"/>
    <mergeCell ref="C3:C7"/>
    <mergeCell ref="Q3:R6"/>
    <mergeCell ref="K3:L6"/>
    <mergeCell ref="O4:P6"/>
    <mergeCell ref="G4:H6"/>
    <mergeCell ref="M4:N6"/>
  </mergeCells>
  <printOptions/>
  <pageMargins left="0.32" right="0.37" top="0.21" bottom="0.25" header="0.18" footer="0.16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G40"/>
  <sheetViews>
    <sheetView zoomScale="82" zoomScaleNormal="82" zoomScalePageLayoutView="0" workbookViewId="0" topLeftCell="A1">
      <selection activeCell="D42" sqref="D42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24.140625" style="0" customWidth="1"/>
    <col min="4" max="4" width="10.7109375" style="0" customWidth="1"/>
    <col min="5" max="21" width="6.8515625" style="0" customWidth="1"/>
    <col min="22" max="22" width="8.7109375" style="0" customWidth="1"/>
  </cols>
  <sheetData>
    <row r="1" spans="20:22" ht="15.75">
      <c r="T1" s="186"/>
      <c r="U1" s="186"/>
      <c r="V1" s="186"/>
    </row>
    <row r="2" spans="2:22" ht="21" customHeight="1" thickBot="1">
      <c r="B2" s="252" t="s">
        <v>59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2:24" ht="28.5" customHeight="1" thickBot="1">
      <c r="B3" s="193" t="s">
        <v>0</v>
      </c>
      <c r="C3" s="195" t="s">
        <v>26</v>
      </c>
      <c r="D3" s="257" t="s">
        <v>40</v>
      </c>
      <c r="E3" s="257"/>
      <c r="F3" s="257"/>
      <c r="G3" s="258" t="s">
        <v>28</v>
      </c>
      <c r="H3" s="258"/>
      <c r="I3" s="258"/>
      <c r="J3" s="259"/>
      <c r="K3" s="174" t="s">
        <v>29</v>
      </c>
      <c r="L3" s="180"/>
      <c r="M3" s="206" t="s">
        <v>30</v>
      </c>
      <c r="N3" s="207"/>
      <c r="O3" s="207"/>
      <c r="P3" s="256"/>
      <c r="Q3" s="174" t="s">
        <v>51</v>
      </c>
      <c r="R3" s="180"/>
      <c r="S3" s="174" t="s">
        <v>52</v>
      </c>
      <c r="T3" s="180"/>
      <c r="U3" s="183" t="s">
        <v>31</v>
      </c>
      <c r="V3" s="180"/>
      <c r="X3" s="171" t="s">
        <v>43</v>
      </c>
    </row>
    <row r="4" spans="2:24" ht="12.75">
      <c r="B4" s="202"/>
      <c r="C4" s="204"/>
      <c r="D4" s="253" t="s">
        <v>39</v>
      </c>
      <c r="E4" s="174" t="s">
        <v>42</v>
      </c>
      <c r="F4" s="180"/>
      <c r="G4" s="174" t="s">
        <v>32</v>
      </c>
      <c r="H4" s="175"/>
      <c r="I4" s="175" t="s">
        <v>33</v>
      </c>
      <c r="J4" s="180"/>
      <c r="K4" s="176"/>
      <c r="L4" s="181"/>
      <c r="M4" s="174" t="s">
        <v>37</v>
      </c>
      <c r="N4" s="175"/>
      <c r="O4" s="175" t="s">
        <v>38</v>
      </c>
      <c r="P4" s="180"/>
      <c r="Q4" s="176"/>
      <c r="R4" s="181"/>
      <c r="S4" s="176"/>
      <c r="T4" s="181"/>
      <c r="U4" s="184"/>
      <c r="V4" s="181"/>
      <c r="X4" s="172"/>
    </row>
    <row r="5" spans="2:24" ht="12.75">
      <c r="B5" s="202"/>
      <c r="C5" s="204"/>
      <c r="D5" s="254"/>
      <c r="E5" s="176"/>
      <c r="F5" s="181"/>
      <c r="G5" s="176"/>
      <c r="H5" s="177"/>
      <c r="I5" s="177"/>
      <c r="J5" s="181"/>
      <c r="K5" s="176"/>
      <c r="L5" s="181"/>
      <c r="M5" s="176"/>
      <c r="N5" s="177"/>
      <c r="O5" s="177"/>
      <c r="P5" s="181"/>
      <c r="Q5" s="176"/>
      <c r="R5" s="181"/>
      <c r="S5" s="176"/>
      <c r="T5" s="181"/>
      <c r="U5" s="184"/>
      <c r="V5" s="181"/>
      <c r="X5" s="172"/>
    </row>
    <row r="6" spans="2:24" ht="12.75">
      <c r="B6" s="202"/>
      <c r="C6" s="204"/>
      <c r="D6" s="254"/>
      <c r="E6" s="176"/>
      <c r="F6" s="181"/>
      <c r="G6" s="176"/>
      <c r="H6" s="177"/>
      <c r="I6" s="177"/>
      <c r="J6" s="181"/>
      <c r="K6" s="176"/>
      <c r="L6" s="181"/>
      <c r="M6" s="176"/>
      <c r="N6" s="177"/>
      <c r="O6" s="177"/>
      <c r="P6" s="181"/>
      <c r="Q6" s="176"/>
      <c r="R6" s="181"/>
      <c r="S6" s="176"/>
      <c r="T6" s="181"/>
      <c r="U6" s="184"/>
      <c r="V6" s="181"/>
      <c r="X6" s="172"/>
    </row>
    <row r="7" spans="2:25" ht="13.5" thickBot="1">
      <c r="B7" s="203"/>
      <c r="C7" s="205"/>
      <c r="D7" s="255"/>
      <c r="E7" s="22" t="s">
        <v>34</v>
      </c>
      <c r="F7" s="21" t="s">
        <v>27</v>
      </c>
      <c r="G7" s="22" t="s">
        <v>34</v>
      </c>
      <c r="H7" s="20" t="s">
        <v>27</v>
      </c>
      <c r="I7" s="20" t="s">
        <v>34</v>
      </c>
      <c r="J7" s="21" t="s">
        <v>27</v>
      </c>
      <c r="K7" s="22" t="s">
        <v>34</v>
      </c>
      <c r="L7" s="21" t="s">
        <v>27</v>
      </c>
      <c r="M7" s="22" t="s">
        <v>34</v>
      </c>
      <c r="N7" s="20" t="s">
        <v>27</v>
      </c>
      <c r="O7" s="20" t="s">
        <v>34</v>
      </c>
      <c r="P7" s="21" t="s">
        <v>27</v>
      </c>
      <c r="Q7" s="22" t="s">
        <v>34</v>
      </c>
      <c r="R7" s="21" t="s">
        <v>27</v>
      </c>
      <c r="S7" s="22" t="s">
        <v>34</v>
      </c>
      <c r="T7" s="21" t="s">
        <v>27</v>
      </c>
      <c r="U7" s="19" t="s">
        <v>34</v>
      </c>
      <c r="V7" s="21" t="s">
        <v>27</v>
      </c>
      <c r="X7" s="173"/>
      <c r="Y7" s="16"/>
    </row>
    <row r="8" spans="2:33" ht="15.75">
      <c r="B8" s="2">
        <v>1</v>
      </c>
      <c r="C8" s="17" t="s">
        <v>1</v>
      </c>
      <c r="D8" s="57">
        <f>SUM(E8+G8+I8+K8+M8+O8+Q8+S8+U8)</f>
        <v>431</v>
      </c>
      <c r="E8" s="26">
        <f>SUM(ВДТБ!E8+РТБ!E8)</f>
        <v>80</v>
      </c>
      <c r="F8" s="27">
        <f aca="true" t="shared" si="0" ref="F8:F38">E8/D8*100</f>
        <v>18.561484918793504</v>
      </c>
      <c r="G8" s="26">
        <f>SUM(ВДТБ!G8+РТБ!G8)</f>
        <v>20</v>
      </c>
      <c r="H8" s="4">
        <f aca="true" t="shared" si="1" ref="H8:H38">G8/X8*100</f>
        <v>5.698005698005698</v>
      </c>
      <c r="I8" s="26">
        <v>276</v>
      </c>
      <c r="J8" s="9">
        <f aca="true" t="shared" si="2" ref="J8:J38">I8/X8*100</f>
        <v>78.63247863247864</v>
      </c>
      <c r="K8" s="26">
        <v>23</v>
      </c>
      <c r="L8" s="27">
        <f aca="true" t="shared" si="3" ref="L8:L38">K8/X8*100</f>
        <v>6.552706552706552</v>
      </c>
      <c r="M8" s="26">
        <f>SUM(ВДТБ!M8+РТБ!M8)</f>
        <v>6</v>
      </c>
      <c r="N8" s="7">
        <f aca="true" t="shared" si="4" ref="N8:N38">M8/X8*100</f>
        <v>1.7094017094017095</v>
      </c>
      <c r="O8" s="26">
        <v>8</v>
      </c>
      <c r="P8" s="27">
        <f aca="true" t="shared" si="5" ref="P8:P38">O8/X8*100</f>
        <v>2.2792022792022792</v>
      </c>
      <c r="Q8" s="26">
        <v>16</v>
      </c>
      <c r="R8" s="9">
        <f aca="true" t="shared" si="6" ref="R8:R38">Q8/X8*100</f>
        <v>4.5584045584045585</v>
      </c>
      <c r="S8" s="26">
        <v>2</v>
      </c>
      <c r="T8" s="9">
        <f aca="true" t="shared" si="7" ref="T8:T38">S8/X8*100</f>
        <v>0.5698005698005698</v>
      </c>
      <c r="U8" s="26">
        <f>SUM(ВДТБ!U8+РТБ!U8)</f>
        <v>0</v>
      </c>
      <c r="V8" s="9">
        <f aca="true" t="shared" si="8" ref="V8:V38">U8/X8*100</f>
        <v>0</v>
      </c>
      <c r="W8" s="132"/>
      <c r="X8" s="47">
        <f>D8-E8</f>
        <v>351</v>
      </c>
      <c r="Y8" s="16"/>
      <c r="AA8" s="16"/>
      <c r="AC8" s="16"/>
      <c r="AG8" s="16"/>
    </row>
    <row r="9" spans="2:33" ht="15.75">
      <c r="B9" s="3">
        <v>2</v>
      </c>
      <c r="C9" s="17" t="s">
        <v>2</v>
      </c>
      <c r="D9" s="59">
        <f aca="true" t="shared" si="9" ref="D9:D36">SUM(E9+G9+I9+K9+M9+O9+Q9+S9+U9)</f>
        <v>357</v>
      </c>
      <c r="E9" s="26">
        <f>SUM(ВДТБ!E9+РТБ!E9)</f>
        <v>87</v>
      </c>
      <c r="F9" s="27">
        <f t="shared" si="0"/>
        <v>24.369747899159663</v>
      </c>
      <c r="G9" s="26">
        <v>84</v>
      </c>
      <c r="H9" s="4">
        <f t="shared" si="1"/>
        <v>31.11111111111111</v>
      </c>
      <c r="I9" s="26">
        <v>125</v>
      </c>
      <c r="J9" s="9">
        <f t="shared" si="2"/>
        <v>46.2962962962963</v>
      </c>
      <c r="K9" s="26">
        <v>30</v>
      </c>
      <c r="L9" s="27">
        <f t="shared" si="3"/>
        <v>11.11111111111111</v>
      </c>
      <c r="M9" s="26">
        <f>SUM(ВДТБ!M9+РТБ!M9)</f>
        <v>15</v>
      </c>
      <c r="N9" s="6">
        <f t="shared" si="4"/>
        <v>5.555555555555555</v>
      </c>
      <c r="O9" s="26">
        <v>4</v>
      </c>
      <c r="P9" s="27">
        <f t="shared" si="5"/>
        <v>1.4814814814814816</v>
      </c>
      <c r="Q9" s="26">
        <v>12</v>
      </c>
      <c r="R9" s="9">
        <f t="shared" si="6"/>
        <v>4.444444444444445</v>
      </c>
      <c r="S9" s="26">
        <f>SUM(ВДТБ!S9+РТБ!S9)</f>
        <v>0</v>
      </c>
      <c r="T9" s="9">
        <f t="shared" si="7"/>
        <v>0</v>
      </c>
      <c r="U9" s="26">
        <f>SUM(ВДТБ!U9+РТБ!U9)</f>
        <v>0</v>
      </c>
      <c r="V9" s="9">
        <f t="shared" si="8"/>
        <v>0</v>
      </c>
      <c r="X9" s="47">
        <f aca="true" t="shared" si="10" ref="X9:X36">D9-E9</f>
        <v>270</v>
      </c>
      <c r="Y9" s="16"/>
      <c r="AA9" s="16"/>
      <c r="AC9" s="16"/>
      <c r="AG9" s="16"/>
    </row>
    <row r="10" spans="2:33" ht="15.75">
      <c r="B10" s="3">
        <v>3</v>
      </c>
      <c r="C10" s="17" t="s">
        <v>3</v>
      </c>
      <c r="D10" s="59">
        <f t="shared" si="9"/>
        <v>1174</v>
      </c>
      <c r="E10" s="26">
        <f>SUM(ВДТБ!E10+РТБ!E10)</f>
        <v>337</v>
      </c>
      <c r="F10" s="27">
        <f t="shared" si="0"/>
        <v>28.70528109028961</v>
      </c>
      <c r="G10" s="26">
        <v>123</v>
      </c>
      <c r="H10" s="4">
        <f t="shared" si="1"/>
        <v>14.695340501792115</v>
      </c>
      <c r="I10" s="26">
        <v>528</v>
      </c>
      <c r="J10" s="9">
        <f t="shared" si="2"/>
        <v>63.08243727598566</v>
      </c>
      <c r="K10" s="26">
        <v>70</v>
      </c>
      <c r="L10" s="27">
        <f t="shared" si="3"/>
        <v>8.363201911589007</v>
      </c>
      <c r="M10" s="26">
        <f>SUM(ВДТБ!M10+РТБ!M10)</f>
        <v>46</v>
      </c>
      <c r="N10" s="6">
        <f t="shared" si="4"/>
        <v>5.4958183990442055</v>
      </c>
      <c r="O10" s="26">
        <v>33</v>
      </c>
      <c r="P10" s="27">
        <f t="shared" si="5"/>
        <v>3.942652329749104</v>
      </c>
      <c r="Q10" s="26">
        <v>37</v>
      </c>
      <c r="R10" s="9">
        <f t="shared" si="6"/>
        <v>4.4205495818399045</v>
      </c>
      <c r="S10" s="26">
        <f>SUM(ВДТБ!S10+РТБ!S10)</f>
        <v>0</v>
      </c>
      <c r="T10" s="9">
        <f t="shared" si="7"/>
        <v>0</v>
      </c>
      <c r="U10" s="26">
        <f>SUM(ВДТБ!U10+РТБ!U10)</f>
        <v>0</v>
      </c>
      <c r="V10" s="9">
        <f t="shared" si="8"/>
        <v>0</v>
      </c>
      <c r="W10" s="132"/>
      <c r="X10" s="47">
        <f t="shared" si="10"/>
        <v>837</v>
      </c>
      <c r="Y10" s="16"/>
      <c r="AA10" s="16"/>
      <c r="AC10" s="16"/>
      <c r="AG10" s="16"/>
    </row>
    <row r="11" spans="2:33" ht="15.75">
      <c r="B11" s="3">
        <v>4</v>
      </c>
      <c r="C11" s="17" t="s">
        <v>4</v>
      </c>
      <c r="D11" s="59">
        <f t="shared" si="9"/>
        <v>674</v>
      </c>
      <c r="E11" s="26">
        <f>SUM(ВДТБ!E11+РТБ!E11)</f>
        <v>160</v>
      </c>
      <c r="F11" s="27">
        <f t="shared" si="0"/>
        <v>23.738872403560833</v>
      </c>
      <c r="G11" s="26">
        <v>148</v>
      </c>
      <c r="H11" s="4">
        <f t="shared" si="1"/>
        <v>28.793774319066145</v>
      </c>
      <c r="I11" s="26">
        <v>254</v>
      </c>
      <c r="J11" s="9">
        <f t="shared" si="2"/>
        <v>49.416342412451364</v>
      </c>
      <c r="K11" s="26">
        <v>50</v>
      </c>
      <c r="L11" s="27">
        <f t="shared" si="3"/>
        <v>9.72762645914397</v>
      </c>
      <c r="M11" s="26">
        <f>SUM(ВДТБ!M11+РТБ!M11)</f>
        <v>30</v>
      </c>
      <c r="N11" s="6">
        <f t="shared" si="4"/>
        <v>5.836575875486381</v>
      </c>
      <c r="O11" s="26">
        <v>7</v>
      </c>
      <c r="P11" s="27">
        <f t="shared" si="5"/>
        <v>1.3618677042801557</v>
      </c>
      <c r="Q11" s="26">
        <v>25</v>
      </c>
      <c r="R11" s="9">
        <f t="shared" si="6"/>
        <v>4.863813229571985</v>
      </c>
      <c r="S11" s="26">
        <f>SUM(ВДТБ!S11+РТБ!S11)</f>
        <v>0</v>
      </c>
      <c r="T11" s="9">
        <f t="shared" si="7"/>
        <v>0</v>
      </c>
      <c r="U11" s="26">
        <f>SUM(ВДТБ!U11+РТБ!U11)</f>
        <v>0</v>
      </c>
      <c r="V11" s="9">
        <f t="shared" si="8"/>
        <v>0</v>
      </c>
      <c r="X11" s="47">
        <f t="shared" si="10"/>
        <v>514</v>
      </c>
      <c r="Y11" s="16"/>
      <c r="AA11" s="16"/>
      <c r="AC11" s="16"/>
      <c r="AG11" s="16"/>
    </row>
    <row r="12" spans="2:33" ht="15.75">
      <c r="B12" s="3">
        <v>5</v>
      </c>
      <c r="C12" s="17" t="s">
        <v>5</v>
      </c>
      <c r="D12" s="59">
        <f t="shared" si="9"/>
        <v>458</v>
      </c>
      <c r="E12" s="26">
        <f>SUM(ВДТБ!E12+РТБ!E12)</f>
        <v>85</v>
      </c>
      <c r="F12" s="27">
        <f t="shared" si="0"/>
        <v>18.5589519650655</v>
      </c>
      <c r="G12" s="26">
        <v>135</v>
      </c>
      <c r="H12" s="4">
        <f t="shared" si="1"/>
        <v>36.193029490616624</v>
      </c>
      <c r="I12" s="26">
        <v>169</v>
      </c>
      <c r="J12" s="9">
        <f t="shared" si="2"/>
        <v>45.30831099195711</v>
      </c>
      <c r="K12" s="26">
        <v>32</v>
      </c>
      <c r="L12" s="27">
        <f t="shared" si="3"/>
        <v>8.579088471849866</v>
      </c>
      <c r="M12" s="26">
        <f>SUM(ВДТБ!M12+РТБ!M12)</f>
        <v>16</v>
      </c>
      <c r="N12" s="6">
        <f t="shared" si="4"/>
        <v>4.289544235924933</v>
      </c>
      <c r="O12" s="26">
        <v>3</v>
      </c>
      <c r="P12" s="27">
        <f t="shared" si="5"/>
        <v>0.8042895442359249</v>
      </c>
      <c r="Q12" s="26">
        <v>18</v>
      </c>
      <c r="R12" s="9">
        <f t="shared" si="6"/>
        <v>4.825737265415549</v>
      </c>
      <c r="S12" s="26">
        <f>SUM(ВДТБ!S12+РТБ!S12)</f>
        <v>0</v>
      </c>
      <c r="T12" s="9">
        <f t="shared" si="7"/>
        <v>0</v>
      </c>
      <c r="U12" s="26">
        <f>SUM(ВДТБ!U12+РТБ!U12)</f>
        <v>0</v>
      </c>
      <c r="V12" s="9">
        <f t="shared" si="8"/>
        <v>0</v>
      </c>
      <c r="X12" s="47">
        <f t="shared" si="10"/>
        <v>373</v>
      </c>
      <c r="Y12" s="16"/>
      <c r="AA12" s="16"/>
      <c r="AC12" s="16"/>
      <c r="AG12" s="16"/>
    </row>
    <row r="13" spans="2:33" ht="15.75">
      <c r="B13" s="3">
        <v>6</v>
      </c>
      <c r="C13" s="17" t="s">
        <v>6</v>
      </c>
      <c r="D13" s="59">
        <f t="shared" si="9"/>
        <v>475</v>
      </c>
      <c r="E13" s="26">
        <f>SUM(ВДТБ!E13+РТБ!E13)</f>
        <v>73</v>
      </c>
      <c r="F13" s="27">
        <f t="shared" si="0"/>
        <v>15.368421052631579</v>
      </c>
      <c r="G13" s="26">
        <v>101</v>
      </c>
      <c r="H13" s="4">
        <f t="shared" si="1"/>
        <v>25.12437810945274</v>
      </c>
      <c r="I13" s="26">
        <v>214</v>
      </c>
      <c r="J13" s="9">
        <f t="shared" si="2"/>
        <v>53.233830845771145</v>
      </c>
      <c r="K13" s="26">
        <f>SUM(ВДТБ!K13+РТБ!K13)</f>
        <v>10</v>
      </c>
      <c r="L13" s="27">
        <f t="shared" si="3"/>
        <v>2.4875621890547266</v>
      </c>
      <c r="M13" s="26">
        <f>SUM(ВДТБ!M13+РТБ!M13)</f>
        <v>25</v>
      </c>
      <c r="N13" s="6">
        <f t="shared" si="4"/>
        <v>6.218905472636816</v>
      </c>
      <c r="O13" s="26">
        <v>5</v>
      </c>
      <c r="P13" s="27">
        <f t="shared" si="5"/>
        <v>1.2437810945273633</v>
      </c>
      <c r="Q13" s="26">
        <v>47</v>
      </c>
      <c r="R13" s="9">
        <f t="shared" si="6"/>
        <v>11.691542288557214</v>
      </c>
      <c r="S13" s="26">
        <f>SUM(ВДТБ!S13+РТБ!S13)</f>
        <v>0</v>
      </c>
      <c r="T13" s="9">
        <f t="shared" si="7"/>
        <v>0</v>
      </c>
      <c r="U13" s="26">
        <f>SUM(ВДТБ!U13+РТБ!U13)</f>
        <v>0</v>
      </c>
      <c r="V13" s="9">
        <f t="shared" si="8"/>
        <v>0</v>
      </c>
      <c r="X13" s="47">
        <f t="shared" si="10"/>
        <v>402</v>
      </c>
      <c r="Y13" s="16"/>
      <c r="AA13" s="16"/>
      <c r="AC13" s="16"/>
      <c r="AG13" s="16"/>
    </row>
    <row r="14" spans="2:33" ht="15.75">
      <c r="B14" s="3">
        <v>7</v>
      </c>
      <c r="C14" s="17" t="s">
        <v>7</v>
      </c>
      <c r="D14" s="59">
        <f t="shared" si="9"/>
        <v>584</v>
      </c>
      <c r="E14" s="26">
        <f>SUM(ВДТБ!E14+РТБ!E14)</f>
        <v>181</v>
      </c>
      <c r="F14" s="27">
        <f t="shared" si="0"/>
        <v>30.993150684931507</v>
      </c>
      <c r="G14" s="26">
        <v>66</v>
      </c>
      <c r="H14" s="4">
        <f t="shared" si="1"/>
        <v>16.377171215880892</v>
      </c>
      <c r="I14" s="26">
        <v>226</v>
      </c>
      <c r="J14" s="9">
        <f t="shared" si="2"/>
        <v>56.07940446650124</v>
      </c>
      <c r="K14" s="26">
        <v>35</v>
      </c>
      <c r="L14" s="27">
        <f t="shared" si="3"/>
        <v>8.6848635235732</v>
      </c>
      <c r="M14" s="26">
        <f>SUM(ВДТБ!M14+РТБ!M14)</f>
        <v>27</v>
      </c>
      <c r="N14" s="6">
        <f t="shared" si="4"/>
        <v>6.699751861042183</v>
      </c>
      <c r="O14" s="26">
        <v>17</v>
      </c>
      <c r="P14" s="27">
        <f t="shared" si="5"/>
        <v>4.218362282878412</v>
      </c>
      <c r="Q14" s="26">
        <v>32</v>
      </c>
      <c r="R14" s="9">
        <f t="shared" si="6"/>
        <v>7.94044665012407</v>
      </c>
      <c r="S14" s="26">
        <f>SUM(ВДТБ!S14+РТБ!S14)</f>
        <v>0</v>
      </c>
      <c r="T14" s="9">
        <f t="shared" si="7"/>
        <v>0</v>
      </c>
      <c r="U14" s="26">
        <f>SUM(ВДТБ!U14+РТБ!U14)</f>
        <v>0</v>
      </c>
      <c r="V14" s="9">
        <f t="shared" si="8"/>
        <v>0</v>
      </c>
      <c r="X14" s="47">
        <f t="shared" si="10"/>
        <v>403</v>
      </c>
      <c r="Y14" s="16"/>
      <c r="AA14" s="16"/>
      <c r="AC14" s="16"/>
      <c r="AG14" s="16"/>
    </row>
    <row r="15" spans="2:33" ht="15.75">
      <c r="B15" s="3">
        <v>8</v>
      </c>
      <c r="C15" s="17" t="s">
        <v>8</v>
      </c>
      <c r="D15" s="59">
        <f t="shared" si="9"/>
        <v>370</v>
      </c>
      <c r="E15" s="26">
        <f>SUM(ВДТБ!E15+РТБ!E15)</f>
        <v>51</v>
      </c>
      <c r="F15" s="27">
        <f t="shared" si="0"/>
        <v>13.783783783783784</v>
      </c>
      <c r="G15" s="26">
        <v>83</v>
      </c>
      <c r="H15" s="4">
        <f t="shared" si="1"/>
        <v>26.01880877742947</v>
      </c>
      <c r="I15" s="26">
        <v>148</v>
      </c>
      <c r="J15" s="9">
        <f t="shared" si="2"/>
        <v>46.39498432601881</v>
      </c>
      <c r="K15" s="26">
        <f>SUM(ВДТБ!K15+РТБ!K15)</f>
        <v>28</v>
      </c>
      <c r="L15" s="27">
        <f t="shared" si="3"/>
        <v>8.77742946708464</v>
      </c>
      <c r="M15" s="26">
        <f>SUM(ВДТБ!M15+РТБ!M15)</f>
        <v>24</v>
      </c>
      <c r="N15" s="6">
        <f t="shared" si="4"/>
        <v>7.523510971786834</v>
      </c>
      <c r="O15" s="26">
        <v>16</v>
      </c>
      <c r="P15" s="27">
        <f t="shared" si="5"/>
        <v>5.015673981191222</v>
      </c>
      <c r="Q15" s="26">
        <v>20</v>
      </c>
      <c r="R15" s="9">
        <f t="shared" si="6"/>
        <v>6.269592476489027</v>
      </c>
      <c r="S15" s="26">
        <f>SUM(ВДТБ!S15+РТБ!S15)</f>
        <v>0</v>
      </c>
      <c r="T15" s="9">
        <f t="shared" si="7"/>
        <v>0</v>
      </c>
      <c r="U15" s="26">
        <f>SUM(ВДТБ!U15+РТБ!U15)</f>
        <v>0</v>
      </c>
      <c r="V15" s="9">
        <f t="shared" si="8"/>
        <v>0</v>
      </c>
      <c r="X15" s="47">
        <f t="shared" si="10"/>
        <v>319</v>
      </c>
      <c r="Y15" s="16"/>
      <c r="AA15" s="16"/>
      <c r="AC15" s="16"/>
      <c r="AG15" s="16"/>
    </row>
    <row r="16" spans="2:33" ht="15.75">
      <c r="B16" s="3">
        <v>9</v>
      </c>
      <c r="C16" s="17" t="s">
        <v>9</v>
      </c>
      <c r="D16" s="59">
        <f t="shared" si="9"/>
        <v>678</v>
      </c>
      <c r="E16" s="26">
        <f>SUM(ВДТБ!E16+РТБ!E16)</f>
        <v>145</v>
      </c>
      <c r="F16" s="27">
        <f t="shared" si="0"/>
        <v>21.386430678466077</v>
      </c>
      <c r="G16" s="26">
        <v>86</v>
      </c>
      <c r="H16" s="4">
        <f t="shared" si="1"/>
        <v>16.135084427767353</v>
      </c>
      <c r="I16" s="26">
        <v>323</v>
      </c>
      <c r="J16" s="9">
        <f t="shared" si="2"/>
        <v>60.60037523452158</v>
      </c>
      <c r="K16" s="26">
        <v>57</v>
      </c>
      <c r="L16" s="27">
        <f t="shared" si="3"/>
        <v>10.694183864915573</v>
      </c>
      <c r="M16" s="26">
        <f>SUM(ВДТБ!M16+РТБ!M16)</f>
        <v>15</v>
      </c>
      <c r="N16" s="6">
        <f t="shared" si="4"/>
        <v>2.8142589118198873</v>
      </c>
      <c r="O16" s="26">
        <v>23</v>
      </c>
      <c r="P16" s="27">
        <f t="shared" si="5"/>
        <v>4.315196998123827</v>
      </c>
      <c r="Q16" s="26">
        <v>29</v>
      </c>
      <c r="R16" s="9">
        <f t="shared" si="6"/>
        <v>5.440900562851782</v>
      </c>
      <c r="S16" s="26">
        <f>SUM(ВДТБ!S16+РТБ!S16)</f>
        <v>0</v>
      </c>
      <c r="T16" s="9">
        <f t="shared" si="7"/>
        <v>0</v>
      </c>
      <c r="U16" s="26">
        <f>SUM(ВДТБ!U16+РТБ!U16)</f>
        <v>0</v>
      </c>
      <c r="V16" s="9">
        <f t="shared" si="8"/>
        <v>0</v>
      </c>
      <c r="W16" s="132"/>
      <c r="X16" s="47">
        <f t="shared" si="10"/>
        <v>533</v>
      </c>
      <c r="Y16" s="16"/>
      <c r="AA16" s="16"/>
      <c r="AC16" s="16"/>
      <c r="AG16" s="16"/>
    </row>
    <row r="17" spans="2:33" ht="15.75">
      <c r="B17" s="3">
        <v>10</v>
      </c>
      <c r="C17" s="17" t="s">
        <v>10</v>
      </c>
      <c r="D17" s="59">
        <f t="shared" si="9"/>
        <v>369</v>
      </c>
      <c r="E17" s="26">
        <f>SUM(ВДТБ!E17+РТБ!E17)</f>
        <v>86</v>
      </c>
      <c r="F17" s="27">
        <f t="shared" si="0"/>
        <v>23.306233062330623</v>
      </c>
      <c r="G17" s="26">
        <f>SUM(ВДТБ!G17+РТБ!G17)</f>
        <v>30</v>
      </c>
      <c r="H17" s="4">
        <f t="shared" si="1"/>
        <v>10.60070671378092</v>
      </c>
      <c r="I17" s="26">
        <v>180</v>
      </c>
      <c r="J17" s="9">
        <f t="shared" si="2"/>
        <v>63.60424028268551</v>
      </c>
      <c r="K17" s="26">
        <v>36</v>
      </c>
      <c r="L17" s="27">
        <f t="shared" si="3"/>
        <v>12.7208480565371</v>
      </c>
      <c r="M17" s="26">
        <f>SUM(ВДТБ!M17+РТБ!M17)</f>
        <v>23</v>
      </c>
      <c r="N17" s="6">
        <f t="shared" si="4"/>
        <v>8.12720848056537</v>
      </c>
      <c r="O17" s="26">
        <v>4</v>
      </c>
      <c r="P17" s="27">
        <f t="shared" si="5"/>
        <v>1.4134275618374559</v>
      </c>
      <c r="Q17" s="26">
        <v>10</v>
      </c>
      <c r="R17" s="9">
        <f t="shared" si="6"/>
        <v>3.53356890459364</v>
      </c>
      <c r="S17" s="26">
        <f>SUM(ВДТБ!S17+РТБ!S17)</f>
        <v>0</v>
      </c>
      <c r="T17" s="9">
        <f t="shared" si="7"/>
        <v>0</v>
      </c>
      <c r="U17" s="26">
        <f>SUM(ВДТБ!U17+РТБ!U17)</f>
        <v>0</v>
      </c>
      <c r="V17" s="9">
        <f t="shared" si="8"/>
        <v>0</v>
      </c>
      <c r="X17" s="47">
        <f t="shared" si="10"/>
        <v>283</v>
      </c>
      <c r="Y17" s="16"/>
      <c r="AA17" s="16"/>
      <c r="AC17" s="16"/>
      <c r="AG17" s="16"/>
    </row>
    <row r="18" spans="2:33" ht="15.75">
      <c r="B18" s="3">
        <v>11</v>
      </c>
      <c r="C18" s="17" t="s">
        <v>11</v>
      </c>
      <c r="D18" s="59">
        <f t="shared" si="9"/>
        <v>223</v>
      </c>
      <c r="E18" s="26">
        <f>SUM(ВДТБ!E18+РТБ!E18)</f>
        <v>90</v>
      </c>
      <c r="F18" s="27">
        <f t="shared" si="0"/>
        <v>40.35874439461883</v>
      </c>
      <c r="G18" s="26">
        <f>SUM(ВДТБ!G18+РТБ!G18)</f>
        <v>1</v>
      </c>
      <c r="H18" s="4">
        <f t="shared" si="1"/>
        <v>0.7518796992481203</v>
      </c>
      <c r="I18" s="26">
        <v>99</v>
      </c>
      <c r="J18" s="9">
        <f t="shared" si="2"/>
        <v>74.43609022556392</v>
      </c>
      <c r="K18" s="26">
        <f>SUM(ВДТБ!K18+РТБ!K18)</f>
        <v>10</v>
      </c>
      <c r="L18" s="27">
        <f t="shared" si="3"/>
        <v>7.518796992481203</v>
      </c>
      <c r="M18" s="26">
        <f>SUM(ВДТБ!M18+РТБ!M18)</f>
        <v>14</v>
      </c>
      <c r="N18" s="6">
        <f t="shared" si="4"/>
        <v>10.526315789473683</v>
      </c>
      <c r="O18" s="26">
        <v>4</v>
      </c>
      <c r="P18" s="27">
        <f t="shared" si="5"/>
        <v>3.007518796992481</v>
      </c>
      <c r="Q18" s="26">
        <f>SUM(ВДТБ!Q18+РТБ!Q18)</f>
        <v>4</v>
      </c>
      <c r="R18" s="9">
        <f t="shared" si="6"/>
        <v>3.007518796992481</v>
      </c>
      <c r="S18" s="26">
        <f>SUM(ВДТБ!S18+РТБ!S18)</f>
        <v>0</v>
      </c>
      <c r="T18" s="9">
        <f t="shared" si="7"/>
        <v>0</v>
      </c>
      <c r="U18" s="26">
        <f>SUM(ВДТБ!U18+РТБ!U18)</f>
        <v>1</v>
      </c>
      <c r="V18" s="9">
        <f t="shared" si="8"/>
        <v>0.7518796992481203</v>
      </c>
      <c r="W18" s="132"/>
      <c r="X18" s="47">
        <f t="shared" si="10"/>
        <v>133</v>
      </c>
      <c r="Y18" s="16"/>
      <c r="AA18" s="16"/>
      <c r="AC18" s="16"/>
      <c r="AG18" s="16"/>
    </row>
    <row r="19" spans="2:33" ht="15.75">
      <c r="B19" s="3">
        <v>12</v>
      </c>
      <c r="C19" s="17" t="s">
        <v>12</v>
      </c>
      <c r="D19" s="59">
        <f t="shared" si="9"/>
        <v>872</v>
      </c>
      <c r="E19" s="26">
        <f>SUM(ВДТБ!E19+РТБ!E19)</f>
        <v>151</v>
      </c>
      <c r="F19" s="27">
        <f t="shared" si="0"/>
        <v>17.31651376146789</v>
      </c>
      <c r="G19" s="26">
        <v>223</v>
      </c>
      <c r="H19" s="4">
        <f t="shared" si="1"/>
        <v>30.929264909847433</v>
      </c>
      <c r="I19" s="26">
        <v>381</v>
      </c>
      <c r="J19" s="9">
        <f t="shared" si="2"/>
        <v>52.843273231622746</v>
      </c>
      <c r="K19" s="26">
        <v>54</v>
      </c>
      <c r="L19" s="27">
        <f t="shared" si="3"/>
        <v>7.489597780859916</v>
      </c>
      <c r="M19" s="26">
        <f>SUM(ВДТБ!M19+РТБ!M19)</f>
        <v>37</v>
      </c>
      <c r="N19" s="6">
        <f t="shared" si="4"/>
        <v>5.131761442441054</v>
      </c>
      <c r="O19" s="26">
        <v>12</v>
      </c>
      <c r="P19" s="27">
        <f t="shared" si="5"/>
        <v>1.6643550624133148</v>
      </c>
      <c r="Q19" s="26">
        <f>SUM(ВДТБ!Q19+РТБ!Q19)</f>
        <v>14</v>
      </c>
      <c r="R19" s="9">
        <f t="shared" si="6"/>
        <v>1.9417475728155338</v>
      </c>
      <c r="S19" s="26">
        <f>SUM(ВДТБ!S19+РТБ!S19)</f>
        <v>0</v>
      </c>
      <c r="T19" s="9">
        <f t="shared" si="7"/>
        <v>0</v>
      </c>
      <c r="U19" s="26">
        <f>SUM(ВДТБ!U19+РТБ!U19)</f>
        <v>0</v>
      </c>
      <c r="V19" s="9">
        <f t="shared" si="8"/>
        <v>0</v>
      </c>
      <c r="X19" s="47">
        <f t="shared" si="10"/>
        <v>721</v>
      </c>
      <c r="Y19" s="16"/>
      <c r="AA19" s="16"/>
      <c r="AC19" s="16"/>
      <c r="AG19" s="16"/>
    </row>
    <row r="20" spans="2:33" ht="15.75">
      <c r="B20" s="3">
        <v>13</v>
      </c>
      <c r="C20" s="17" t="s">
        <v>13</v>
      </c>
      <c r="D20" s="59">
        <f t="shared" si="9"/>
        <v>401</v>
      </c>
      <c r="E20" s="26">
        <f>SUM(ВДТБ!E20+РТБ!E20)</f>
        <v>109</v>
      </c>
      <c r="F20" s="27">
        <f t="shared" si="0"/>
        <v>27.18204488778055</v>
      </c>
      <c r="G20" s="26">
        <v>29</v>
      </c>
      <c r="H20" s="4">
        <f t="shared" si="1"/>
        <v>9.931506849315069</v>
      </c>
      <c r="I20" s="26">
        <v>225</v>
      </c>
      <c r="J20" s="9">
        <f t="shared" si="2"/>
        <v>77.05479452054794</v>
      </c>
      <c r="K20" s="26">
        <f>SUM(ВДТБ!K20+РТБ!K20)</f>
        <v>18</v>
      </c>
      <c r="L20" s="27">
        <f t="shared" si="3"/>
        <v>6.164383561643835</v>
      </c>
      <c r="M20" s="26">
        <f>SUM(ВДТБ!M20+РТБ!M20)</f>
        <v>4</v>
      </c>
      <c r="N20" s="6">
        <f t="shared" si="4"/>
        <v>1.36986301369863</v>
      </c>
      <c r="O20" s="26">
        <v>6</v>
      </c>
      <c r="P20" s="27">
        <f t="shared" si="5"/>
        <v>2.054794520547945</v>
      </c>
      <c r="Q20" s="26">
        <v>10</v>
      </c>
      <c r="R20" s="9">
        <f t="shared" si="6"/>
        <v>3.4246575342465753</v>
      </c>
      <c r="S20" s="26">
        <f>SUM(ВДТБ!S20+РТБ!S20)</f>
        <v>0</v>
      </c>
      <c r="T20" s="9">
        <f t="shared" si="7"/>
        <v>0</v>
      </c>
      <c r="U20" s="26">
        <f>SUM(ВДТБ!U20+РТБ!U20)</f>
        <v>0</v>
      </c>
      <c r="V20" s="9">
        <f t="shared" si="8"/>
        <v>0</v>
      </c>
      <c r="X20" s="47">
        <f t="shared" si="10"/>
        <v>292</v>
      </c>
      <c r="Y20" s="16"/>
      <c r="AA20" s="16"/>
      <c r="AC20" s="16"/>
      <c r="AG20" s="16"/>
    </row>
    <row r="21" spans="2:33" ht="15.75">
      <c r="B21" s="3">
        <v>14</v>
      </c>
      <c r="C21" s="17" t="s">
        <v>14</v>
      </c>
      <c r="D21" s="59">
        <f t="shared" si="9"/>
        <v>1648</v>
      </c>
      <c r="E21" s="26">
        <f>SUM(ВДТБ!E21+РТБ!E21)</f>
        <v>352</v>
      </c>
      <c r="F21" s="27">
        <f t="shared" si="0"/>
        <v>21.35922330097087</v>
      </c>
      <c r="G21" s="26">
        <v>235</v>
      </c>
      <c r="H21" s="4">
        <f t="shared" si="1"/>
        <v>18.132716049382715</v>
      </c>
      <c r="I21" s="26">
        <v>779</v>
      </c>
      <c r="J21" s="9">
        <f t="shared" si="2"/>
        <v>60.10802469135802</v>
      </c>
      <c r="K21" s="26">
        <v>145</v>
      </c>
      <c r="L21" s="27">
        <f t="shared" si="3"/>
        <v>11.188271604938272</v>
      </c>
      <c r="M21" s="26">
        <f>SUM(ВДТБ!M21+РТБ!M21)</f>
        <v>24</v>
      </c>
      <c r="N21" s="6">
        <f t="shared" si="4"/>
        <v>1.8518518518518516</v>
      </c>
      <c r="O21" s="26">
        <v>38</v>
      </c>
      <c r="P21" s="27">
        <f t="shared" si="5"/>
        <v>2.9320987654320985</v>
      </c>
      <c r="Q21" s="26">
        <v>74</v>
      </c>
      <c r="R21" s="9">
        <f t="shared" si="6"/>
        <v>5.709876543209877</v>
      </c>
      <c r="S21" s="26">
        <f>SUM(ВДТБ!S21+РТБ!S21)</f>
        <v>1</v>
      </c>
      <c r="T21" s="9">
        <f t="shared" si="7"/>
        <v>0.07716049382716049</v>
      </c>
      <c r="U21" s="26">
        <f>SUM(ВДТБ!U21+РТБ!U21)</f>
        <v>0</v>
      </c>
      <c r="V21" s="9">
        <f t="shared" si="8"/>
        <v>0</v>
      </c>
      <c r="X21" s="47">
        <f t="shared" si="10"/>
        <v>1296</v>
      </c>
      <c r="Y21" s="16"/>
      <c r="AA21" s="16"/>
      <c r="AC21" s="16"/>
      <c r="AG21" s="16"/>
    </row>
    <row r="22" spans="2:33" ht="15.75">
      <c r="B22" s="3">
        <v>15</v>
      </c>
      <c r="C22" s="17" t="s">
        <v>15</v>
      </c>
      <c r="D22" s="59">
        <f t="shared" si="9"/>
        <v>378</v>
      </c>
      <c r="E22" s="26">
        <f>SUM(ВДТБ!E22+РТБ!E22)</f>
        <v>98</v>
      </c>
      <c r="F22" s="27">
        <f t="shared" si="0"/>
        <v>25.925925925925924</v>
      </c>
      <c r="G22" s="26">
        <v>55</v>
      </c>
      <c r="H22" s="4">
        <f t="shared" si="1"/>
        <v>19.642857142857142</v>
      </c>
      <c r="I22" s="26">
        <v>150</v>
      </c>
      <c r="J22" s="9">
        <f t="shared" si="2"/>
        <v>53.57142857142857</v>
      </c>
      <c r="K22" s="26">
        <f>SUM(ВДТБ!K22+РТБ!K22)</f>
        <v>24</v>
      </c>
      <c r="L22" s="27">
        <f t="shared" si="3"/>
        <v>8.571428571428571</v>
      </c>
      <c r="M22" s="26">
        <f>SUM(ВДТБ!M22+РТБ!M22)</f>
        <v>32</v>
      </c>
      <c r="N22" s="6">
        <f t="shared" si="4"/>
        <v>11.428571428571429</v>
      </c>
      <c r="O22" s="26">
        <v>4</v>
      </c>
      <c r="P22" s="27">
        <f t="shared" si="5"/>
        <v>1.4285714285714286</v>
      </c>
      <c r="Q22" s="26">
        <v>15</v>
      </c>
      <c r="R22" s="9">
        <f t="shared" si="6"/>
        <v>5.357142857142857</v>
      </c>
      <c r="S22" s="26">
        <f>SUM(ВДТБ!S22+РТБ!S22)</f>
        <v>0</v>
      </c>
      <c r="T22" s="9">
        <f t="shared" si="7"/>
        <v>0</v>
      </c>
      <c r="U22" s="26">
        <f>SUM(ВДТБ!U22+РТБ!U22)</f>
        <v>0</v>
      </c>
      <c r="V22" s="9">
        <f t="shared" si="8"/>
        <v>0</v>
      </c>
      <c r="X22" s="47">
        <f t="shared" si="10"/>
        <v>280</v>
      </c>
      <c r="Y22" s="16"/>
      <c r="AA22" s="16"/>
      <c r="AC22" s="16"/>
      <c r="AG22" s="16"/>
    </row>
    <row r="23" spans="2:33" ht="15.75">
      <c r="B23" s="3">
        <v>16</v>
      </c>
      <c r="C23" s="17" t="s">
        <v>16</v>
      </c>
      <c r="D23" s="59">
        <f t="shared" si="9"/>
        <v>355</v>
      </c>
      <c r="E23" s="26">
        <f>SUM(ВДТБ!E23+РТБ!E23)</f>
        <v>43</v>
      </c>
      <c r="F23" s="27">
        <f t="shared" si="0"/>
        <v>12.112676056338028</v>
      </c>
      <c r="G23" s="26">
        <v>79</v>
      </c>
      <c r="H23" s="4">
        <f t="shared" si="1"/>
        <v>25.320512820512818</v>
      </c>
      <c r="I23" s="26">
        <v>174</v>
      </c>
      <c r="J23" s="9">
        <f t="shared" si="2"/>
        <v>55.769230769230774</v>
      </c>
      <c r="K23" s="26">
        <v>33</v>
      </c>
      <c r="L23" s="27">
        <f t="shared" si="3"/>
        <v>10.576923076923077</v>
      </c>
      <c r="M23" s="26">
        <f>SUM(ВДТБ!M23+РТБ!M23)</f>
        <v>11</v>
      </c>
      <c r="N23" s="6">
        <f t="shared" si="4"/>
        <v>3.5256410256410255</v>
      </c>
      <c r="O23" s="26">
        <v>8</v>
      </c>
      <c r="P23" s="27">
        <f t="shared" si="5"/>
        <v>2.564102564102564</v>
      </c>
      <c r="Q23" s="26">
        <f>SUM(ВДТБ!Q23+РТБ!Q23)</f>
        <v>7</v>
      </c>
      <c r="R23" s="9">
        <f t="shared" si="6"/>
        <v>2.2435897435897436</v>
      </c>
      <c r="S23" s="26">
        <f>SUM(ВДТБ!S23+РТБ!S23)</f>
        <v>0</v>
      </c>
      <c r="T23" s="9">
        <f t="shared" si="7"/>
        <v>0</v>
      </c>
      <c r="U23" s="26">
        <f>SUM(ВДТБ!U23+РТБ!U23)</f>
        <v>0</v>
      </c>
      <c r="V23" s="9">
        <f t="shared" si="8"/>
        <v>0</v>
      </c>
      <c r="X23" s="47">
        <f t="shared" si="10"/>
        <v>312</v>
      </c>
      <c r="Y23" s="16"/>
      <c r="AA23" s="16"/>
      <c r="AC23" s="16"/>
      <c r="AG23" s="16"/>
    </row>
    <row r="24" spans="2:33" ht="15.75">
      <c r="B24" s="3">
        <v>17</v>
      </c>
      <c r="C24" s="17" t="s">
        <v>17</v>
      </c>
      <c r="D24" s="59">
        <f t="shared" si="9"/>
        <v>361</v>
      </c>
      <c r="E24" s="26">
        <f>SUM(ВДТБ!E24+РТБ!E24)</f>
        <v>67</v>
      </c>
      <c r="F24" s="27">
        <f t="shared" si="0"/>
        <v>18.559556786703602</v>
      </c>
      <c r="G24" s="26">
        <v>42</v>
      </c>
      <c r="H24" s="4">
        <f t="shared" si="1"/>
        <v>14.285714285714285</v>
      </c>
      <c r="I24" s="26">
        <v>200</v>
      </c>
      <c r="J24" s="9">
        <f t="shared" si="2"/>
        <v>68.02721088435374</v>
      </c>
      <c r="K24" s="26">
        <v>26</v>
      </c>
      <c r="L24" s="27">
        <f t="shared" si="3"/>
        <v>8.843537414965986</v>
      </c>
      <c r="M24" s="26">
        <f>SUM(ВДТБ!M24+РТБ!M24)</f>
        <v>8</v>
      </c>
      <c r="N24" s="6">
        <f t="shared" si="4"/>
        <v>2.7210884353741496</v>
      </c>
      <c r="O24" s="26">
        <v>6</v>
      </c>
      <c r="P24" s="27">
        <f t="shared" si="5"/>
        <v>2.0408163265306123</v>
      </c>
      <c r="Q24" s="26">
        <v>12</v>
      </c>
      <c r="R24" s="9">
        <f t="shared" si="6"/>
        <v>4.081632653061225</v>
      </c>
      <c r="S24" s="26">
        <f>SUM(ВДТБ!S24+РТБ!S24)</f>
        <v>0</v>
      </c>
      <c r="T24" s="9">
        <f t="shared" si="7"/>
        <v>0</v>
      </c>
      <c r="U24" s="26">
        <f>SUM(ВДТБ!U24+РТБ!U24)</f>
        <v>0</v>
      </c>
      <c r="V24" s="9">
        <f t="shared" si="8"/>
        <v>0</v>
      </c>
      <c r="X24" s="47">
        <f t="shared" si="10"/>
        <v>294</v>
      </c>
      <c r="Y24" s="16"/>
      <c r="AA24" s="16"/>
      <c r="AC24" s="16"/>
      <c r="AG24" s="16"/>
    </row>
    <row r="25" spans="2:33" ht="15.75">
      <c r="B25" s="3">
        <v>18</v>
      </c>
      <c r="C25" s="17" t="s">
        <v>18</v>
      </c>
      <c r="D25" s="59">
        <f t="shared" si="9"/>
        <v>250</v>
      </c>
      <c r="E25" s="26">
        <f>SUM(ВДТБ!E25+РТБ!E25)</f>
        <v>40</v>
      </c>
      <c r="F25" s="27">
        <f t="shared" si="0"/>
        <v>16</v>
      </c>
      <c r="G25" s="26">
        <f>SUM(ВДТБ!G25+РТБ!G25)</f>
        <v>28</v>
      </c>
      <c r="H25" s="4">
        <f t="shared" si="1"/>
        <v>13.333333333333334</v>
      </c>
      <c r="I25" s="26">
        <v>144</v>
      </c>
      <c r="J25" s="9">
        <f t="shared" si="2"/>
        <v>68.57142857142857</v>
      </c>
      <c r="K25" s="26">
        <v>13</v>
      </c>
      <c r="L25" s="27">
        <f t="shared" si="3"/>
        <v>6.190476190476191</v>
      </c>
      <c r="M25" s="26">
        <f>SUM(ВДТБ!M25+РТБ!M25)</f>
        <v>13</v>
      </c>
      <c r="N25" s="6">
        <f t="shared" si="4"/>
        <v>6.190476190476191</v>
      </c>
      <c r="O25" s="26">
        <f>SUM(ВДТБ!O25+РТБ!O25)</f>
        <v>0</v>
      </c>
      <c r="P25" s="27">
        <f t="shared" si="5"/>
        <v>0</v>
      </c>
      <c r="Q25" s="26">
        <v>12</v>
      </c>
      <c r="R25" s="9">
        <f t="shared" si="6"/>
        <v>5.714285714285714</v>
      </c>
      <c r="S25" s="26">
        <f>SUM(ВДТБ!S25+РТБ!S25)</f>
        <v>0</v>
      </c>
      <c r="T25" s="9">
        <f t="shared" si="7"/>
        <v>0</v>
      </c>
      <c r="U25" s="26">
        <f>SUM(ВДТБ!U25+РТБ!U25)</f>
        <v>0</v>
      </c>
      <c r="V25" s="9">
        <f t="shared" si="8"/>
        <v>0</v>
      </c>
      <c r="X25" s="47">
        <f t="shared" si="10"/>
        <v>210</v>
      </c>
      <c r="Y25" s="16"/>
      <c r="AA25" s="16"/>
      <c r="AC25" s="16"/>
      <c r="AG25" s="16"/>
    </row>
    <row r="26" spans="2:33" ht="15.75">
      <c r="B26" s="3">
        <v>19</v>
      </c>
      <c r="C26" s="17" t="s">
        <v>19</v>
      </c>
      <c r="D26" s="59">
        <f t="shared" si="9"/>
        <v>617</v>
      </c>
      <c r="E26" s="26">
        <f>SUM(ВДТБ!E26+РТБ!E26)</f>
        <v>170</v>
      </c>
      <c r="F26" s="27">
        <f t="shared" si="0"/>
        <v>27.55267423014587</v>
      </c>
      <c r="G26" s="26">
        <v>73</v>
      </c>
      <c r="H26" s="4">
        <f t="shared" si="1"/>
        <v>16.331096196868007</v>
      </c>
      <c r="I26" s="26">
        <v>271</v>
      </c>
      <c r="J26" s="9">
        <f t="shared" si="2"/>
        <v>60.62639821029083</v>
      </c>
      <c r="K26" s="26">
        <v>31</v>
      </c>
      <c r="L26" s="27">
        <f t="shared" si="3"/>
        <v>6.935123042505594</v>
      </c>
      <c r="M26" s="26">
        <f>SUM(ВДТБ!M26+РТБ!M26)</f>
        <v>28</v>
      </c>
      <c r="N26" s="6">
        <f t="shared" si="4"/>
        <v>6.263982102908278</v>
      </c>
      <c r="O26" s="26">
        <v>13</v>
      </c>
      <c r="P26" s="27">
        <f t="shared" si="5"/>
        <v>2.9082774049217</v>
      </c>
      <c r="Q26" s="26">
        <v>31</v>
      </c>
      <c r="R26" s="9">
        <f t="shared" si="6"/>
        <v>6.935123042505594</v>
      </c>
      <c r="S26" s="26">
        <f>SUM(ВДТБ!S26+РТБ!S26)</f>
        <v>0</v>
      </c>
      <c r="T26" s="9">
        <f t="shared" si="7"/>
        <v>0</v>
      </c>
      <c r="U26" s="26">
        <f>SUM(ВДТБ!U26+РТБ!U26)</f>
        <v>0</v>
      </c>
      <c r="V26" s="9">
        <f t="shared" si="8"/>
        <v>0</v>
      </c>
      <c r="X26" s="47">
        <f t="shared" si="10"/>
        <v>447</v>
      </c>
      <c r="Y26" s="16"/>
      <c r="AA26" s="16"/>
      <c r="AC26" s="16"/>
      <c r="AG26" s="16"/>
    </row>
    <row r="27" spans="2:33" ht="15.75">
      <c r="B27" s="3">
        <v>20</v>
      </c>
      <c r="C27" s="17" t="s">
        <v>20</v>
      </c>
      <c r="D27" s="59">
        <f t="shared" si="9"/>
        <v>385</v>
      </c>
      <c r="E27" s="26">
        <f>SUM(ВДТБ!E27+РТБ!E27)</f>
        <v>139</v>
      </c>
      <c r="F27" s="27">
        <f t="shared" si="0"/>
        <v>36.103896103896105</v>
      </c>
      <c r="G27" s="26">
        <v>48</v>
      </c>
      <c r="H27" s="4">
        <f t="shared" si="1"/>
        <v>19.51219512195122</v>
      </c>
      <c r="I27" s="26">
        <v>138</v>
      </c>
      <c r="J27" s="9">
        <f t="shared" si="2"/>
        <v>56.09756097560976</v>
      </c>
      <c r="K27" s="26">
        <v>29</v>
      </c>
      <c r="L27" s="27">
        <f t="shared" si="3"/>
        <v>11.788617886178862</v>
      </c>
      <c r="M27" s="26">
        <f>SUM(ВДТБ!M27+РТБ!M27)</f>
        <v>9</v>
      </c>
      <c r="N27" s="6">
        <f t="shared" si="4"/>
        <v>3.6585365853658534</v>
      </c>
      <c r="O27" s="26">
        <v>9</v>
      </c>
      <c r="P27" s="27">
        <f t="shared" si="5"/>
        <v>3.6585365853658534</v>
      </c>
      <c r="Q27" s="26">
        <f>SUM(ВДТБ!Q27+РТБ!Q27)</f>
        <v>13</v>
      </c>
      <c r="R27" s="9">
        <f t="shared" si="6"/>
        <v>5.284552845528456</v>
      </c>
      <c r="S27" s="26">
        <f>SUM(ВДТБ!S27+РТБ!S27)</f>
        <v>0</v>
      </c>
      <c r="T27" s="9">
        <f t="shared" si="7"/>
        <v>0</v>
      </c>
      <c r="U27" s="26">
        <f>SUM(ВДТБ!U27+РТБ!U27)</f>
        <v>0</v>
      </c>
      <c r="V27" s="9">
        <f t="shared" si="8"/>
        <v>0</v>
      </c>
      <c r="X27" s="47">
        <f t="shared" si="10"/>
        <v>246</v>
      </c>
      <c r="Y27" s="16"/>
      <c r="AA27" s="16"/>
      <c r="AC27" s="16"/>
      <c r="AG27" s="16"/>
    </row>
    <row r="28" spans="2:33" ht="15.75">
      <c r="B28" s="3">
        <v>21</v>
      </c>
      <c r="C28" s="17" t="s">
        <v>21</v>
      </c>
      <c r="D28" s="59">
        <f t="shared" si="9"/>
        <v>381</v>
      </c>
      <c r="E28" s="26">
        <f>SUM(ВДТБ!E28+РТБ!E28)</f>
        <v>64</v>
      </c>
      <c r="F28" s="27">
        <f t="shared" si="0"/>
        <v>16.79790026246719</v>
      </c>
      <c r="G28" s="26">
        <v>61</v>
      </c>
      <c r="H28" s="4">
        <f t="shared" si="1"/>
        <v>19.242902208201894</v>
      </c>
      <c r="I28" s="26">
        <v>170</v>
      </c>
      <c r="J28" s="9">
        <f t="shared" si="2"/>
        <v>53.62776025236593</v>
      </c>
      <c r="K28" s="26">
        <v>35</v>
      </c>
      <c r="L28" s="27">
        <f t="shared" si="3"/>
        <v>11.041009463722396</v>
      </c>
      <c r="M28" s="26">
        <f>SUM(ВДТБ!M28+РТБ!M28)</f>
        <v>12</v>
      </c>
      <c r="N28" s="6">
        <f t="shared" si="4"/>
        <v>3.7854889589905363</v>
      </c>
      <c r="O28" s="26">
        <v>21</v>
      </c>
      <c r="P28" s="27">
        <f t="shared" si="5"/>
        <v>6.624605678233439</v>
      </c>
      <c r="Q28" s="26">
        <v>18</v>
      </c>
      <c r="R28" s="9">
        <f t="shared" si="6"/>
        <v>5.678233438485805</v>
      </c>
      <c r="S28" s="26">
        <f>SUM(ВДТБ!S28+РТБ!S28)</f>
        <v>0</v>
      </c>
      <c r="T28" s="9">
        <f t="shared" si="7"/>
        <v>0</v>
      </c>
      <c r="U28" s="26">
        <f>SUM(ВДТБ!U28+РТБ!U28)</f>
        <v>0</v>
      </c>
      <c r="V28" s="9">
        <f t="shared" si="8"/>
        <v>0</v>
      </c>
      <c r="W28" s="132"/>
      <c r="X28" s="47">
        <f t="shared" si="10"/>
        <v>317</v>
      </c>
      <c r="Y28" s="16"/>
      <c r="AA28" s="16"/>
      <c r="AC28" s="16"/>
      <c r="AG28" s="16"/>
    </row>
    <row r="29" spans="2:33" ht="15.75">
      <c r="B29" s="3">
        <v>22</v>
      </c>
      <c r="C29" s="17" t="s">
        <v>22</v>
      </c>
      <c r="D29" s="59">
        <f t="shared" si="9"/>
        <v>363</v>
      </c>
      <c r="E29" s="26">
        <f>SUM(ВДТБ!E29+РТБ!E29)</f>
        <v>81</v>
      </c>
      <c r="F29" s="27">
        <f t="shared" si="0"/>
        <v>22.31404958677686</v>
      </c>
      <c r="G29" s="26">
        <v>41</v>
      </c>
      <c r="H29" s="4">
        <f t="shared" si="1"/>
        <v>14.539007092198581</v>
      </c>
      <c r="I29" s="26">
        <v>169</v>
      </c>
      <c r="J29" s="9">
        <f t="shared" si="2"/>
        <v>59.9290780141844</v>
      </c>
      <c r="K29" s="26">
        <v>25</v>
      </c>
      <c r="L29" s="27">
        <f t="shared" si="3"/>
        <v>8.865248226950355</v>
      </c>
      <c r="M29" s="26">
        <f>SUM(ВДТБ!M29+РТБ!M29)</f>
        <v>33</v>
      </c>
      <c r="N29" s="6">
        <f t="shared" si="4"/>
        <v>11.702127659574469</v>
      </c>
      <c r="O29" s="26">
        <v>5</v>
      </c>
      <c r="P29" s="27">
        <f t="shared" si="5"/>
        <v>1.773049645390071</v>
      </c>
      <c r="Q29" s="26">
        <v>9</v>
      </c>
      <c r="R29" s="9">
        <f t="shared" si="6"/>
        <v>3.1914893617021276</v>
      </c>
      <c r="S29" s="26">
        <f>SUM(ВДТБ!S29+РТБ!S29)</f>
        <v>0</v>
      </c>
      <c r="T29" s="9">
        <f t="shared" si="7"/>
        <v>0</v>
      </c>
      <c r="U29" s="26">
        <f>SUM(ВДТБ!U29+РТБ!U29)</f>
        <v>0</v>
      </c>
      <c r="V29" s="9">
        <f t="shared" si="8"/>
        <v>0</v>
      </c>
      <c r="X29" s="47">
        <f t="shared" si="10"/>
        <v>282</v>
      </c>
      <c r="Y29" s="16"/>
      <c r="AA29" s="16"/>
      <c r="AC29" s="16"/>
      <c r="AG29" s="16"/>
    </row>
    <row r="30" spans="2:33" ht="15.75">
      <c r="B30" s="3">
        <v>23</v>
      </c>
      <c r="C30" s="17" t="s">
        <v>23</v>
      </c>
      <c r="D30" s="59">
        <f t="shared" si="9"/>
        <v>195</v>
      </c>
      <c r="E30" s="26">
        <f>SUM(ВДТБ!E30+РТБ!E30)</f>
        <v>35</v>
      </c>
      <c r="F30" s="27">
        <f t="shared" si="0"/>
        <v>17.94871794871795</v>
      </c>
      <c r="G30" s="26">
        <f>SUM(ВДТБ!G30+РТБ!G30)</f>
        <v>24</v>
      </c>
      <c r="H30" s="4">
        <f t="shared" si="1"/>
        <v>15</v>
      </c>
      <c r="I30" s="26">
        <v>97</v>
      </c>
      <c r="J30" s="9">
        <f t="shared" si="2"/>
        <v>60.62499999999999</v>
      </c>
      <c r="K30" s="26">
        <f>SUM(ВДТБ!K30+РТБ!K30)</f>
        <v>11</v>
      </c>
      <c r="L30" s="27">
        <f t="shared" si="3"/>
        <v>6.875000000000001</v>
      </c>
      <c r="M30" s="26">
        <f>SUM(ВДТБ!M30+РТБ!M30)</f>
        <v>8</v>
      </c>
      <c r="N30" s="6">
        <f t="shared" si="4"/>
        <v>5</v>
      </c>
      <c r="O30" s="26">
        <v>2</v>
      </c>
      <c r="P30" s="27">
        <f t="shared" si="5"/>
        <v>1.25</v>
      </c>
      <c r="Q30" s="26">
        <f>SUM(ВДТБ!Q30+РТБ!Q30)</f>
        <v>15</v>
      </c>
      <c r="R30" s="9">
        <f t="shared" si="6"/>
        <v>9.375</v>
      </c>
      <c r="S30" s="26">
        <f>SUM(ВДТБ!S30+РТБ!S30)</f>
        <v>3</v>
      </c>
      <c r="T30" s="9">
        <f t="shared" si="7"/>
        <v>1.875</v>
      </c>
      <c r="U30" s="26">
        <f>SUM(ВДТБ!U30+РТБ!U30)</f>
        <v>0</v>
      </c>
      <c r="V30" s="9">
        <f t="shared" si="8"/>
        <v>0</v>
      </c>
      <c r="W30" s="132"/>
      <c r="X30" s="47">
        <f t="shared" si="10"/>
        <v>160</v>
      </c>
      <c r="Y30" s="16"/>
      <c r="AA30" s="16"/>
      <c r="AC30" s="16"/>
      <c r="AG30" s="16"/>
    </row>
    <row r="31" spans="2:33" ht="15.75">
      <c r="B31" s="3">
        <v>24</v>
      </c>
      <c r="C31" s="18" t="s">
        <v>24</v>
      </c>
      <c r="D31" s="59">
        <f t="shared" si="9"/>
        <v>327</v>
      </c>
      <c r="E31" s="26">
        <f>SUM(ВДТБ!E31+РТБ!E31)</f>
        <v>77</v>
      </c>
      <c r="F31" s="27">
        <f t="shared" si="0"/>
        <v>23.547400611620795</v>
      </c>
      <c r="G31" s="26">
        <v>35</v>
      </c>
      <c r="H31" s="4">
        <f t="shared" si="1"/>
        <v>14.000000000000002</v>
      </c>
      <c r="I31" s="26">
        <v>150</v>
      </c>
      <c r="J31" s="9">
        <f t="shared" si="2"/>
        <v>60</v>
      </c>
      <c r="K31" s="26">
        <v>24</v>
      </c>
      <c r="L31" s="27">
        <f t="shared" si="3"/>
        <v>9.6</v>
      </c>
      <c r="M31" s="26">
        <f>SUM(ВДТБ!M31+РТБ!M31)</f>
        <v>15</v>
      </c>
      <c r="N31" s="6">
        <f t="shared" si="4"/>
        <v>6</v>
      </c>
      <c r="O31" s="26">
        <v>7</v>
      </c>
      <c r="P31" s="27">
        <f t="shared" si="5"/>
        <v>2.8000000000000003</v>
      </c>
      <c r="Q31" s="26">
        <f>SUM(ВДТБ!Q31+РТБ!Q31)</f>
        <v>19</v>
      </c>
      <c r="R31" s="9">
        <f t="shared" si="6"/>
        <v>7.6</v>
      </c>
      <c r="S31" s="26">
        <f>SUM(ВДТБ!S31+РТБ!S31)</f>
        <v>0</v>
      </c>
      <c r="T31" s="9">
        <f t="shared" si="7"/>
        <v>0</v>
      </c>
      <c r="U31" s="26">
        <f>SUM(ВДТБ!U31+РТБ!U31)</f>
        <v>0</v>
      </c>
      <c r="V31" s="9">
        <f t="shared" si="8"/>
        <v>0</v>
      </c>
      <c r="X31" s="47">
        <f t="shared" si="10"/>
        <v>250</v>
      </c>
      <c r="Y31" s="16"/>
      <c r="AA31" s="16"/>
      <c r="AC31" s="16"/>
      <c r="AG31" s="16"/>
    </row>
    <row r="32" spans="2:33" ht="15.75">
      <c r="B32" s="3">
        <v>25</v>
      </c>
      <c r="C32" s="18" t="s">
        <v>25</v>
      </c>
      <c r="D32" s="59">
        <f t="shared" si="9"/>
        <v>726</v>
      </c>
      <c r="E32" s="26">
        <f>SUM(ВДТБ!E32+РТБ!E32)</f>
        <v>154</v>
      </c>
      <c r="F32" s="27">
        <f t="shared" si="0"/>
        <v>21.21212121212121</v>
      </c>
      <c r="G32" s="26">
        <f>SUM(ВДТБ!G32+РТБ!G32)</f>
        <v>136</v>
      </c>
      <c r="H32" s="4">
        <f t="shared" si="1"/>
        <v>23.776223776223777</v>
      </c>
      <c r="I32" s="26">
        <v>319</v>
      </c>
      <c r="J32" s="9">
        <f t="shared" si="2"/>
        <v>55.769230769230774</v>
      </c>
      <c r="K32" s="26">
        <v>68</v>
      </c>
      <c r="L32" s="27">
        <f t="shared" si="3"/>
        <v>11.888111888111888</v>
      </c>
      <c r="M32" s="26">
        <f>SUM(ВДТБ!M32+РТБ!M32)</f>
        <v>16</v>
      </c>
      <c r="N32" s="6">
        <f t="shared" si="4"/>
        <v>2.797202797202797</v>
      </c>
      <c r="O32" s="26">
        <v>5</v>
      </c>
      <c r="P32" s="27">
        <f t="shared" si="5"/>
        <v>0.8741258741258742</v>
      </c>
      <c r="Q32" s="26">
        <v>26</v>
      </c>
      <c r="R32" s="9">
        <f t="shared" si="6"/>
        <v>4.545454545454546</v>
      </c>
      <c r="S32" s="26">
        <f>SUM(ВДТБ!S32+РТБ!S32)</f>
        <v>2</v>
      </c>
      <c r="T32" s="9">
        <f t="shared" si="7"/>
        <v>0.34965034965034963</v>
      </c>
      <c r="U32" s="26">
        <f>SUM(ВДТБ!U32+РТБ!U32)</f>
        <v>0</v>
      </c>
      <c r="V32" s="9">
        <f t="shared" si="8"/>
        <v>0</v>
      </c>
      <c r="W32" s="132"/>
      <c r="X32" s="47">
        <f t="shared" si="10"/>
        <v>572</v>
      </c>
      <c r="Y32" s="16"/>
      <c r="AA32" s="16"/>
      <c r="AC32" s="16"/>
      <c r="AG32" s="16"/>
    </row>
    <row r="33" spans="2:33" ht="15.75">
      <c r="B33" s="3">
        <v>26</v>
      </c>
      <c r="C33" s="62" t="s">
        <v>44</v>
      </c>
      <c r="D33" s="59">
        <f t="shared" si="9"/>
        <v>367</v>
      </c>
      <c r="E33" s="26">
        <f>SUM(ВДТБ!E33+РТБ!E33)</f>
        <v>140</v>
      </c>
      <c r="F33" s="27">
        <f t="shared" si="0"/>
        <v>38.14713896457766</v>
      </c>
      <c r="G33" s="26">
        <f>SUM(ВДТБ!G33+РТБ!G33)</f>
        <v>21</v>
      </c>
      <c r="H33" s="4">
        <f t="shared" si="1"/>
        <v>9.251101321585903</v>
      </c>
      <c r="I33" s="26">
        <f>SUM(ВДТБ!I33+РТБ!I33)</f>
        <v>143</v>
      </c>
      <c r="J33" s="9">
        <f t="shared" si="2"/>
        <v>62.99559471365639</v>
      </c>
      <c r="K33" s="26">
        <f>SUM(ВДТБ!K33+РТБ!K33)</f>
        <v>13</v>
      </c>
      <c r="L33" s="27">
        <f t="shared" si="3"/>
        <v>5.726872246696035</v>
      </c>
      <c r="M33" s="26">
        <f>SUM(ВДТБ!M33+РТБ!M33)</f>
        <v>13</v>
      </c>
      <c r="N33" s="6">
        <f t="shared" si="4"/>
        <v>5.726872246696035</v>
      </c>
      <c r="O33" s="26">
        <f>SUM(ВДТБ!O33+РТБ!O33)</f>
        <v>9</v>
      </c>
      <c r="P33" s="27">
        <f t="shared" si="5"/>
        <v>3.9647577092511015</v>
      </c>
      <c r="Q33" s="26">
        <f>SUM(ВДТБ!Q33+РТБ!Q33)</f>
        <v>28</v>
      </c>
      <c r="R33" s="9">
        <f t="shared" si="6"/>
        <v>12.334801762114537</v>
      </c>
      <c r="S33" s="26">
        <f>SUM(ВДТБ!S33+РТБ!S33)</f>
        <v>0</v>
      </c>
      <c r="T33" s="9">
        <f t="shared" si="7"/>
        <v>0</v>
      </c>
      <c r="U33" s="26">
        <f>SUM(ВДТБ!U33+РТБ!U33)</f>
        <v>0</v>
      </c>
      <c r="V33" s="9">
        <f t="shared" si="8"/>
        <v>0</v>
      </c>
      <c r="X33" s="47">
        <f t="shared" si="10"/>
        <v>227</v>
      </c>
      <c r="Y33" s="16"/>
      <c r="AA33" s="16"/>
      <c r="AC33" s="16"/>
      <c r="AG33" s="16"/>
    </row>
    <row r="34" spans="2:33" ht="15.75">
      <c r="B34" s="3">
        <v>27</v>
      </c>
      <c r="C34" s="62" t="s">
        <v>48</v>
      </c>
      <c r="D34" s="59">
        <f t="shared" si="9"/>
        <v>28</v>
      </c>
      <c r="E34" s="26">
        <f>SUM(ВДТБ!E34+РТБ!E34)</f>
        <v>4</v>
      </c>
      <c r="F34" s="27">
        <f t="shared" si="0"/>
        <v>14.285714285714285</v>
      </c>
      <c r="G34" s="26">
        <f>SUM(ВДТБ!G34+РТБ!G34)</f>
        <v>0</v>
      </c>
      <c r="H34" s="4">
        <f t="shared" si="1"/>
        <v>0</v>
      </c>
      <c r="I34" s="26">
        <f>SUM(ВДТБ!I34+РТБ!I34)</f>
        <v>18</v>
      </c>
      <c r="J34" s="9">
        <f t="shared" si="2"/>
        <v>75</v>
      </c>
      <c r="K34" s="26">
        <f>SUM(ВДТБ!K34+РТБ!K34)</f>
        <v>0</v>
      </c>
      <c r="L34" s="27">
        <f t="shared" si="3"/>
        <v>0</v>
      </c>
      <c r="M34" s="26">
        <f>SUM(ВДТБ!M34+РТБ!M34)</f>
        <v>0</v>
      </c>
      <c r="N34" s="6">
        <f t="shared" si="4"/>
        <v>0</v>
      </c>
      <c r="O34" s="26">
        <f>SUM(ВДТБ!O34+РТБ!O34)</f>
        <v>0</v>
      </c>
      <c r="P34" s="27">
        <f t="shared" si="5"/>
        <v>0</v>
      </c>
      <c r="Q34" s="26">
        <f>SUM(ВДТБ!Q34+РТБ!Q34)</f>
        <v>6</v>
      </c>
      <c r="R34" s="9">
        <f t="shared" si="6"/>
        <v>25</v>
      </c>
      <c r="S34" s="26">
        <f>SUM(ВДТБ!S34+РТБ!S34)</f>
        <v>0</v>
      </c>
      <c r="T34" s="9">
        <f t="shared" si="7"/>
        <v>0</v>
      </c>
      <c r="U34" s="26">
        <f>SUM(ВДТБ!U34+РТБ!U34)</f>
        <v>0</v>
      </c>
      <c r="V34" s="9">
        <f t="shared" si="8"/>
        <v>0</v>
      </c>
      <c r="X34" s="47">
        <f t="shared" si="10"/>
        <v>24</v>
      </c>
      <c r="Y34" s="16"/>
      <c r="AA34" s="16"/>
      <c r="AC34" s="16"/>
      <c r="AG34" s="16"/>
    </row>
    <row r="35" spans="2:33" ht="15.75">
      <c r="B35" s="3">
        <v>28</v>
      </c>
      <c r="C35" s="62" t="s">
        <v>49</v>
      </c>
      <c r="D35" s="59">
        <f t="shared" si="9"/>
        <v>8</v>
      </c>
      <c r="E35" s="26">
        <f>SUM(ВДТБ!E35+РТБ!E35)</f>
        <v>0</v>
      </c>
      <c r="F35" s="27">
        <f t="shared" si="0"/>
        <v>0</v>
      </c>
      <c r="G35" s="26">
        <f>SUM(ВДТБ!G35+РТБ!G35)</f>
        <v>0</v>
      </c>
      <c r="H35" s="4">
        <f t="shared" si="1"/>
        <v>0</v>
      </c>
      <c r="I35" s="26">
        <f>SUM(ВДТБ!I35+РТБ!I35)</f>
        <v>8</v>
      </c>
      <c r="J35" s="9">
        <f t="shared" si="2"/>
        <v>100</v>
      </c>
      <c r="K35" s="26">
        <f>SUM(ВДТБ!K35+РТБ!K35)</f>
        <v>0</v>
      </c>
      <c r="L35" s="27">
        <f t="shared" si="3"/>
        <v>0</v>
      </c>
      <c r="M35" s="26">
        <f>SUM(ВДТБ!M35+РТБ!M35)</f>
        <v>0</v>
      </c>
      <c r="N35" s="6">
        <f t="shared" si="4"/>
        <v>0</v>
      </c>
      <c r="O35" s="26">
        <f>SUM(ВДТБ!O35+РТБ!O35)</f>
        <v>0</v>
      </c>
      <c r="P35" s="27">
        <f t="shared" si="5"/>
        <v>0</v>
      </c>
      <c r="Q35" s="26">
        <f>SUM(ВДТБ!Q35+РТБ!Q35)</f>
        <v>0</v>
      </c>
      <c r="R35" s="9">
        <f t="shared" si="6"/>
        <v>0</v>
      </c>
      <c r="S35" s="26">
        <f>SUM(ВДТБ!S35+РТБ!S35)</f>
        <v>0</v>
      </c>
      <c r="T35" s="9">
        <f t="shared" si="7"/>
        <v>0</v>
      </c>
      <c r="U35" s="26">
        <f>SUM(ВДТБ!U35+РТБ!U35)</f>
        <v>0</v>
      </c>
      <c r="V35" s="9">
        <f t="shared" si="8"/>
        <v>0</v>
      </c>
      <c r="X35" s="47">
        <f t="shared" si="10"/>
        <v>8</v>
      </c>
      <c r="Y35" s="16"/>
      <c r="AA35" s="16"/>
      <c r="AC35" s="16"/>
      <c r="AG35" s="16"/>
    </row>
    <row r="36" spans="2:33" ht="16.5" thickBot="1">
      <c r="B36" s="63">
        <v>27</v>
      </c>
      <c r="C36" s="64" t="s">
        <v>50</v>
      </c>
      <c r="D36" s="59">
        <f t="shared" si="9"/>
        <v>35</v>
      </c>
      <c r="E36" s="26">
        <f>SUM(ВДТБ!E36+РТБ!E36)</f>
        <v>7</v>
      </c>
      <c r="F36" s="27">
        <f t="shared" si="0"/>
        <v>20</v>
      </c>
      <c r="G36" s="26">
        <f>SUM(ВДТБ!G36+РТБ!G36)</f>
        <v>3</v>
      </c>
      <c r="H36" s="4">
        <f t="shared" si="1"/>
        <v>10.714285714285714</v>
      </c>
      <c r="I36" s="26">
        <f>SUM(ВДТБ!I36+РТБ!I36)</f>
        <v>24</v>
      </c>
      <c r="J36" s="9">
        <f t="shared" si="2"/>
        <v>85.71428571428571</v>
      </c>
      <c r="K36" s="26">
        <f>SUM(ВДТБ!K36+РТБ!K36)</f>
        <v>0</v>
      </c>
      <c r="L36" s="27">
        <f t="shared" si="3"/>
        <v>0</v>
      </c>
      <c r="M36" s="26">
        <f>SUM(ВДТБ!M36+РТБ!M36)</f>
        <v>0</v>
      </c>
      <c r="N36" s="6">
        <f t="shared" si="4"/>
        <v>0</v>
      </c>
      <c r="O36" s="26">
        <f>SUM(ВДТБ!O36+РТБ!O36)</f>
        <v>0</v>
      </c>
      <c r="P36" s="27">
        <f t="shared" si="5"/>
        <v>0</v>
      </c>
      <c r="Q36" s="26">
        <f>SUM(ВДТБ!Q36+РТБ!Q36)</f>
        <v>1</v>
      </c>
      <c r="R36" s="9">
        <f t="shared" si="6"/>
        <v>3.571428571428571</v>
      </c>
      <c r="S36" s="26">
        <f>SUM(ВДТБ!S36+РТБ!S36)</f>
        <v>0</v>
      </c>
      <c r="T36" s="9">
        <f t="shared" si="7"/>
        <v>0</v>
      </c>
      <c r="U36" s="26">
        <f>SUM(ВДТБ!U36+РТБ!U36)</f>
        <v>0</v>
      </c>
      <c r="V36" s="9">
        <f t="shared" si="8"/>
        <v>0</v>
      </c>
      <c r="X36" s="47">
        <f t="shared" si="10"/>
        <v>28</v>
      </c>
      <c r="Y36" s="16"/>
      <c r="AA36" s="16"/>
      <c r="AC36" s="16"/>
      <c r="AG36" s="16"/>
    </row>
    <row r="37" spans="2:26" ht="16.5" thickBot="1">
      <c r="B37" s="191" t="s">
        <v>45</v>
      </c>
      <c r="C37" s="192"/>
      <c r="D37" s="60">
        <f>SUM(D8:D32)</f>
        <v>13052</v>
      </c>
      <c r="E37" s="75">
        <f aca="true" t="shared" si="11" ref="E37:U37">SUM(E8:E32)</f>
        <v>2955</v>
      </c>
      <c r="F37" s="74">
        <f t="shared" si="0"/>
        <v>22.64020839718051</v>
      </c>
      <c r="G37" s="75">
        <f t="shared" si="11"/>
        <v>1986</v>
      </c>
      <c r="H37" s="28">
        <f t="shared" si="1"/>
        <v>19.66920867584431</v>
      </c>
      <c r="I37" s="76">
        <f t="shared" si="11"/>
        <v>5909</v>
      </c>
      <c r="J37" s="45">
        <f t="shared" si="2"/>
        <v>58.52233336634644</v>
      </c>
      <c r="K37" s="75">
        <f t="shared" si="11"/>
        <v>917</v>
      </c>
      <c r="L37" s="74">
        <f t="shared" si="3"/>
        <v>9.081905516490046</v>
      </c>
      <c r="M37" s="75">
        <f t="shared" si="11"/>
        <v>491</v>
      </c>
      <c r="N37" s="54">
        <f t="shared" si="4"/>
        <v>4.86283054372586</v>
      </c>
      <c r="O37" s="76">
        <f t="shared" si="11"/>
        <v>260</v>
      </c>
      <c r="P37" s="74">
        <f t="shared" si="5"/>
        <v>2.575022283846687</v>
      </c>
      <c r="Q37" s="75">
        <f t="shared" si="11"/>
        <v>525</v>
      </c>
      <c r="R37" s="45">
        <f t="shared" si="6"/>
        <v>5.199564226998119</v>
      </c>
      <c r="S37" s="75">
        <f t="shared" si="11"/>
        <v>8</v>
      </c>
      <c r="T37" s="45">
        <f t="shared" si="7"/>
        <v>0.07923145488759037</v>
      </c>
      <c r="U37" s="75">
        <f t="shared" si="11"/>
        <v>1</v>
      </c>
      <c r="V37" s="45">
        <f t="shared" si="8"/>
        <v>0.009903931860948796</v>
      </c>
      <c r="X37" s="36">
        <f>SUM(X8:X32)</f>
        <v>10097</v>
      </c>
      <c r="Y37" s="16"/>
      <c r="Z37" s="16"/>
    </row>
    <row r="38" spans="2:26" ht="16.5" thickBot="1">
      <c r="B38" s="210" t="s">
        <v>46</v>
      </c>
      <c r="C38" s="247"/>
      <c r="D38" s="60">
        <f>SUM(D8:D36)</f>
        <v>13490</v>
      </c>
      <c r="E38" s="75">
        <f aca="true" t="shared" si="12" ref="E38:U38">SUM(E8:E36)</f>
        <v>3106</v>
      </c>
      <c r="F38" s="74">
        <f t="shared" si="0"/>
        <v>23.024462564862862</v>
      </c>
      <c r="G38" s="75">
        <f t="shared" si="12"/>
        <v>2010</v>
      </c>
      <c r="H38" s="28">
        <f t="shared" si="1"/>
        <v>19.356702619414484</v>
      </c>
      <c r="I38" s="76">
        <f t="shared" si="12"/>
        <v>6102</v>
      </c>
      <c r="J38" s="45">
        <f t="shared" si="2"/>
        <v>58.76348228043143</v>
      </c>
      <c r="K38" s="75">
        <f t="shared" si="12"/>
        <v>930</v>
      </c>
      <c r="L38" s="74">
        <f t="shared" si="3"/>
        <v>8.956086286594761</v>
      </c>
      <c r="M38" s="75">
        <f t="shared" si="12"/>
        <v>504</v>
      </c>
      <c r="N38" s="54">
        <f t="shared" si="4"/>
        <v>4.85362095531587</v>
      </c>
      <c r="O38" s="76">
        <f t="shared" si="12"/>
        <v>269</v>
      </c>
      <c r="P38" s="74">
        <f t="shared" si="5"/>
        <v>2.5905238828967643</v>
      </c>
      <c r="Q38" s="75">
        <f t="shared" si="12"/>
        <v>560</v>
      </c>
      <c r="R38" s="45">
        <f t="shared" si="6"/>
        <v>5.3929121725731894</v>
      </c>
      <c r="S38" s="75">
        <f t="shared" si="12"/>
        <v>8</v>
      </c>
      <c r="T38" s="45">
        <f t="shared" si="7"/>
        <v>0.07704160246533129</v>
      </c>
      <c r="U38" s="75">
        <f t="shared" si="12"/>
        <v>1</v>
      </c>
      <c r="V38" s="45">
        <f t="shared" si="8"/>
        <v>0.009630200308166411</v>
      </c>
      <c r="X38" s="36">
        <f>SUM(X8:X36)</f>
        <v>10384</v>
      </c>
      <c r="Z38" s="16"/>
    </row>
    <row r="39" spans="2:22" ht="12.75">
      <c r="B39" s="197" t="s">
        <v>35</v>
      </c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</row>
    <row r="40" spans="2:22" ht="12.75">
      <c r="B40" s="201" t="s">
        <v>36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14"/>
      <c r="V40" s="14"/>
    </row>
  </sheetData>
  <sheetProtection/>
  <mergeCells count="22">
    <mergeCell ref="B37:C37"/>
    <mergeCell ref="B38:C38"/>
    <mergeCell ref="S3:T6"/>
    <mergeCell ref="G3:J3"/>
    <mergeCell ref="B39:V39"/>
    <mergeCell ref="B40:T40"/>
    <mergeCell ref="T1:V1"/>
    <mergeCell ref="B2:V2"/>
    <mergeCell ref="M3:P3"/>
    <mergeCell ref="U3:V6"/>
    <mergeCell ref="B3:B7"/>
    <mergeCell ref="C3:C7"/>
    <mergeCell ref="K3:L6"/>
    <mergeCell ref="Q3:R6"/>
    <mergeCell ref="X3:X7"/>
    <mergeCell ref="M4:N6"/>
    <mergeCell ref="O4:P6"/>
    <mergeCell ref="D4:D7"/>
    <mergeCell ref="E4:F6"/>
    <mergeCell ref="G4:H6"/>
    <mergeCell ref="I4:J6"/>
    <mergeCell ref="D3:F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AF40"/>
  <sheetViews>
    <sheetView zoomScale="80" zoomScaleNormal="80" zoomScalePageLayoutView="0" workbookViewId="0" topLeftCell="A1">
      <selection activeCell="AH4" sqref="AH4"/>
    </sheetView>
  </sheetViews>
  <sheetFormatPr defaultColWidth="9.140625" defaultRowHeight="12.75"/>
  <cols>
    <col min="1" max="2" width="4.8515625" style="0" customWidth="1"/>
    <col min="3" max="3" width="24.140625" style="0" bestFit="1" customWidth="1"/>
    <col min="4" max="4" width="10.7109375" style="0" customWidth="1"/>
    <col min="5" max="22" width="6.8515625" style="0" customWidth="1"/>
    <col min="24" max="24" width="11.28125" style="0" customWidth="1"/>
  </cols>
  <sheetData>
    <row r="1" spans="16:22" ht="15.75">
      <c r="P1" s="186"/>
      <c r="Q1" s="186"/>
      <c r="R1" s="186"/>
      <c r="U1" s="249"/>
      <c r="V1" s="249"/>
    </row>
    <row r="2" spans="2:22" ht="21.75" customHeight="1" thickBot="1">
      <c r="B2" s="238" t="s">
        <v>56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</row>
    <row r="3" spans="2:24" ht="27" customHeight="1" thickBot="1">
      <c r="B3" s="193" t="s">
        <v>0</v>
      </c>
      <c r="C3" s="195" t="s">
        <v>26</v>
      </c>
      <c r="D3" s="207" t="s">
        <v>40</v>
      </c>
      <c r="E3" s="207"/>
      <c r="F3" s="207"/>
      <c r="G3" s="193" t="s">
        <v>28</v>
      </c>
      <c r="H3" s="194"/>
      <c r="I3" s="194"/>
      <c r="J3" s="195"/>
      <c r="K3" s="183" t="s">
        <v>29</v>
      </c>
      <c r="L3" s="188"/>
      <c r="M3" s="206" t="s">
        <v>30</v>
      </c>
      <c r="N3" s="207"/>
      <c r="O3" s="207"/>
      <c r="P3" s="256"/>
      <c r="Q3" s="183" t="s">
        <v>51</v>
      </c>
      <c r="R3" s="188"/>
      <c r="S3" s="174" t="s">
        <v>52</v>
      </c>
      <c r="T3" s="180"/>
      <c r="U3" s="183" t="s">
        <v>31</v>
      </c>
      <c r="V3" s="180"/>
      <c r="X3" s="171" t="s">
        <v>43</v>
      </c>
    </row>
    <row r="4" spans="2:24" ht="12.75">
      <c r="B4" s="202"/>
      <c r="C4" s="204"/>
      <c r="D4" s="253" t="s">
        <v>39</v>
      </c>
      <c r="E4" s="174" t="s">
        <v>42</v>
      </c>
      <c r="F4" s="188"/>
      <c r="G4" s="174" t="s">
        <v>32</v>
      </c>
      <c r="H4" s="188"/>
      <c r="I4" s="174" t="s">
        <v>33</v>
      </c>
      <c r="J4" s="180"/>
      <c r="K4" s="184"/>
      <c r="L4" s="189"/>
      <c r="M4" s="174" t="s">
        <v>37</v>
      </c>
      <c r="N4" s="175"/>
      <c r="O4" s="175" t="s">
        <v>38</v>
      </c>
      <c r="P4" s="180"/>
      <c r="Q4" s="184"/>
      <c r="R4" s="189"/>
      <c r="S4" s="176"/>
      <c r="T4" s="181"/>
      <c r="U4" s="184"/>
      <c r="V4" s="181"/>
      <c r="X4" s="172"/>
    </row>
    <row r="5" spans="2:24" ht="12.75">
      <c r="B5" s="202"/>
      <c r="C5" s="204"/>
      <c r="D5" s="254"/>
      <c r="E5" s="176"/>
      <c r="F5" s="189"/>
      <c r="G5" s="176"/>
      <c r="H5" s="189"/>
      <c r="I5" s="176"/>
      <c r="J5" s="181"/>
      <c r="K5" s="184"/>
      <c r="L5" s="189"/>
      <c r="M5" s="176"/>
      <c r="N5" s="177"/>
      <c r="O5" s="177"/>
      <c r="P5" s="181"/>
      <c r="Q5" s="184"/>
      <c r="R5" s="189"/>
      <c r="S5" s="176"/>
      <c r="T5" s="181"/>
      <c r="U5" s="184"/>
      <c r="V5" s="181"/>
      <c r="X5" s="172"/>
    </row>
    <row r="6" spans="2:24" ht="12.75">
      <c r="B6" s="202"/>
      <c r="C6" s="204"/>
      <c r="D6" s="254"/>
      <c r="E6" s="176"/>
      <c r="F6" s="189"/>
      <c r="G6" s="176"/>
      <c r="H6" s="189"/>
      <c r="I6" s="176"/>
      <c r="J6" s="181"/>
      <c r="K6" s="184"/>
      <c r="L6" s="189"/>
      <c r="M6" s="176"/>
      <c r="N6" s="177"/>
      <c r="O6" s="177"/>
      <c r="P6" s="181"/>
      <c r="Q6" s="184"/>
      <c r="R6" s="189"/>
      <c r="S6" s="176"/>
      <c r="T6" s="181"/>
      <c r="U6" s="184"/>
      <c r="V6" s="181"/>
      <c r="X6" s="172"/>
    </row>
    <row r="7" spans="2:24" ht="13.5" thickBot="1">
      <c r="B7" s="203"/>
      <c r="C7" s="205"/>
      <c r="D7" s="255"/>
      <c r="E7" s="22" t="s">
        <v>34</v>
      </c>
      <c r="F7" s="23" t="s">
        <v>27</v>
      </c>
      <c r="G7" s="22" t="s">
        <v>34</v>
      </c>
      <c r="H7" s="23" t="s">
        <v>27</v>
      </c>
      <c r="I7" s="22" t="s">
        <v>34</v>
      </c>
      <c r="J7" s="21" t="s">
        <v>27</v>
      </c>
      <c r="K7" s="19" t="s">
        <v>34</v>
      </c>
      <c r="L7" s="23" t="s">
        <v>27</v>
      </c>
      <c r="M7" s="22" t="s">
        <v>34</v>
      </c>
      <c r="N7" s="20" t="s">
        <v>27</v>
      </c>
      <c r="O7" s="20" t="s">
        <v>34</v>
      </c>
      <c r="P7" s="21" t="s">
        <v>27</v>
      </c>
      <c r="Q7" s="19" t="s">
        <v>34</v>
      </c>
      <c r="R7" s="23" t="s">
        <v>27</v>
      </c>
      <c r="S7" s="22" t="s">
        <v>34</v>
      </c>
      <c r="T7" s="21" t="s">
        <v>27</v>
      </c>
      <c r="U7" s="19" t="s">
        <v>34</v>
      </c>
      <c r="V7" s="21" t="s">
        <v>27</v>
      </c>
      <c r="X7" s="173"/>
    </row>
    <row r="8" spans="2:32" ht="15.75">
      <c r="B8" s="2">
        <v>1</v>
      </c>
      <c r="C8" s="17" t="s">
        <v>1</v>
      </c>
      <c r="D8" s="131">
        <f>SUM(E8+G8+I8+K8+M8+O8+Q8+S8+U8)</f>
        <v>23</v>
      </c>
      <c r="E8" s="26">
        <v>4</v>
      </c>
      <c r="F8" s="8">
        <f aca="true" t="shared" si="0" ref="F8:F38">E8/D8*100</f>
        <v>17.391304347826086</v>
      </c>
      <c r="G8" s="2">
        <v>1</v>
      </c>
      <c r="H8" s="8">
        <f aca="true" t="shared" si="1" ref="H8:H38">G8/X8*100</f>
        <v>5.263157894736842</v>
      </c>
      <c r="I8" s="31">
        <v>13</v>
      </c>
      <c r="J8" s="9">
        <f aca="true" t="shared" si="2" ref="J8:J38">I8/X8*100</f>
        <v>68.42105263157895</v>
      </c>
      <c r="K8" s="15">
        <v>1</v>
      </c>
      <c r="L8" s="33">
        <f aca="true" t="shared" si="3" ref="L8:L38">K8/X8*100</f>
        <v>5.263157894736842</v>
      </c>
      <c r="M8" s="26">
        <v>1</v>
      </c>
      <c r="N8" s="6">
        <f aca="true" t="shared" si="4" ref="N8:N38">M8/X8*100</f>
        <v>5.263157894736842</v>
      </c>
      <c r="O8" s="7">
        <v>0</v>
      </c>
      <c r="P8" s="27">
        <f aca="true" t="shared" si="5" ref="P8:P38">O8/X8*100</f>
        <v>0</v>
      </c>
      <c r="Q8" s="32">
        <v>3</v>
      </c>
      <c r="R8" s="8">
        <f aca="true" t="shared" si="6" ref="R8:R38">Q8/X8*100</f>
        <v>15.789473684210526</v>
      </c>
      <c r="S8" s="31">
        <v>0</v>
      </c>
      <c r="T8" s="9">
        <f aca="true" t="shared" si="7" ref="T8:T38">S8/X8*100</f>
        <v>0</v>
      </c>
      <c r="U8" s="15">
        <v>0</v>
      </c>
      <c r="V8" s="9">
        <f aca="true" t="shared" si="8" ref="V8:V38">U8/X8*100</f>
        <v>0</v>
      </c>
      <c r="X8" s="47">
        <f>D8-E8</f>
        <v>19</v>
      </c>
      <c r="Z8" s="16">
        <v>1</v>
      </c>
      <c r="AA8">
        <v>2</v>
      </c>
      <c r="AB8" s="16">
        <f>SUM(Z8:AA8)</f>
        <v>3</v>
      </c>
      <c r="AC8">
        <v>1</v>
      </c>
      <c r="AD8">
        <v>0</v>
      </c>
      <c r="AE8">
        <f>SUM(AC8:AD8)</f>
        <v>1</v>
      </c>
      <c r="AF8" s="16">
        <f>SUM(AB8+AE8)</f>
        <v>4</v>
      </c>
    </row>
    <row r="9" spans="2:32" ht="15.75">
      <c r="B9" s="3">
        <v>2</v>
      </c>
      <c r="C9" s="17" t="s">
        <v>2</v>
      </c>
      <c r="D9" s="131">
        <f aca="true" t="shared" si="9" ref="D9:D36">SUM(E9+G9+I9+K9+M9+O9+Q9+S9+U9)</f>
        <v>31</v>
      </c>
      <c r="E9" s="26">
        <v>10</v>
      </c>
      <c r="F9" s="8">
        <f t="shared" si="0"/>
        <v>32.25806451612903</v>
      </c>
      <c r="G9" s="2">
        <v>11</v>
      </c>
      <c r="H9" s="8">
        <f t="shared" si="1"/>
        <v>52.38095238095239</v>
      </c>
      <c r="I9" s="31">
        <v>8</v>
      </c>
      <c r="J9" s="9">
        <f t="shared" si="2"/>
        <v>38.095238095238095</v>
      </c>
      <c r="K9" s="15">
        <v>1</v>
      </c>
      <c r="L9" s="33">
        <f t="shared" si="3"/>
        <v>4.761904761904762</v>
      </c>
      <c r="M9" s="26">
        <v>0</v>
      </c>
      <c r="N9" s="6">
        <f t="shared" si="4"/>
        <v>0</v>
      </c>
      <c r="O9" s="7">
        <v>0</v>
      </c>
      <c r="P9" s="27">
        <f t="shared" si="5"/>
        <v>0</v>
      </c>
      <c r="Q9" s="32">
        <v>1</v>
      </c>
      <c r="R9" s="8">
        <f t="shared" si="6"/>
        <v>4.761904761904762</v>
      </c>
      <c r="S9" s="31">
        <v>0</v>
      </c>
      <c r="T9" s="9">
        <f t="shared" si="7"/>
        <v>0</v>
      </c>
      <c r="U9" s="15">
        <v>0</v>
      </c>
      <c r="V9" s="9">
        <f t="shared" si="8"/>
        <v>0</v>
      </c>
      <c r="X9" s="47">
        <f aca="true" t="shared" si="10" ref="X9:X33">D9-E9</f>
        <v>21</v>
      </c>
      <c r="Z9" s="16">
        <v>1</v>
      </c>
      <c r="AA9">
        <v>0</v>
      </c>
      <c r="AB9" s="16">
        <f aca="true" t="shared" si="11" ref="AB9:AB36">SUM(Z9:AA9)</f>
        <v>1</v>
      </c>
      <c r="AC9">
        <v>1</v>
      </c>
      <c r="AD9">
        <v>0</v>
      </c>
      <c r="AE9">
        <f aca="true" t="shared" si="12" ref="AE9:AE36">SUM(AC9:AD9)</f>
        <v>1</v>
      </c>
      <c r="AF9" s="16">
        <f aca="true" t="shared" si="13" ref="AF9:AF36">SUM(AB9+AE9)</f>
        <v>2</v>
      </c>
    </row>
    <row r="10" spans="2:32" ht="15.75">
      <c r="B10" s="3">
        <v>3</v>
      </c>
      <c r="C10" s="17" t="s">
        <v>3</v>
      </c>
      <c r="D10" s="131">
        <f t="shared" si="9"/>
        <v>463</v>
      </c>
      <c r="E10" s="26">
        <v>134</v>
      </c>
      <c r="F10" s="8">
        <f t="shared" si="0"/>
        <v>28.94168466522678</v>
      </c>
      <c r="G10" s="2">
        <v>56</v>
      </c>
      <c r="H10" s="8">
        <f t="shared" si="1"/>
        <v>17.02127659574468</v>
      </c>
      <c r="I10" s="31">
        <v>131</v>
      </c>
      <c r="J10" s="9">
        <f t="shared" si="2"/>
        <v>39.81762917933131</v>
      </c>
      <c r="K10" s="15">
        <v>68</v>
      </c>
      <c r="L10" s="33">
        <f t="shared" si="3"/>
        <v>20.66869300911854</v>
      </c>
      <c r="M10" s="26">
        <v>35</v>
      </c>
      <c r="N10" s="6">
        <f t="shared" si="4"/>
        <v>10.638297872340425</v>
      </c>
      <c r="O10" s="7">
        <v>5</v>
      </c>
      <c r="P10" s="27">
        <f t="shared" si="5"/>
        <v>1.5197568389057752</v>
      </c>
      <c r="Q10" s="32">
        <v>34</v>
      </c>
      <c r="R10" s="8">
        <f t="shared" si="6"/>
        <v>10.33434650455927</v>
      </c>
      <c r="S10" s="31">
        <v>0</v>
      </c>
      <c r="T10" s="9">
        <f t="shared" si="7"/>
        <v>0</v>
      </c>
      <c r="U10" s="15">
        <v>0</v>
      </c>
      <c r="V10" s="9">
        <f t="shared" si="8"/>
        <v>0</v>
      </c>
      <c r="X10" s="47">
        <f t="shared" si="10"/>
        <v>329</v>
      </c>
      <c r="Z10" s="16">
        <v>22</v>
      </c>
      <c r="AA10">
        <v>12</v>
      </c>
      <c r="AB10" s="16">
        <f t="shared" si="11"/>
        <v>34</v>
      </c>
      <c r="AC10">
        <v>3</v>
      </c>
      <c r="AD10">
        <v>18</v>
      </c>
      <c r="AE10">
        <f t="shared" si="12"/>
        <v>21</v>
      </c>
      <c r="AF10" s="16">
        <f t="shared" si="13"/>
        <v>55</v>
      </c>
    </row>
    <row r="11" spans="2:32" ht="15.75">
      <c r="B11" s="3">
        <v>4</v>
      </c>
      <c r="C11" s="17" t="s">
        <v>4</v>
      </c>
      <c r="D11" s="131">
        <f t="shared" si="9"/>
        <v>86</v>
      </c>
      <c r="E11" s="26">
        <v>24</v>
      </c>
      <c r="F11" s="8">
        <f t="shared" si="0"/>
        <v>27.906976744186046</v>
      </c>
      <c r="G11" s="2">
        <v>22</v>
      </c>
      <c r="H11" s="8">
        <f t="shared" si="1"/>
        <v>35.483870967741936</v>
      </c>
      <c r="I11" s="31">
        <v>14</v>
      </c>
      <c r="J11" s="9">
        <f t="shared" si="2"/>
        <v>22.58064516129032</v>
      </c>
      <c r="K11" s="15">
        <v>7</v>
      </c>
      <c r="L11" s="33">
        <f t="shared" si="3"/>
        <v>11.29032258064516</v>
      </c>
      <c r="M11" s="26">
        <v>7</v>
      </c>
      <c r="N11" s="6">
        <f t="shared" si="4"/>
        <v>11.29032258064516</v>
      </c>
      <c r="O11" s="7">
        <v>0</v>
      </c>
      <c r="P11" s="27">
        <f t="shared" si="5"/>
        <v>0</v>
      </c>
      <c r="Q11" s="32">
        <v>12</v>
      </c>
      <c r="R11" s="8">
        <f t="shared" si="6"/>
        <v>19.35483870967742</v>
      </c>
      <c r="S11" s="31">
        <v>0</v>
      </c>
      <c r="T11" s="9">
        <f t="shared" si="7"/>
        <v>0</v>
      </c>
      <c r="U11" s="15">
        <v>0</v>
      </c>
      <c r="V11" s="9">
        <f t="shared" si="8"/>
        <v>0</v>
      </c>
      <c r="X11" s="47">
        <f t="shared" si="10"/>
        <v>62</v>
      </c>
      <c r="Z11" s="16">
        <v>8</v>
      </c>
      <c r="AA11">
        <v>4</v>
      </c>
      <c r="AB11" s="16">
        <f t="shared" si="11"/>
        <v>12</v>
      </c>
      <c r="AC11">
        <v>1</v>
      </c>
      <c r="AD11">
        <v>2</v>
      </c>
      <c r="AE11">
        <f t="shared" si="12"/>
        <v>3</v>
      </c>
      <c r="AF11" s="16">
        <f t="shared" si="13"/>
        <v>15</v>
      </c>
    </row>
    <row r="12" spans="2:32" ht="15.75">
      <c r="B12" s="3">
        <v>5</v>
      </c>
      <c r="C12" s="17" t="s">
        <v>5</v>
      </c>
      <c r="D12" s="131">
        <f t="shared" si="9"/>
        <v>32</v>
      </c>
      <c r="E12" s="26">
        <v>6</v>
      </c>
      <c r="F12" s="8">
        <f t="shared" si="0"/>
        <v>18.75</v>
      </c>
      <c r="G12" s="2">
        <v>9</v>
      </c>
      <c r="H12" s="8">
        <f t="shared" si="1"/>
        <v>34.61538461538461</v>
      </c>
      <c r="I12" s="31">
        <v>6</v>
      </c>
      <c r="J12" s="9">
        <f t="shared" si="2"/>
        <v>23.076923076923077</v>
      </c>
      <c r="K12" s="15">
        <v>4</v>
      </c>
      <c r="L12" s="33">
        <f t="shared" si="3"/>
        <v>15.384615384615385</v>
      </c>
      <c r="M12" s="26">
        <v>2</v>
      </c>
      <c r="N12" s="6">
        <f t="shared" si="4"/>
        <v>7.6923076923076925</v>
      </c>
      <c r="O12" s="7">
        <v>0</v>
      </c>
      <c r="P12" s="27">
        <f t="shared" si="5"/>
        <v>0</v>
      </c>
      <c r="Q12" s="32">
        <v>5</v>
      </c>
      <c r="R12" s="8">
        <f t="shared" si="6"/>
        <v>19.230769230769234</v>
      </c>
      <c r="S12" s="31">
        <v>0</v>
      </c>
      <c r="T12" s="9">
        <f t="shared" si="7"/>
        <v>0</v>
      </c>
      <c r="U12" s="15">
        <v>0</v>
      </c>
      <c r="V12" s="9">
        <f t="shared" si="8"/>
        <v>0</v>
      </c>
      <c r="X12" s="47">
        <f t="shared" si="10"/>
        <v>26</v>
      </c>
      <c r="Z12" s="16">
        <v>5</v>
      </c>
      <c r="AA12">
        <v>0</v>
      </c>
      <c r="AB12" s="16">
        <f t="shared" si="11"/>
        <v>5</v>
      </c>
      <c r="AC12">
        <v>0</v>
      </c>
      <c r="AD12">
        <v>0</v>
      </c>
      <c r="AE12">
        <f t="shared" si="12"/>
        <v>0</v>
      </c>
      <c r="AF12" s="16">
        <f t="shared" si="13"/>
        <v>5</v>
      </c>
    </row>
    <row r="13" spans="2:32" ht="15.75">
      <c r="B13" s="3">
        <v>6</v>
      </c>
      <c r="C13" s="17" t="s">
        <v>6</v>
      </c>
      <c r="D13" s="131">
        <f t="shared" si="9"/>
        <v>115</v>
      </c>
      <c r="E13" s="26">
        <v>27</v>
      </c>
      <c r="F13" s="8">
        <f t="shared" si="0"/>
        <v>23.47826086956522</v>
      </c>
      <c r="G13" s="2">
        <v>35</v>
      </c>
      <c r="H13" s="8">
        <f t="shared" si="1"/>
        <v>39.77272727272727</v>
      </c>
      <c r="I13" s="31">
        <v>14</v>
      </c>
      <c r="J13" s="9">
        <f t="shared" si="2"/>
        <v>15.909090909090908</v>
      </c>
      <c r="K13" s="15">
        <v>2</v>
      </c>
      <c r="L13" s="33">
        <f t="shared" si="3"/>
        <v>2.272727272727273</v>
      </c>
      <c r="M13" s="26">
        <v>14</v>
      </c>
      <c r="N13" s="6">
        <f t="shared" si="4"/>
        <v>15.909090909090908</v>
      </c>
      <c r="O13" s="7">
        <v>0</v>
      </c>
      <c r="P13" s="27">
        <f t="shared" si="5"/>
        <v>0</v>
      </c>
      <c r="Q13" s="32">
        <v>23</v>
      </c>
      <c r="R13" s="8">
        <f t="shared" si="6"/>
        <v>26.136363636363637</v>
      </c>
      <c r="S13" s="31">
        <v>0</v>
      </c>
      <c r="T13" s="9">
        <f t="shared" si="7"/>
        <v>0</v>
      </c>
      <c r="U13" s="15">
        <v>0</v>
      </c>
      <c r="V13" s="9">
        <f t="shared" si="8"/>
        <v>0</v>
      </c>
      <c r="X13" s="47">
        <f t="shared" si="10"/>
        <v>88</v>
      </c>
      <c r="Z13" s="16">
        <v>14</v>
      </c>
      <c r="AA13">
        <v>9</v>
      </c>
      <c r="AB13" s="16">
        <f t="shared" si="11"/>
        <v>23</v>
      </c>
      <c r="AC13">
        <v>0</v>
      </c>
      <c r="AD13">
        <v>0</v>
      </c>
      <c r="AE13">
        <f t="shared" si="12"/>
        <v>0</v>
      </c>
      <c r="AF13" s="16">
        <f t="shared" si="13"/>
        <v>23</v>
      </c>
    </row>
    <row r="14" spans="2:32" ht="15.75">
      <c r="B14" s="3">
        <v>7</v>
      </c>
      <c r="C14" s="17" t="s">
        <v>7</v>
      </c>
      <c r="D14" s="131">
        <f t="shared" si="9"/>
        <v>52</v>
      </c>
      <c r="E14" s="26">
        <v>7</v>
      </c>
      <c r="F14" s="8">
        <f t="shared" si="0"/>
        <v>13.461538461538462</v>
      </c>
      <c r="G14" s="2">
        <v>16</v>
      </c>
      <c r="H14" s="8">
        <f t="shared" si="1"/>
        <v>35.55555555555556</v>
      </c>
      <c r="I14" s="31">
        <v>10</v>
      </c>
      <c r="J14" s="9">
        <f t="shared" si="2"/>
        <v>22.22222222222222</v>
      </c>
      <c r="K14" s="15">
        <v>0</v>
      </c>
      <c r="L14" s="33">
        <f t="shared" si="3"/>
        <v>0</v>
      </c>
      <c r="M14" s="26">
        <v>6</v>
      </c>
      <c r="N14" s="6">
        <f t="shared" si="4"/>
        <v>13.333333333333334</v>
      </c>
      <c r="O14" s="7">
        <v>3</v>
      </c>
      <c r="P14" s="27">
        <f t="shared" si="5"/>
        <v>6.666666666666667</v>
      </c>
      <c r="Q14" s="32">
        <v>10</v>
      </c>
      <c r="R14" s="8">
        <f t="shared" si="6"/>
        <v>22.22222222222222</v>
      </c>
      <c r="S14" s="31">
        <v>0</v>
      </c>
      <c r="T14" s="9">
        <f t="shared" si="7"/>
        <v>0</v>
      </c>
      <c r="U14" s="15">
        <v>0</v>
      </c>
      <c r="V14" s="9">
        <f t="shared" si="8"/>
        <v>0</v>
      </c>
      <c r="X14" s="47">
        <f t="shared" si="10"/>
        <v>45</v>
      </c>
      <c r="Z14" s="16">
        <v>7</v>
      </c>
      <c r="AA14">
        <v>3</v>
      </c>
      <c r="AB14" s="16">
        <f t="shared" si="11"/>
        <v>10</v>
      </c>
      <c r="AC14">
        <v>0</v>
      </c>
      <c r="AD14">
        <v>0</v>
      </c>
      <c r="AE14">
        <f t="shared" si="12"/>
        <v>0</v>
      </c>
      <c r="AF14" s="16">
        <f t="shared" si="13"/>
        <v>10</v>
      </c>
    </row>
    <row r="15" spans="2:32" ht="15.75">
      <c r="B15" s="3">
        <v>8</v>
      </c>
      <c r="C15" s="17" t="s">
        <v>8</v>
      </c>
      <c r="D15" s="131">
        <f t="shared" si="9"/>
        <v>61</v>
      </c>
      <c r="E15" s="26">
        <v>8</v>
      </c>
      <c r="F15" s="8">
        <f t="shared" si="0"/>
        <v>13.114754098360656</v>
      </c>
      <c r="G15" s="2">
        <v>18</v>
      </c>
      <c r="H15" s="8">
        <f t="shared" si="1"/>
        <v>33.9622641509434</v>
      </c>
      <c r="I15" s="31">
        <v>14</v>
      </c>
      <c r="J15" s="9">
        <f t="shared" si="2"/>
        <v>26.41509433962264</v>
      </c>
      <c r="K15" s="15">
        <v>3</v>
      </c>
      <c r="L15" s="33">
        <f t="shared" si="3"/>
        <v>5.660377358490567</v>
      </c>
      <c r="M15" s="26">
        <v>2</v>
      </c>
      <c r="N15" s="6">
        <f t="shared" si="4"/>
        <v>3.7735849056603774</v>
      </c>
      <c r="O15" s="7">
        <v>2</v>
      </c>
      <c r="P15" s="27">
        <f t="shared" si="5"/>
        <v>3.7735849056603774</v>
      </c>
      <c r="Q15" s="32">
        <v>14</v>
      </c>
      <c r="R15" s="8">
        <f t="shared" si="6"/>
        <v>26.41509433962264</v>
      </c>
      <c r="S15" s="31">
        <v>0</v>
      </c>
      <c r="T15" s="9">
        <f t="shared" si="7"/>
        <v>0</v>
      </c>
      <c r="U15" s="15">
        <v>0</v>
      </c>
      <c r="V15" s="9">
        <f t="shared" si="8"/>
        <v>0</v>
      </c>
      <c r="X15" s="47">
        <f t="shared" si="10"/>
        <v>53</v>
      </c>
      <c r="Z15" s="16">
        <v>10</v>
      </c>
      <c r="AA15">
        <v>4</v>
      </c>
      <c r="AB15" s="16">
        <f t="shared" si="11"/>
        <v>14</v>
      </c>
      <c r="AC15">
        <v>1</v>
      </c>
      <c r="AD15">
        <v>0</v>
      </c>
      <c r="AE15">
        <f t="shared" si="12"/>
        <v>1</v>
      </c>
      <c r="AF15" s="16">
        <f t="shared" si="13"/>
        <v>15</v>
      </c>
    </row>
    <row r="16" spans="2:32" ht="15.75">
      <c r="B16" s="3">
        <v>9</v>
      </c>
      <c r="C16" s="17" t="s">
        <v>9</v>
      </c>
      <c r="D16" s="131">
        <f t="shared" si="9"/>
        <v>41</v>
      </c>
      <c r="E16" s="26">
        <v>9</v>
      </c>
      <c r="F16" s="8">
        <f t="shared" si="0"/>
        <v>21.951219512195124</v>
      </c>
      <c r="G16" s="2">
        <v>8</v>
      </c>
      <c r="H16" s="8">
        <f t="shared" si="1"/>
        <v>25</v>
      </c>
      <c r="I16" s="31">
        <v>13</v>
      </c>
      <c r="J16" s="9">
        <f t="shared" si="2"/>
        <v>40.625</v>
      </c>
      <c r="K16" s="15">
        <v>8</v>
      </c>
      <c r="L16" s="33">
        <f t="shared" si="3"/>
        <v>25</v>
      </c>
      <c r="M16" s="26">
        <v>0</v>
      </c>
      <c r="N16" s="6">
        <f t="shared" si="4"/>
        <v>0</v>
      </c>
      <c r="O16" s="7">
        <v>0</v>
      </c>
      <c r="P16" s="27">
        <f t="shared" si="5"/>
        <v>0</v>
      </c>
      <c r="Q16" s="32">
        <v>3</v>
      </c>
      <c r="R16" s="8">
        <f t="shared" si="6"/>
        <v>9.375</v>
      </c>
      <c r="S16" s="31">
        <v>0</v>
      </c>
      <c r="T16" s="9">
        <f t="shared" si="7"/>
        <v>0</v>
      </c>
      <c r="U16" s="15">
        <v>0</v>
      </c>
      <c r="V16" s="9">
        <f t="shared" si="8"/>
        <v>0</v>
      </c>
      <c r="X16" s="47">
        <f t="shared" si="10"/>
        <v>32</v>
      </c>
      <c r="Z16" s="16">
        <v>1</v>
      </c>
      <c r="AA16">
        <v>2</v>
      </c>
      <c r="AB16" s="16">
        <f t="shared" si="11"/>
        <v>3</v>
      </c>
      <c r="AC16">
        <v>1</v>
      </c>
      <c r="AD16">
        <v>0</v>
      </c>
      <c r="AE16">
        <f t="shared" si="12"/>
        <v>1</v>
      </c>
      <c r="AF16" s="16">
        <f t="shared" si="13"/>
        <v>4</v>
      </c>
    </row>
    <row r="17" spans="2:32" ht="15.75">
      <c r="B17" s="3">
        <v>10</v>
      </c>
      <c r="C17" s="17" t="s">
        <v>10</v>
      </c>
      <c r="D17" s="131">
        <f t="shared" si="9"/>
        <v>79</v>
      </c>
      <c r="E17" s="26">
        <v>28</v>
      </c>
      <c r="F17" s="8">
        <f t="shared" si="0"/>
        <v>35.44303797468354</v>
      </c>
      <c r="G17" s="2">
        <v>4</v>
      </c>
      <c r="H17" s="8">
        <f t="shared" si="1"/>
        <v>7.8431372549019605</v>
      </c>
      <c r="I17" s="31">
        <v>31</v>
      </c>
      <c r="J17" s="9">
        <f t="shared" si="2"/>
        <v>60.78431372549019</v>
      </c>
      <c r="K17" s="15">
        <v>3</v>
      </c>
      <c r="L17" s="33">
        <f t="shared" si="3"/>
        <v>5.88235294117647</v>
      </c>
      <c r="M17" s="26">
        <v>7</v>
      </c>
      <c r="N17" s="6">
        <f t="shared" si="4"/>
        <v>13.725490196078432</v>
      </c>
      <c r="O17" s="7">
        <v>0</v>
      </c>
      <c r="P17" s="27">
        <f t="shared" si="5"/>
        <v>0</v>
      </c>
      <c r="Q17" s="32">
        <v>6</v>
      </c>
      <c r="R17" s="8">
        <f t="shared" si="6"/>
        <v>11.76470588235294</v>
      </c>
      <c r="S17" s="31">
        <v>0</v>
      </c>
      <c r="T17" s="9">
        <f t="shared" si="7"/>
        <v>0</v>
      </c>
      <c r="U17" s="15">
        <v>0</v>
      </c>
      <c r="V17" s="9">
        <f t="shared" si="8"/>
        <v>0</v>
      </c>
      <c r="X17" s="47">
        <f t="shared" si="10"/>
        <v>51</v>
      </c>
      <c r="Z17" s="16">
        <v>4</v>
      </c>
      <c r="AA17">
        <v>2</v>
      </c>
      <c r="AB17" s="16">
        <f t="shared" si="11"/>
        <v>6</v>
      </c>
      <c r="AC17">
        <v>2</v>
      </c>
      <c r="AD17">
        <v>0</v>
      </c>
      <c r="AE17">
        <f t="shared" si="12"/>
        <v>2</v>
      </c>
      <c r="AF17" s="16">
        <f t="shared" si="13"/>
        <v>8</v>
      </c>
    </row>
    <row r="18" spans="2:32" ht="15.75">
      <c r="B18" s="3">
        <v>11</v>
      </c>
      <c r="C18" s="17" t="s">
        <v>11</v>
      </c>
      <c r="D18" s="131">
        <f t="shared" si="9"/>
        <v>31</v>
      </c>
      <c r="E18" s="26">
        <v>4</v>
      </c>
      <c r="F18" s="8">
        <f t="shared" si="0"/>
        <v>12.903225806451612</v>
      </c>
      <c r="G18" s="2">
        <v>0</v>
      </c>
      <c r="H18" s="8">
        <f t="shared" si="1"/>
        <v>0</v>
      </c>
      <c r="I18" s="31">
        <v>18</v>
      </c>
      <c r="J18" s="9">
        <f t="shared" si="2"/>
        <v>66.66666666666666</v>
      </c>
      <c r="K18" s="15">
        <v>2</v>
      </c>
      <c r="L18" s="33">
        <f t="shared" si="3"/>
        <v>7.4074074074074066</v>
      </c>
      <c r="M18" s="26">
        <v>1</v>
      </c>
      <c r="N18" s="6">
        <f t="shared" si="4"/>
        <v>3.7037037037037033</v>
      </c>
      <c r="O18" s="7">
        <v>1</v>
      </c>
      <c r="P18" s="27">
        <f t="shared" si="5"/>
        <v>3.7037037037037033</v>
      </c>
      <c r="Q18" s="32">
        <v>5</v>
      </c>
      <c r="R18" s="8">
        <f t="shared" si="6"/>
        <v>18.51851851851852</v>
      </c>
      <c r="S18" s="31">
        <v>0</v>
      </c>
      <c r="T18" s="9">
        <f t="shared" si="7"/>
        <v>0</v>
      </c>
      <c r="U18" s="15">
        <v>0</v>
      </c>
      <c r="V18" s="9">
        <f t="shared" si="8"/>
        <v>0</v>
      </c>
      <c r="X18" s="47">
        <f t="shared" si="10"/>
        <v>27</v>
      </c>
      <c r="Z18" s="16">
        <v>3</v>
      </c>
      <c r="AA18">
        <v>2</v>
      </c>
      <c r="AB18" s="16">
        <f t="shared" si="11"/>
        <v>5</v>
      </c>
      <c r="AC18">
        <v>0</v>
      </c>
      <c r="AD18">
        <v>0</v>
      </c>
      <c r="AE18">
        <f t="shared" si="12"/>
        <v>0</v>
      </c>
      <c r="AF18" s="16">
        <f t="shared" si="13"/>
        <v>5</v>
      </c>
    </row>
    <row r="19" spans="2:32" ht="15.75">
      <c r="B19" s="3">
        <v>12</v>
      </c>
      <c r="C19" s="17" t="s">
        <v>12</v>
      </c>
      <c r="D19" s="131">
        <f t="shared" si="9"/>
        <v>46</v>
      </c>
      <c r="E19" s="26">
        <v>7</v>
      </c>
      <c r="F19" s="8">
        <f t="shared" si="0"/>
        <v>15.217391304347828</v>
      </c>
      <c r="G19" s="2">
        <v>17</v>
      </c>
      <c r="H19" s="8">
        <f t="shared" si="1"/>
        <v>43.58974358974359</v>
      </c>
      <c r="I19" s="31">
        <v>5</v>
      </c>
      <c r="J19" s="9">
        <f t="shared" si="2"/>
        <v>12.82051282051282</v>
      </c>
      <c r="K19" s="15">
        <v>6</v>
      </c>
      <c r="L19" s="33">
        <f t="shared" si="3"/>
        <v>15.384615384615385</v>
      </c>
      <c r="M19" s="26">
        <v>3</v>
      </c>
      <c r="N19" s="6">
        <f t="shared" si="4"/>
        <v>7.6923076923076925</v>
      </c>
      <c r="O19" s="7">
        <v>1</v>
      </c>
      <c r="P19" s="27">
        <f t="shared" si="5"/>
        <v>2.564102564102564</v>
      </c>
      <c r="Q19" s="32">
        <v>7</v>
      </c>
      <c r="R19" s="8">
        <f t="shared" si="6"/>
        <v>17.94871794871795</v>
      </c>
      <c r="S19" s="31">
        <v>0</v>
      </c>
      <c r="T19" s="9">
        <f t="shared" si="7"/>
        <v>0</v>
      </c>
      <c r="U19" s="15">
        <v>0</v>
      </c>
      <c r="V19" s="9">
        <f t="shared" si="8"/>
        <v>0</v>
      </c>
      <c r="X19" s="47">
        <f t="shared" si="10"/>
        <v>39</v>
      </c>
      <c r="Z19" s="16">
        <v>6</v>
      </c>
      <c r="AA19">
        <v>1</v>
      </c>
      <c r="AB19" s="16">
        <f t="shared" si="11"/>
        <v>7</v>
      </c>
      <c r="AC19">
        <v>0</v>
      </c>
      <c r="AD19">
        <v>2</v>
      </c>
      <c r="AE19">
        <f t="shared" si="12"/>
        <v>2</v>
      </c>
      <c r="AF19" s="16">
        <f t="shared" si="13"/>
        <v>9</v>
      </c>
    </row>
    <row r="20" spans="2:32" ht="15.75">
      <c r="B20" s="3">
        <v>13</v>
      </c>
      <c r="C20" s="17" t="s">
        <v>13</v>
      </c>
      <c r="D20" s="131">
        <f t="shared" si="9"/>
        <v>73</v>
      </c>
      <c r="E20" s="26">
        <v>29</v>
      </c>
      <c r="F20" s="8">
        <f t="shared" si="0"/>
        <v>39.726027397260275</v>
      </c>
      <c r="G20" s="2">
        <v>8</v>
      </c>
      <c r="H20" s="8">
        <f t="shared" si="1"/>
        <v>18.181818181818183</v>
      </c>
      <c r="I20" s="31">
        <v>19</v>
      </c>
      <c r="J20" s="9">
        <f t="shared" si="2"/>
        <v>43.18181818181818</v>
      </c>
      <c r="K20" s="15">
        <v>7</v>
      </c>
      <c r="L20" s="33">
        <f t="shared" si="3"/>
        <v>15.909090909090908</v>
      </c>
      <c r="M20" s="26">
        <v>1</v>
      </c>
      <c r="N20" s="6">
        <f t="shared" si="4"/>
        <v>2.272727272727273</v>
      </c>
      <c r="O20" s="7">
        <v>3</v>
      </c>
      <c r="P20" s="27">
        <f t="shared" si="5"/>
        <v>6.8181818181818175</v>
      </c>
      <c r="Q20" s="32">
        <v>6</v>
      </c>
      <c r="R20" s="8">
        <f t="shared" si="6"/>
        <v>13.636363636363635</v>
      </c>
      <c r="S20" s="31">
        <v>0</v>
      </c>
      <c r="T20" s="9">
        <f t="shared" si="7"/>
        <v>0</v>
      </c>
      <c r="U20" s="15">
        <v>0</v>
      </c>
      <c r="V20" s="9">
        <f t="shared" si="8"/>
        <v>0</v>
      </c>
      <c r="X20" s="47">
        <f t="shared" si="10"/>
        <v>44</v>
      </c>
      <c r="Z20" s="16">
        <v>4</v>
      </c>
      <c r="AA20">
        <v>2</v>
      </c>
      <c r="AB20" s="16">
        <f t="shared" si="11"/>
        <v>6</v>
      </c>
      <c r="AC20">
        <v>0</v>
      </c>
      <c r="AD20">
        <v>0</v>
      </c>
      <c r="AE20">
        <f t="shared" si="12"/>
        <v>0</v>
      </c>
      <c r="AF20" s="16">
        <f t="shared" si="13"/>
        <v>6</v>
      </c>
    </row>
    <row r="21" spans="2:32" ht="15.75">
      <c r="B21" s="3">
        <v>14</v>
      </c>
      <c r="C21" s="17" t="s">
        <v>14</v>
      </c>
      <c r="D21" s="131">
        <f t="shared" si="9"/>
        <v>103</v>
      </c>
      <c r="E21" s="26">
        <v>13</v>
      </c>
      <c r="F21" s="8">
        <f t="shared" si="0"/>
        <v>12.62135922330097</v>
      </c>
      <c r="G21" s="2">
        <v>29</v>
      </c>
      <c r="H21" s="8">
        <f t="shared" si="1"/>
        <v>32.22222222222222</v>
      </c>
      <c r="I21" s="31">
        <v>27</v>
      </c>
      <c r="J21" s="9">
        <f t="shared" si="2"/>
        <v>30</v>
      </c>
      <c r="K21" s="15">
        <v>14</v>
      </c>
      <c r="L21" s="33">
        <f t="shared" si="3"/>
        <v>15.555555555555555</v>
      </c>
      <c r="M21" s="26">
        <v>4</v>
      </c>
      <c r="N21" s="6">
        <f t="shared" si="4"/>
        <v>4.444444444444445</v>
      </c>
      <c r="O21" s="7">
        <v>2</v>
      </c>
      <c r="P21" s="27">
        <f t="shared" si="5"/>
        <v>2.2222222222222223</v>
      </c>
      <c r="Q21" s="32">
        <v>14</v>
      </c>
      <c r="R21" s="8">
        <f t="shared" si="6"/>
        <v>15.555555555555555</v>
      </c>
      <c r="S21" s="31">
        <v>0</v>
      </c>
      <c r="T21" s="9">
        <f t="shared" si="7"/>
        <v>0</v>
      </c>
      <c r="U21" s="15">
        <v>0</v>
      </c>
      <c r="V21" s="9">
        <f t="shared" si="8"/>
        <v>0</v>
      </c>
      <c r="X21" s="47">
        <f t="shared" si="10"/>
        <v>90</v>
      </c>
      <c r="Z21" s="16">
        <v>8</v>
      </c>
      <c r="AA21">
        <v>6</v>
      </c>
      <c r="AB21" s="16">
        <f t="shared" si="11"/>
        <v>14</v>
      </c>
      <c r="AC21">
        <v>1</v>
      </c>
      <c r="AD21">
        <v>5</v>
      </c>
      <c r="AE21">
        <f t="shared" si="12"/>
        <v>6</v>
      </c>
      <c r="AF21" s="16">
        <f t="shared" si="13"/>
        <v>20</v>
      </c>
    </row>
    <row r="22" spans="2:32" ht="15.75">
      <c r="B22" s="3">
        <v>15</v>
      </c>
      <c r="C22" s="17" t="s">
        <v>15</v>
      </c>
      <c r="D22" s="131">
        <f t="shared" si="9"/>
        <v>51</v>
      </c>
      <c r="E22" s="26">
        <v>14</v>
      </c>
      <c r="F22" s="8">
        <f t="shared" si="0"/>
        <v>27.450980392156865</v>
      </c>
      <c r="G22" s="2">
        <v>24</v>
      </c>
      <c r="H22" s="8">
        <f t="shared" si="1"/>
        <v>64.86486486486487</v>
      </c>
      <c r="I22" s="31">
        <v>5</v>
      </c>
      <c r="J22" s="9">
        <f t="shared" si="2"/>
        <v>13.513513513513514</v>
      </c>
      <c r="K22" s="15">
        <v>5</v>
      </c>
      <c r="L22" s="33">
        <f t="shared" si="3"/>
        <v>13.513513513513514</v>
      </c>
      <c r="M22" s="26">
        <v>2</v>
      </c>
      <c r="N22" s="6">
        <f t="shared" si="4"/>
        <v>5.405405405405405</v>
      </c>
      <c r="O22" s="7">
        <v>0</v>
      </c>
      <c r="P22" s="27">
        <f t="shared" si="5"/>
        <v>0</v>
      </c>
      <c r="Q22" s="32">
        <v>1</v>
      </c>
      <c r="R22" s="8">
        <f t="shared" si="6"/>
        <v>2.7027027027027026</v>
      </c>
      <c r="S22" s="31">
        <v>0</v>
      </c>
      <c r="T22" s="9">
        <f t="shared" si="7"/>
        <v>0</v>
      </c>
      <c r="U22" s="15">
        <v>0</v>
      </c>
      <c r="V22" s="9">
        <f t="shared" si="8"/>
        <v>0</v>
      </c>
      <c r="X22" s="47">
        <f t="shared" si="10"/>
        <v>37</v>
      </c>
      <c r="Z22" s="16">
        <v>1</v>
      </c>
      <c r="AA22">
        <v>0</v>
      </c>
      <c r="AB22" s="16">
        <f t="shared" si="11"/>
        <v>1</v>
      </c>
      <c r="AC22">
        <v>0</v>
      </c>
      <c r="AD22">
        <v>1</v>
      </c>
      <c r="AE22">
        <f t="shared" si="12"/>
        <v>1</v>
      </c>
      <c r="AF22" s="16">
        <f t="shared" si="13"/>
        <v>2</v>
      </c>
    </row>
    <row r="23" spans="2:32" ht="15.75">
      <c r="B23" s="3">
        <v>16</v>
      </c>
      <c r="C23" s="17" t="s">
        <v>16</v>
      </c>
      <c r="D23" s="131">
        <f t="shared" si="9"/>
        <v>23</v>
      </c>
      <c r="E23" s="26">
        <v>0</v>
      </c>
      <c r="F23" s="8">
        <f t="shared" si="0"/>
        <v>0</v>
      </c>
      <c r="G23" s="2">
        <v>9</v>
      </c>
      <c r="H23" s="8">
        <f t="shared" si="1"/>
        <v>39.130434782608695</v>
      </c>
      <c r="I23" s="31">
        <v>9</v>
      </c>
      <c r="J23" s="9">
        <f t="shared" si="2"/>
        <v>39.130434782608695</v>
      </c>
      <c r="K23" s="15">
        <v>0</v>
      </c>
      <c r="L23" s="33">
        <f t="shared" si="3"/>
        <v>0</v>
      </c>
      <c r="M23" s="26">
        <v>3</v>
      </c>
      <c r="N23" s="6">
        <f t="shared" si="4"/>
        <v>13.043478260869565</v>
      </c>
      <c r="O23" s="7">
        <v>0</v>
      </c>
      <c r="P23" s="27">
        <f t="shared" si="5"/>
        <v>0</v>
      </c>
      <c r="Q23" s="32">
        <v>2</v>
      </c>
      <c r="R23" s="8">
        <f t="shared" si="6"/>
        <v>8.695652173913043</v>
      </c>
      <c r="S23" s="31">
        <v>0</v>
      </c>
      <c r="T23" s="9">
        <f t="shared" si="7"/>
        <v>0</v>
      </c>
      <c r="U23" s="15">
        <v>0</v>
      </c>
      <c r="V23" s="9">
        <f t="shared" si="8"/>
        <v>0</v>
      </c>
      <c r="X23" s="47">
        <f t="shared" si="10"/>
        <v>23</v>
      </c>
      <c r="Z23" s="16">
        <v>1</v>
      </c>
      <c r="AA23">
        <v>1</v>
      </c>
      <c r="AB23" s="16">
        <f t="shared" si="11"/>
        <v>2</v>
      </c>
      <c r="AC23">
        <v>0</v>
      </c>
      <c r="AD23">
        <v>0</v>
      </c>
      <c r="AE23">
        <f t="shared" si="12"/>
        <v>0</v>
      </c>
      <c r="AF23" s="16">
        <f t="shared" si="13"/>
        <v>2</v>
      </c>
    </row>
    <row r="24" spans="2:32" ht="15.75">
      <c r="B24" s="3">
        <v>17</v>
      </c>
      <c r="C24" s="17" t="s">
        <v>17</v>
      </c>
      <c r="D24" s="131">
        <f t="shared" si="9"/>
        <v>24</v>
      </c>
      <c r="E24" s="26">
        <v>0</v>
      </c>
      <c r="F24" s="8">
        <f t="shared" si="0"/>
        <v>0</v>
      </c>
      <c r="G24" s="2">
        <v>8</v>
      </c>
      <c r="H24" s="8">
        <f t="shared" si="1"/>
        <v>33.33333333333333</v>
      </c>
      <c r="I24" s="31">
        <v>9</v>
      </c>
      <c r="J24" s="9">
        <f t="shared" si="2"/>
        <v>37.5</v>
      </c>
      <c r="K24" s="15">
        <v>1</v>
      </c>
      <c r="L24" s="33">
        <f t="shared" si="3"/>
        <v>4.166666666666666</v>
      </c>
      <c r="M24" s="26">
        <v>3</v>
      </c>
      <c r="N24" s="6">
        <f t="shared" si="4"/>
        <v>12.5</v>
      </c>
      <c r="O24" s="7">
        <v>0</v>
      </c>
      <c r="P24" s="27">
        <f t="shared" si="5"/>
        <v>0</v>
      </c>
      <c r="Q24" s="32">
        <v>3</v>
      </c>
      <c r="R24" s="8">
        <f t="shared" si="6"/>
        <v>12.5</v>
      </c>
      <c r="S24" s="31">
        <v>0</v>
      </c>
      <c r="T24" s="9">
        <f t="shared" si="7"/>
        <v>0</v>
      </c>
      <c r="U24" s="15">
        <v>0</v>
      </c>
      <c r="V24" s="9">
        <f t="shared" si="8"/>
        <v>0</v>
      </c>
      <c r="X24" s="47">
        <f t="shared" si="10"/>
        <v>24</v>
      </c>
      <c r="Z24" s="16">
        <v>3</v>
      </c>
      <c r="AA24">
        <v>0</v>
      </c>
      <c r="AB24" s="16">
        <f t="shared" si="11"/>
        <v>3</v>
      </c>
      <c r="AC24">
        <v>0</v>
      </c>
      <c r="AD24">
        <v>0</v>
      </c>
      <c r="AE24">
        <f t="shared" si="12"/>
        <v>0</v>
      </c>
      <c r="AF24" s="16">
        <f t="shared" si="13"/>
        <v>3</v>
      </c>
    </row>
    <row r="25" spans="2:32" ht="15.75">
      <c r="B25" s="3">
        <v>18</v>
      </c>
      <c r="C25" s="17" t="s">
        <v>18</v>
      </c>
      <c r="D25" s="131">
        <f t="shared" si="9"/>
        <v>18</v>
      </c>
      <c r="E25" s="26">
        <v>1</v>
      </c>
      <c r="F25" s="8">
        <f t="shared" si="0"/>
        <v>5.555555555555555</v>
      </c>
      <c r="G25" s="2">
        <v>4</v>
      </c>
      <c r="H25" s="8">
        <f t="shared" si="1"/>
        <v>23.52941176470588</v>
      </c>
      <c r="I25" s="31">
        <v>6</v>
      </c>
      <c r="J25" s="9">
        <f t="shared" si="2"/>
        <v>35.294117647058826</v>
      </c>
      <c r="K25" s="15">
        <v>2</v>
      </c>
      <c r="L25" s="33">
        <f t="shared" si="3"/>
        <v>11.76470588235294</v>
      </c>
      <c r="M25" s="26">
        <v>3</v>
      </c>
      <c r="N25" s="6">
        <f t="shared" si="4"/>
        <v>17.647058823529413</v>
      </c>
      <c r="O25" s="7">
        <v>0</v>
      </c>
      <c r="P25" s="27">
        <f t="shared" si="5"/>
        <v>0</v>
      </c>
      <c r="Q25" s="32">
        <v>2</v>
      </c>
      <c r="R25" s="8">
        <f t="shared" si="6"/>
        <v>11.76470588235294</v>
      </c>
      <c r="S25" s="31">
        <v>0</v>
      </c>
      <c r="T25" s="9">
        <f t="shared" si="7"/>
        <v>0</v>
      </c>
      <c r="U25" s="15">
        <v>0</v>
      </c>
      <c r="V25" s="9">
        <f t="shared" si="8"/>
        <v>0</v>
      </c>
      <c r="X25" s="47">
        <f t="shared" si="10"/>
        <v>17</v>
      </c>
      <c r="Z25" s="16">
        <v>2</v>
      </c>
      <c r="AA25">
        <v>0</v>
      </c>
      <c r="AB25" s="16">
        <f t="shared" si="11"/>
        <v>2</v>
      </c>
      <c r="AC25">
        <v>0</v>
      </c>
      <c r="AD25">
        <v>0</v>
      </c>
      <c r="AE25">
        <f t="shared" si="12"/>
        <v>0</v>
      </c>
      <c r="AF25" s="16">
        <f t="shared" si="13"/>
        <v>2</v>
      </c>
    </row>
    <row r="26" spans="2:32" ht="15.75">
      <c r="B26" s="3">
        <v>19</v>
      </c>
      <c r="C26" s="17" t="s">
        <v>19</v>
      </c>
      <c r="D26" s="131">
        <f t="shared" si="9"/>
        <v>68</v>
      </c>
      <c r="E26" s="26">
        <v>18</v>
      </c>
      <c r="F26" s="8">
        <f t="shared" si="0"/>
        <v>26.47058823529412</v>
      </c>
      <c r="G26" s="2">
        <v>20</v>
      </c>
      <c r="H26" s="8">
        <f t="shared" si="1"/>
        <v>40</v>
      </c>
      <c r="I26" s="31">
        <v>14</v>
      </c>
      <c r="J26" s="9">
        <f t="shared" si="2"/>
        <v>28.000000000000004</v>
      </c>
      <c r="K26" s="15">
        <v>0</v>
      </c>
      <c r="L26" s="33">
        <f t="shared" si="3"/>
        <v>0</v>
      </c>
      <c r="M26" s="26">
        <v>7</v>
      </c>
      <c r="N26" s="6">
        <f t="shared" si="4"/>
        <v>14.000000000000002</v>
      </c>
      <c r="O26" s="7">
        <v>1</v>
      </c>
      <c r="P26" s="27">
        <f t="shared" si="5"/>
        <v>2</v>
      </c>
      <c r="Q26" s="32">
        <v>8</v>
      </c>
      <c r="R26" s="8">
        <f t="shared" si="6"/>
        <v>16</v>
      </c>
      <c r="S26" s="31">
        <v>0</v>
      </c>
      <c r="T26" s="9">
        <f t="shared" si="7"/>
        <v>0</v>
      </c>
      <c r="U26" s="15">
        <v>0</v>
      </c>
      <c r="V26" s="9">
        <f t="shared" si="8"/>
        <v>0</v>
      </c>
      <c r="X26" s="47">
        <f t="shared" si="10"/>
        <v>50</v>
      </c>
      <c r="Z26" s="16">
        <v>8</v>
      </c>
      <c r="AA26">
        <v>0</v>
      </c>
      <c r="AB26" s="16">
        <f t="shared" si="11"/>
        <v>8</v>
      </c>
      <c r="AC26">
        <v>0</v>
      </c>
      <c r="AD26">
        <v>0</v>
      </c>
      <c r="AE26">
        <f t="shared" si="12"/>
        <v>0</v>
      </c>
      <c r="AF26" s="16">
        <f t="shared" si="13"/>
        <v>8</v>
      </c>
    </row>
    <row r="27" spans="2:32" ht="15.75">
      <c r="B27" s="3">
        <v>20</v>
      </c>
      <c r="C27" s="17" t="s">
        <v>20</v>
      </c>
      <c r="D27" s="131">
        <f t="shared" si="9"/>
        <v>42</v>
      </c>
      <c r="E27" s="26">
        <v>9</v>
      </c>
      <c r="F27" s="8">
        <f t="shared" si="0"/>
        <v>21.428571428571427</v>
      </c>
      <c r="G27" s="2">
        <v>7</v>
      </c>
      <c r="H27" s="8">
        <f t="shared" si="1"/>
        <v>21.21212121212121</v>
      </c>
      <c r="I27" s="31">
        <v>18</v>
      </c>
      <c r="J27" s="9">
        <f t="shared" si="2"/>
        <v>54.54545454545454</v>
      </c>
      <c r="K27" s="15">
        <v>0</v>
      </c>
      <c r="L27" s="33">
        <f t="shared" si="3"/>
        <v>0</v>
      </c>
      <c r="M27" s="26">
        <v>1</v>
      </c>
      <c r="N27" s="6">
        <f t="shared" si="4"/>
        <v>3.0303030303030303</v>
      </c>
      <c r="O27" s="7">
        <v>1</v>
      </c>
      <c r="P27" s="27">
        <f t="shared" si="5"/>
        <v>3.0303030303030303</v>
      </c>
      <c r="Q27" s="32">
        <v>6</v>
      </c>
      <c r="R27" s="8">
        <f t="shared" si="6"/>
        <v>18.181818181818183</v>
      </c>
      <c r="S27" s="31">
        <v>0</v>
      </c>
      <c r="T27" s="9">
        <f t="shared" si="7"/>
        <v>0</v>
      </c>
      <c r="U27" s="15">
        <v>0</v>
      </c>
      <c r="V27" s="9">
        <f t="shared" si="8"/>
        <v>0</v>
      </c>
      <c r="X27" s="47">
        <f t="shared" si="10"/>
        <v>33</v>
      </c>
      <c r="Z27" s="16">
        <v>4</v>
      </c>
      <c r="AA27">
        <v>2</v>
      </c>
      <c r="AB27" s="16">
        <f t="shared" si="11"/>
        <v>6</v>
      </c>
      <c r="AC27">
        <v>0</v>
      </c>
      <c r="AD27">
        <v>0</v>
      </c>
      <c r="AE27">
        <f t="shared" si="12"/>
        <v>0</v>
      </c>
      <c r="AF27" s="16">
        <f t="shared" si="13"/>
        <v>6</v>
      </c>
    </row>
    <row r="28" spans="2:32" ht="15.75">
      <c r="B28" s="3">
        <v>21</v>
      </c>
      <c r="C28" s="17" t="s">
        <v>21</v>
      </c>
      <c r="D28" s="131">
        <f t="shared" si="9"/>
        <v>41</v>
      </c>
      <c r="E28" s="26">
        <v>1</v>
      </c>
      <c r="F28" s="8">
        <f t="shared" si="0"/>
        <v>2.4390243902439024</v>
      </c>
      <c r="G28" s="2">
        <v>6</v>
      </c>
      <c r="H28" s="8">
        <f t="shared" si="1"/>
        <v>15</v>
      </c>
      <c r="I28" s="31">
        <v>16</v>
      </c>
      <c r="J28" s="9">
        <f t="shared" si="2"/>
        <v>40</v>
      </c>
      <c r="K28" s="15">
        <v>3</v>
      </c>
      <c r="L28" s="33">
        <f t="shared" si="3"/>
        <v>7.5</v>
      </c>
      <c r="M28" s="26">
        <v>8</v>
      </c>
      <c r="N28" s="6">
        <f t="shared" si="4"/>
        <v>20</v>
      </c>
      <c r="O28" s="7">
        <v>2</v>
      </c>
      <c r="P28" s="27">
        <f t="shared" si="5"/>
        <v>5</v>
      </c>
      <c r="Q28" s="32">
        <v>5</v>
      </c>
      <c r="R28" s="8">
        <f t="shared" si="6"/>
        <v>12.5</v>
      </c>
      <c r="S28" s="31">
        <v>0</v>
      </c>
      <c r="T28" s="9">
        <f t="shared" si="7"/>
        <v>0</v>
      </c>
      <c r="U28" s="15">
        <v>0</v>
      </c>
      <c r="V28" s="9">
        <f t="shared" si="8"/>
        <v>0</v>
      </c>
      <c r="X28" s="47">
        <f t="shared" si="10"/>
        <v>40</v>
      </c>
      <c r="Z28" s="16">
        <v>2</v>
      </c>
      <c r="AA28">
        <v>3</v>
      </c>
      <c r="AB28" s="16">
        <f t="shared" si="11"/>
        <v>5</v>
      </c>
      <c r="AC28">
        <v>1</v>
      </c>
      <c r="AD28">
        <v>2</v>
      </c>
      <c r="AE28">
        <f t="shared" si="12"/>
        <v>3</v>
      </c>
      <c r="AF28" s="16">
        <f t="shared" si="13"/>
        <v>8</v>
      </c>
    </row>
    <row r="29" spans="2:32" ht="15.75">
      <c r="B29" s="3">
        <v>22</v>
      </c>
      <c r="C29" s="17" t="s">
        <v>22</v>
      </c>
      <c r="D29" s="131">
        <f t="shared" si="9"/>
        <v>35</v>
      </c>
      <c r="E29" s="26">
        <v>6</v>
      </c>
      <c r="F29" s="8">
        <f t="shared" si="0"/>
        <v>17.142857142857142</v>
      </c>
      <c r="G29" s="2">
        <v>12</v>
      </c>
      <c r="H29" s="8">
        <f t="shared" si="1"/>
        <v>41.37931034482759</v>
      </c>
      <c r="I29" s="31">
        <v>9</v>
      </c>
      <c r="J29" s="9">
        <f t="shared" si="2"/>
        <v>31.03448275862069</v>
      </c>
      <c r="K29" s="15">
        <v>1</v>
      </c>
      <c r="L29" s="33">
        <f t="shared" si="3"/>
        <v>3.4482758620689653</v>
      </c>
      <c r="M29" s="26">
        <v>2</v>
      </c>
      <c r="N29" s="6">
        <f t="shared" si="4"/>
        <v>6.896551724137931</v>
      </c>
      <c r="O29" s="7">
        <v>0</v>
      </c>
      <c r="P29" s="27">
        <f t="shared" si="5"/>
        <v>0</v>
      </c>
      <c r="Q29" s="32">
        <v>5</v>
      </c>
      <c r="R29" s="8">
        <f t="shared" si="6"/>
        <v>17.24137931034483</v>
      </c>
      <c r="S29" s="31">
        <v>0</v>
      </c>
      <c r="T29" s="9">
        <f t="shared" si="7"/>
        <v>0</v>
      </c>
      <c r="U29" s="15">
        <v>0</v>
      </c>
      <c r="V29" s="9">
        <f t="shared" si="8"/>
        <v>0</v>
      </c>
      <c r="X29" s="47">
        <f t="shared" si="10"/>
        <v>29</v>
      </c>
      <c r="Z29" s="16">
        <v>5</v>
      </c>
      <c r="AA29">
        <v>0</v>
      </c>
      <c r="AB29" s="16">
        <f t="shared" si="11"/>
        <v>5</v>
      </c>
      <c r="AC29">
        <v>0</v>
      </c>
      <c r="AD29">
        <v>0</v>
      </c>
      <c r="AE29">
        <f t="shared" si="12"/>
        <v>0</v>
      </c>
      <c r="AF29" s="16">
        <f t="shared" si="13"/>
        <v>5</v>
      </c>
    </row>
    <row r="30" spans="2:32" ht="15.75">
      <c r="B30" s="3">
        <v>23</v>
      </c>
      <c r="C30" s="17" t="s">
        <v>23</v>
      </c>
      <c r="D30" s="131">
        <f t="shared" si="9"/>
        <v>30</v>
      </c>
      <c r="E30" s="26">
        <v>8</v>
      </c>
      <c r="F30" s="8">
        <f t="shared" si="0"/>
        <v>26.666666666666668</v>
      </c>
      <c r="G30" s="2">
        <v>2</v>
      </c>
      <c r="H30" s="8">
        <f t="shared" si="1"/>
        <v>9.090909090909092</v>
      </c>
      <c r="I30" s="31">
        <v>14</v>
      </c>
      <c r="J30" s="9">
        <f t="shared" si="2"/>
        <v>63.63636363636363</v>
      </c>
      <c r="K30" s="15">
        <v>4</v>
      </c>
      <c r="L30" s="33">
        <f t="shared" si="3"/>
        <v>18.181818181818183</v>
      </c>
      <c r="M30" s="26">
        <v>0</v>
      </c>
      <c r="N30" s="6">
        <f t="shared" si="4"/>
        <v>0</v>
      </c>
      <c r="O30" s="7">
        <v>1</v>
      </c>
      <c r="P30" s="27">
        <f t="shared" si="5"/>
        <v>4.545454545454546</v>
      </c>
      <c r="Q30" s="32">
        <v>1</v>
      </c>
      <c r="R30" s="8">
        <f t="shared" si="6"/>
        <v>4.545454545454546</v>
      </c>
      <c r="S30" s="31">
        <v>0</v>
      </c>
      <c r="T30" s="9">
        <f t="shared" si="7"/>
        <v>0</v>
      </c>
      <c r="U30" s="15">
        <v>0</v>
      </c>
      <c r="V30" s="9">
        <f t="shared" si="8"/>
        <v>0</v>
      </c>
      <c r="X30" s="47">
        <f t="shared" si="10"/>
        <v>22</v>
      </c>
      <c r="Z30" s="16">
        <v>1</v>
      </c>
      <c r="AA30">
        <v>0</v>
      </c>
      <c r="AB30" s="16">
        <f t="shared" si="11"/>
        <v>1</v>
      </c>
      <c r="AC30">
        <v>0</v>
      </c>
      <c r="AD30">
        <v>0</v>
      </c>
      <c r="AE30">
        <f t="shared" si="12"/>
        <v>0</v>
      </c>
      <c r="AF30" s="16">
        <f t="shared" si="13"/>
        <v>1</v>
      </c>
    </row>
    <row r="31" spans="2:32" ht="15.75">
      <c r="B31" s="3">
        <v>24</v>
      </c>
      <c r="C31" s="18" t="s">
        <v>24</v>
      </c>
      <c r="D31" s="131">
        <f t="shared" si="9"/>
        <v>26</v>
      </c>
      <c r="E31" s="26">
        <v>2</v>
      </c>
      <c r="F31" s="8">
        <f t="shared" si="0"/>
        <v>7.6923076923076925</v>
      </c>
      <c r="G31" s="2">
        <v>10</v>
      </c>
      <c r="H31" s="8">
        <f t="shared" si="1"/>
        <v>41.66666666666667</v>
      </c>
      <c r="I31" s="31">
        <v>9</v>
      </c>
      <c r="J31" s="9">
        <f t="shared" si="2"/>
        <v>37.5</v>
      </c>
      <c r="K31" s="15">
        <v>2</v>
      </c>
      <c r="L31" s="33">
        <f t="shared" si="3"/>
        <v>8.333333333333332</v>
      </c>
      <c r="M31" s="26">
        <v>1</v>
      </c>
      <c r="N31" s="6">
        <f t="shared" si="4"/>
        <v>4.166666666666666</v>
      </c>
      <c r="O31" s="7">
        <v>0</v>
      </c>
      <c r="P31" s="27">
        <f t="shared" si="5"/>
        <v>0</v>
      </c>
      <c r="Q31" s="32">
        <v>2</v>
      </c>
      <c r="R31" s="8">
        <f t="shared" si="6"/>
        <v>8.333333333333332</v>
      </c>
      <c r="S31" s="31">
        <v>0</v>
      </c>
      <c r="T31" s="9">
        <f t="shared" si="7"/>
        <v>0</v>
      </c>
      <c r="U31" s="15">
        <v>0</v>
      </c>
      <c r="V31" s="9">
        <f t="shared" si="8"/>
        <v>0</v>
      </c>
      <c r="X31" s="47">
        <f t="shared" si="10"/>
        <v>24</v>
      </c>
      <c r="Z31" s="16">
        <v>2</v>
      </c>
      <c r="AA31">
        <v>0</v>
      </c>
      <c r="AB31" s="16">
        <f t="shared" si="11"/>
        <v>2</v>
      </c>
      <c r="AC31">
        <v>0</v>
      </c>
      <c r="AD31">
        <v>1</v>
      </c>
      <c r="AE31">
        <f t="shared" si="12"/>
        <v>1</v>
      </c>
      <c r="AF31" s="16">
        <f t="shared" si="13"/>
        <v>3</v>
      </c>
    </row>
    <row r="32" spans="2:32" ht="15.75">
      <c r="B32" s="3">
        <v>25</v>
      </c>
      <c r="C32" s="18" t="s">
        <v>25</v>
      </c>
      <c r="D32" s="131">
        <f t="shared" si="9"/>
        <v>67</v>
      </c>
      <c r="E32" s="26">
        <v>23</v>
      </c>
      <c r="F32" s="8">
        <f t="shared" si="0"/>
        <v>34.32835820895522</v>
      </c>
      <c r="G32" s="2">
        <v>14</v>
      </c>
      <c r="H32" s="8">
        <f t="shared" si="1"/>
        <v>31.818181818181817</v>
      </c>
      <c r="I32" s="31">
        <v>9</v>
      </c>
      <c r="J32" s="9">
        <f t="shared" si="2"/>
        <v>20.454545454545457</v>
      </c>
      <c r="K32" s="15">
        <v>9</v>
      </c>
      <c r="L32" s="33">
        <f t="shared" si="3"/>
        <v>20.454545454545457</v>
      </c>
      <c r="M32" s="26">
        <v>4</v>
      </c>
      <c r="N32" s="6">
        <f t="shared" si="4"/>
        <v>9.090909090909092</v>
      </c>
      <c r="O32" s="7">
        <v>0</v>
      </c>
      <c r="P32" s="27">
        <f t="shared" si="5"/>
        <v>0</v>
      </c>
      <c r="Q32" s="32">
        <v>8</v>
      </c>
      <c r="R32" s="8">
        <f t="shared" si="6"/>
        <v>18.181818181818183</v>
      </c>
      <c r="S32" s="31">
        <v>0</v>
      </c>
      <c r="T32" s="9">
        <f t="shared" si="7"/>
        <v>0</v>
      </c>
      <c r="U32" s="15">
        <v>0</v>
      </c>
      <c r="V32" s="9">
        <f t="shared" si="8"/>
        <v>0</v>
      </c>
      <c r="X32" s="44">
        <f t="shared" si="10"/>
        <v>44</v>
      </c>
      <c r="Z32" s="16">
        <v>8</v>
      </c>
      <c r="AA32">
        <v>0</v>
      </c>
      <c r="AB32" s="16">
        <f t="shared" si="11"/>
        <v>8</v>
      </c>
      <c r="AC32">
        <v>2</v>
      </c>
      <c r="AD32">
        <v>1</v>
      </c>
      <c r="AE32">
        <f t="shared" si="12"/>
        <v>3</v>
      </c>
      <c r="AF32" s="16">
        <f t="shared" si="13"/>
        <v>11</v>
      </c>
    </row>
    <row r="33" spans="2:32" ht="15.75">
      <c r="B33" s="3">
        <v>26</v>
      </c>
      <c r="C33" s="61" t="s">
        <v>44</v>
      </c>
      <c r="D33" s="131">
        <f t="shared" si="9"/>
        <v>74</v>
      </c>
      <c r="E33" s="26">
        <v>32</v>
      </c>
      <c r="F33" s="8">
        <f t="shared" si="0"/>
        <v>43.24324324324324</v>
      </c>
      <c r="G33" s="2">
        <v>2</v>
      </c>
      <c r="H33" s="8">
        <f t="shared" si="1"/>
        <v>4.761904761904762</v>
      </c>
      <c r="I33" s="31">
        <v>27</v>
      </c>
      <c r="J33" s="9">
        <f t="shared" si="2"/>
        <v>64.28571428571429</v>
      </c>
      <c r="K33" s="15">
        <v>2</v>
      </c>
      <c r="L33" s="33">
        <f t="shared" si="3"/>
        <v>4.761904761904762</v>
      </c>
      <c r="M33" s="26">
        <v>5</v>
      </c>
      <c r="N33" s="6">
        <f t="shared" si="4"/>
        <v>11.904761904761903</v>
      </c>
      <c r="O33" s="7">
        <v>3</v>
      </c>
      <c r="P33" s="27">
        <f t="shared" si="5"/>
        <v>7.142857142857142</v>
      </c>
      <c r="Q33" s="32">
        <v>3</v>
      </c>
      <c r="R33" s="8">
        <f t="shared" si="6"/>
        <v>7.142857142857142</v>
      </c>
      <c r="S33" s="31">
        <v>0</v>
      </c>
      <c r="T33" s="9">
        <f t="shared" si="7"/>
        <v>0</v>
      </c>
      <c r="U33" s="15">
        <v>0</v>
      </c>
      <c r="V33" s="9">
        <f t="shared" si="8"/>
        <v>0</v>
      </c>
      <c r="X33" s="47">
        <f t="shared" si="10"/>
        <v>42</v>
      </c>
      <c r="Z33" s="16">
        <v>2</v>
      </c>
      <c r="AA33">
        <v>1</v>
      </c>
      <c r="AB33" s="16">
        <f t="shared" si="11"/>
        <v>3</v>
      </c>
      <c r="AC33">
        <v>0</v>
      </c>
      <c r="AD33">
        <v>0</v>
      </c>
      <c r="AE33">
        <f t="shared" si="12"/>
        <v>0</v>
      </c>
      <c r="AF33" s="16">
        <f t="shared" si="13"/>
        <v>3</v>
      </c>
    </row>
    <row r="34" spans="2:32" ht="15.75">
      <c r="B34" s="3">
        <v>27</v>
      </c>
      <c r="C34" s="61" t="s">
        <v>48</v>
      </c>
      <c r="D34" s="131">
        <f t="shared" si="9"/>
        <v>0</v>
      </c>
      <c r="E34" s="26">
        <v>0</v>
      </c>
      <c r="F34" s="8" t="e">
        <f>E34/D34*100</f>
        <v>#DIV/0!</v>
      </c>
      <c r="G34" s="2">
        <v>0</v>
      </c>
      <c r="H34" s="8" t="e">
        <f>G34/X34*100</f>
        <v>#DIV/0!</v>
      </c>
      <c r="I34" s="31">
        <v>0</v>
      </c>
      <c r="J34" s="9" t="e">
        <f>I34/X34*100</f>
        <v>#DIV/0!</v>
      </c>
      <c r="K34" s="15">
        <v>0</v>
      </c>
      <c r="L34" s="33" t="e">
        <f>K34/X34*100</f>
        <v>#DIV/0!</v>
      </c>
      <c r="M34" s="26">
        <v>0</v>
      </c>
      <c r="N34" s="6" t="e">
        <f>M34/X34*100</f>
        <v>#DIV/0!</v>
      </c>
      <c r="O34" s="7">
        <v>0</v>
      </c>
      <c r="P34" s="27" t="e">
        <f>O34/X34*100</f>
        <v>#DIV/0!</v>
      </c>
      <c r="Q34" s="32">
        <v>0</v>
      </c>
      <c r="R34" s="8" t="e">
        <f>Q34/X34*100</f>
        <v>#DIV/0!</v>
      </c>
      <c r="S34" s="31">
        <v>0</v>
      </c>
      <c r="T34" s="9" t="e">
        <f>S34/X34*100</f>
        <v>#DIV/0!</v>
      </c>
      <c r="U34" s="15">
        <v>0</v>
      </c>
      <c r="V34" s="9" t="e">
        <f>U34/X34*100</f>
        <v>#DIV/0!</v>
      </c>
      <c r="X34" s="47">
        <f>D34-E34</f>
        <v>0</v>
      </c>
      <c r="Z34" s="16">
        <v>0</v>
      </c>
      <c r="AA34">
        <v>0</v>
      </c>
      <c r="AB34" s="16">
        <f t="shared" si="11"/>
        <v>0</v>
      </c>
      <c r="AC34">
        <v>0</v>
      </c>
      <c r="AD34">
        <v>0</v>
      </c>
      <c r="AE34">
        <f t="shared" si="12"/>
        <v>0</v>
      </c>
      <c r="AF34" s="16">
        <f t="shared" si="13"/>
        <v>0</v>
      </c>
    </row>
    <row r="35" spans="2:32" ht="15.75">
      <c r="B35" s="3">
        <v>28</v>
      </c>
      <c r="C35" s="61" t="s">
        <v>49</v>
      </c>
      <c r="D35" s="131">
        <f t="shared" si="9"/>
        <v>0</v>
      </c>
      <c r="E35" s="26">
        <v>0</v>
      </c>
      <c r="F35" s="8" t="e">
        <f>E35/D35*100</f>
        <v>#DIV/0!</v>
      </c>
      <c r="G35" s="2">
        <v>0</v>
      </c>
      <c r="H35" s="8" t="e">
        <f>G35/X35*100</f>
        <v>#DIV/0!</v>
      </c>
      <c r="I35" s="31">
        <v>0</v>
      </c>
      <c r="J35" s="9" t="e">
        <f>I35/X35*100</f>
        <v>#DIV/0!</v>
      </c>
      <c r="K35" s="15">
        <v>0</v>
      </c>
      <c r="L35" s="33" t="e">
        <f>K35/X35*100</f>
        <v>#DIV/0!</v>
      </c>
      <c r="M35" s="26">
        <v>0</v>
      </c>
      <c r="N35" s="6" t="e">
        <f>M35/X35*100</f>
        <v>#DIV/0!</v>
      </c>
      <c r="O35" s="7">
        <v>0</v>
      </c>
      <c r="P35" s="27" t="e">
        <f>O35/X35*100</f>
        <v>#DIV/0!</v>
      </c>
      <c r="Q35" s="32">
        <v>0</v>
      </c>
      <c r="R35" s="8" t="e">
        <f>Q35/X35*100</f>
        <v>#DIV/0!</v>
      </c>
      <c r="S35" s="31">
        <v>0</v>
      </c>
      <c r="T35" s="9" t="e">
        <f>S35/X35*100</f>
        <v>#DIV/0!</v>
      </c>
      <c r="U35" s="15">
        <v>0</v>
      </c>
      <c r="V35" s="9" t="e">
        <f>U35/X35*100</f>
        <v>#DIV/0!</v>
      </c>
      <c r="X35" s="47">
        <f>D35-E35</f>
        <v>0</v>
      </c>
      <c r="Z35" s="16">
        <v>0</v>
      </c>
      <c r="AA35">
        <v>0</v>
      </c>
      <c r="AB35" s="16">
        <f t="shared" si="11"/>
        <v>0</v>
      </c>
      <c r="AC35">
        <v>0</v>
      </c>
      <c r="AD35">
        <v>0</v>
      </c>
      <c r="AE35">
        <f t="shared" si="12"/>
        <v>0</v>
      </c>
      <c r="AF35" s="16">
        <f t="shared" si="13"/>
        <v>0</v>
      </c>
    </row>
    <row r="36" spans="2:32" ht="16.5" customHeight="1" thickBot="1">
      <c r="B36" s="3">
        <v>29</v>
      </c>
      <c r="C36" s="61" t="s">
        <v>50</v>
      </c>
      <c r="D36" s="131">
        <f t="shared" si="9"/>
        <v>1</v>
      </c>
      <c r="E36" s="26">
        <v>0</v>
      </c>
      <c r="F36" s="8">
        <f>E36/D36*100</f>
        <v>0</v>
      </c>
      <c r="G36" s="2">
        <v>0</v>
      </c>
      <c r="H36" s="8">
        <f>G36/X36*100</f>
        <v>0</v>
      </c>
      <c r="I36" s="31">
        <v>0</v>
      </c>
      <c r="J36" s="9">
        <f>I36/X36*100</f>
        <v>0</v>
      </c>
      <c r="K36" s="15">
        <v>0</v>
      </c>
      <c r="L36" s="33">
        <f>K36/X36*100</f>
        <v>0</v>
      </c>
      <c r="M36" s="26">
        <v>0</v>
      </c>
      <c r="N36" s="6">
        <f>M36/X36*100</f>
        <v>0</v>
      </c>
      <c r="O36" s="7">
        <v>0</v>
      </c>
      <c r="P36" s="27">
        <f>O36/X36*100</f>
        <v>0</v>
      </c>
      <c r="Q36" s="32">
        <v>1</v>
      </c>
      <c r="R36" s="8">
        <f>Q36/X36*100</f>
        <v>100</v>
      </c>
      <c r="S36" s="31">
        <v>0</v>
      </c>
      <c r="T36" s="9">
        <f>S36/X36*100</f>
        <v>0</v>
      </c>
      <c r="U36" s="15">
        <v>0</v>
      </c>
      <c r="V36" s="9">
        <f>U36/X36*100</f>
        <v>0</v>
      </c>
      <c r="X36" s="47">
        <f>D36-E36</f>
        <v>1</v>
      </c>
      <c r="Z36" s="16">
        <v>0</v>
      </c>
      <c r="AA36">
        <v>1</v>
      </c>
      <c r="AB36" s="16">
        <f t="shared" si="11"/>
        <v>1</v>
      </c>
      <c r="AC36">
        <v>0</v>
      </c>
      <c r="AD36">
        <v>0</v>
      </c>
      <c r="AE36">
        <f t="shared" si="12"/>
        <v>0</v>
      </c>
      <c r="AF36" s="16">
        <f t="shared" si="13"/>
        <v>1</v>
      </c>
    </row>
    <row r="37" spans="2:26" ht="16.5" customHeight="1" thickBot="1">
      <c r="B37" s="210" t="s">
        <v>45</v>
      </c>
      <c r="C37" s="260"/>
      <c r="D37" s="60">
        <f>SUM(D8:D32)</f>
        <v>1661</v>
      </c>
      <c r="E37" s="75">
        <f aca="true" t="shared" si="14" ref="E37:X37">SUM(E8:E32)</f>
        <v>392</v>
      </c>
      <c r="F37" s="35">
        <f t="shared" si="0"/>
        <v>23.600240818783867</v>
      </c>
      <c r="G37" s="75">
        <f t="shared" si="14"/>
        <v>350</v>
      </c>
      <c r="H37" s="35">
        <f t="shared" si="1"/>
        <v>27.580772261623327</v>
      </c>
      <c r="I37" s="75">
        <f t="shared" si="14"/>
        <v>441</v>
      </c>
      <c r="J37" s="45">
        <f t="shared" si="2"/>
        <v>34.751773049645394</v>
      </c>
      <c r="K37" s="75">
        <f t="shared" si="14"/>
        <v>153</v>
      </c>
      <c r="L37" s="77">
        <f t="shared" si="3"/>
        <v>12.056737588652481</v>
      </c>
      <c r="M37" s="75">
        <f t="shared" si="14"/>
        <v>117</v>
      </c>
      <c r="N37" s="54">
        <f t="shared" si="4"/>
        <v>9.219858156028367</v>
      </c>
      <c r="O37" s="76">
        <f t="shared" si="14"/>
        <v>22</v>
      </c>
      <c r="P37" s="74">
        <f t="shared" si="5"/>
        <v>1.7336485421591805</v>
      </c>
      <c r="Q37" s="75">
        <f t="shared" si="14"/>
        <v>186</v>
      </c>
      <c r="R37" s="35">
        <f t="shared" si="6"/>
        <v>14.657210401891252</v>
      </c>
      <c r="S37" s="75">
        <f t="shared" si="14"/>
        <v>0</v>
      </c>
      <c r="T37" s="45">
        <f t="shared" si="7"/>
        <v>0</v>
      </c>
      <c r="U37" s="75">
        <f t="shared" si="14"/>
        <v>0</v>
      </c>
      <c r="V37" s="45">
        <f t="shared" si="8"/>
        <v>0</v>
      </c>
      <c r="X37" s="78">
        <f t="shared" si="14"/>
        <v>1269</v>
      </c>
      <c r="Z37" s="16"/>
    </row>
    <row r="38" spans="2:26" ht="16.5" thickBot="1">
      <c r="B38" s="210" t="s">
        <v>46</v>
      </c>
      <c r="C38" s="260"/>
      <c r="D38" s="60">
        <f>SUM(D8:D36)</f>
        <v>1736</v>
      </c>
      <c r="E38" s="75">
        <f aca="true" t="shared" si="15" ref="E38:X38">SUM(E8:E36)</f>
        <v>424</v>
      </c>
      <c r="F38" s="35">
        <f t="shared" si="0"/>
        <v>24.42396313364055</v>
      </c>
      <c r="G38" s="75">
        <f t="shared" si="15"/>
        <v>352</v>
      </c>
      <c r="H38" s="35">
        <f t="shared" si="1"/>
        <v>26.82926829268293</v>
      </c>
      <c r="I38" s="75">
        <f t="shared" si="15"/>
        <v>468</v>
      </c>
      <c r="J38" s="45">
        <f t="shared" si="2"/>
        <v>35.670731707317074</v>
      </c>
      <c r="K38" s="75">
        <f t="shared" si="15"/>
        <v>155</v>
      </c>
      <c r="L38" s="77">
        <f t="shared" si="3"/>
        <v>11.814024390243901</v>
      </c>
      <c r="M38" s="75">
        <f t="shared" si="15"/>
        <v>122</v>
      </c>
      <c r="N38" s="54">
        <f t="shared" si="4"/>
        <v>9.298780487804878</v>
      </c>
      <c r="O38" s="76">
        <f t="shared" si="15"/>
        <v>25</v>
      </c>
      <c r="P38" s="74">
        <f t="shared" si="5"/>
        <v>1.9054878048780488</v>
      </c>
      <c r="Q38" s="75">
        <f t="shared" si="15"/>
        <v>190</v>
      </c>
      <c r="R38" s="35">
        <f t="shared" si="6"/>
        <v>14.48170731707317</v>
      </c>
      <c r="S38" s="75">
        <f t="shared" si="15"/>
        <v>0</v>
      </c>
      <c r="T38" s="45">
        <f t="shared" si="7"/>
        <v>0</v>
      </c>
      <c r="U38" s="75">
        <f t="shared" si="15"/>
        <v>0</v>
      </c>
      <c r="V38" s="45">
        <f t="shared" si="8"/>
        <v>0</v>
      </c>
      <c r="X38" s="60">
        <f t="shared" si="15"/>
        <v>1312</v>
      </c>
      <c r="Z38" s="16"/>
    </row>
    <row r="39" spans="2:22" ht="12.75">
      <c r="B39" s="197" t="s">
        <v>35</v>
      </c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</row>
    <row r="40" spans="2:22" ht="12.75" customHeight="1">
      <c r="B40" s="201" t="s">
        <v>36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14"/>
      <c r="V40" s="14"/>
    </row>
  </sheetData>
  <sheetProtection/>
  <mergeCells count="23">
    <mergeCell ref="X3:X7"/>
    <mergeCell ref="D4:D7"/>
    <mergeCell ref="I4:J6"/>
    <mergeCell ref="M4:N6"/>
    <mergeCell ref="O4:P6"/>
    <mergeCell ref="B3:B7"/>
    <mergeCell ref="M3:P3"/>
    <mergeCell ref="Q3:R6"/>
    <mergeCell ref="B39:V39"/>
    <mergeCell ref="B40:T40"/>
    <mergeCell ref="S3:T6"/>
    <mergeCell ref="U3:V6"/>
    <mergeCell ref="B38:C38"/>
    <mergeCell ref="B37:C37"/>
    <mergeCell ref="P1:R1"/>
    <mergeCell ref="C3:C7"/>
    <mergeCell ref="D3:F3"/>
    <mergeCell ref="G3:J3"/>
    <mergeCell ref="K3:L6"/>
    <mergeCell ref="E4:F6"/>
    <mergeCell ref="G4:H6"/>
    <mergeCell ref="B2:V2"/>
    <mergeCell ref="U1:V1"/>
  </mergeCells>
  <printOptions/>
  <pageMargins left="0.42" right="0.37" top="0.21" bottom="0.19" header="0.17" footer="0.16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PHC01</cp:lastModifiedBy>
  <cp:lastPrinted>2018-02-26T12:52:14Z</cp:lastPrinted>
  <dcterms:created xsi:type="dcterms:W3CDTF">2012-10-04T13:57:19Z</dcterms:created>
  <dcterms:modified xsi:type="dcterms:W3CDTF">2020-08-17T06:31:03Z</dcterms:modified>
  <cp:category/>
  <cp:version/>
  <cp:contentType/>
  <cp:contentStatus/>
</cp:coreProperties>
</file>