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15" windowHeight="10695" tabRatio="811" activeTab="6"/>
  </bookViews>
  <sheets>
    <sheet name="Всього легень" sheetId="1" r:id="rId1"/>
    <sheet name="ВДТБ" sheetId="2" r:id="rId2"/>
    <sheet name="РТБ" sheetId="3" r:id="rId3"/>
    <sheet name="ІТБ" sheetId="4" r:id="rId4"/>
    <sheet name="ВДТБ+РТБ" sheetId="5" r:id="rId5"/>
    <sheet name="ВДТБ+РТБ ВІЛ" sheetId="6" r:id="rId6"/>
    <sheet name="ВДТБ+РТБ УСІ" sheetId="7" r:id="rId7"/>
    <sheet name="ВДТБ всього" sheetId="8" r:id="rId8"/>
    <sheet name="РТБ всього" sheetId="9" r:id="rId9"/>
    <sheet name="ІТБ всього" sheetId="10" r:id="rId10"/>
    <sheet name="ЧТБ Всього" sheetId="11" r:id="rId11"/>
    <sheet name="ВДТБ+РТБ ДІТИ" sheetId="12" r:id="rId12"/>
    <sheet name="ВДТБ+РТБ чоловіки" sheetId="13" r:id="rId13"/>
    <sheet name="ВДТБ+РТБ жінки" sheetId="14" r:id="rId14"/>
  </sheets>
  <definedNames>
    <definedName name="_xlnm.Print_Area" localSheetId="1">'ВДТБ'!$B$2:$X$40</definedName>
    <definedName name="_xlnm.Print_Area" localSheetId="4">'ВДТБ+РТБ'!$B$2:$X$40</definedName>
    <definedName name="_xlnm.Print_Area" localSheetId="0">'Всього легень'!$B$2:$X$40</definedName>
    <definedName name="_xlnm.Print_Area" localSheetId="3">'ІТБ'!$B$2:$X$40</definedName>
    <definedName name="_xlnm.Print_Area" localSheetId="2">'РТБ'!$B$2:$X$40</definedName>
  </definedNames>
  <calcPr fullCalcOnLoad="1"/>
</workbook>
</file>

<file path=xl/sharedStrings.xml><?xml version="1.0" encoding="utf-8"?>
<sst xmlns="http://schemas.openxmlformats.org/spreadsheetml/2006/main" count="932" uniqueCount="73">
  <si>
    <t>№ п/п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</si>
  <si>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</si>
  <si>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</si>
  <si>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</si>
  <si>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</si>
  <si>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</si>
  <si>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</si>
  <si>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</si>
  <si>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</si>
  <si>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</si>
  <si>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</si>
  <si>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</si>
  <si>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</si>
  <si>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</si>
  <si>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</si>
  <si>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</si>
  <si>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</si>
  <si>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</si>
  <si>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</si>
  <si>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</si>
  <si>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</si>
  <si>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</si>
  <si>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</si>
  <si>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</si>
  <si>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</si>
  <si>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</si>
  <si>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Адміністративні території</t>
  </si>
  <si>
    <t>%</t>
  </si>
  <si>
    <t>Ефективне лікування**</t>
  </si>
  <si>
    <t>Померло хворих</t>
  </si>
  <si>
    <t>Невдале лікування</t>
  </si>
  <si>
    <t>Діагноз "туберкульоз" знятий</t>
  </si>
  <si>
    <t>Вилікувано</t>
  </si>
  <si>
    <t>Лікування завершено</t>
  </si>
  <si>
    <t xml:space="preserve">абс. </t>
  </si>
  <si>
    <t>* Дані використані з форми звітності № 8-1 "Звіт про результати лікування хворих на туберкульоз легень, які зареєстровані 12-15 місяців тому, ТБ 08" (квартальна)</t>
  </si>
  <si>
    <t>** Це - відсоток пацієнтів з туберкульозом легень, які закінчили лікування з результатом "вилікуваний"+"лікування завершено"</t>
  </si>
  <si>
    <t>М+</t>
  </si>
  <si>
    <t>Кл-Кö</t>
  </si>
  <si>
    <t>всього</t>
  </si>
  <si>
    <t>Загальна кіл-ть випадків</t>
  </si>
  <si>
    <t>Кл-Рö</t>
  </si>
  <si>
    <t xml:space="preserve">із них переведено до кат 4 </t>
  </si>
  <si>
    <t>Заг кіл-ть без 4 катег.</t>
  </si>
  <si>
    <t>ДКВС України</t>
  </si>
  <si>
    <t>МОЗ</t>
  </si>
  <si>
    <t>Україна</t>
  </si>
  <si>
    <t xml:space="preserve"> Україна</t>
  </si>
  <si>
    <t>МО Житомир</t>
  </si>
  <si>
    <t>МО Харків</t>
  </si>
  <si>
    <t>Клініка ТБ</t>
  </si>
  <si>
    <t>Втрачений для подальшого спостереження</t>
  </si>
  <si>
    <t>Результат не оцінений</t>
  </si>
  <si>
    <t>Втрачений для подальшого спостеження</t>
  </si>
  <si>
    <t>* Дані використані з реєстру хворих на туберкульоз E-TB manager</t>
  </si>
  <si>
    <t>МО УКРАЇНИ</t>
  </si>
  <si>
    <t>* Дані використані з реєстру хворих на туберкульоз</t>
  </si>
  <si>
    <t>Результати лікування хворих на вперше діагностований туберкульоз легень, 2020 року реєстрації*</t>
  </si>
  <si>
    <t>Результати лікування хворих на рецидиви туберкульозу легень, 2020 року реєстрації*</t>
  </si>
  <si>
    <t>Результати лікування хворих на інші випадки туберкульозу легень, 2020 року реєстрації*</t>
  </si>
  <si>
    <t>Результати лікування хворих туберкульоз легень, 2020 року реєстрації*</t>
  </si>
  <si>
    <t>Результати лікування нових випадків та рецидивів туберкульозу легень, 2020 року реєстрації*</t>
  </si>
  <si>
    <t>Результати лікування нових випадків та рецидивів туберкульозу (+ВІЛ-інфекція), 2020 року реєстрації*</t>
  </si>
  <si>
    <t>* Дані використані з реєстру хворих на ТБ</t>
  </si>
  <si>
    <t>Результати лікування нових випадків та рецидивів туберкульозу серед дітей 0-14 років, 2020 року.</t>
  </si>
  <si>
    <t>МО України</t>
  </si>
  <si>
    <t>Результати лікування нових випадків туберкульозу, 2020 року реєстрації*</t>
  </si>
  <si>
    <t>Результати лікування нових випадків та рецидивів туберкульозу, 2020 року реєстрації*</t>
  </si>
  <si>
    <t>Результати лікування рецидивів туберкульозу, 2020 року реєстрації*</t>
  </si>
  <si>
    <t>Результати лікування інших випадків туберкульозу, 2020 року реєстрації*</t>
  </si>
  <si>
    <t>Результати лікування нових випадків та рецидивів туберкульозу серед жінок, 2020 року реєстрації*</t>
  </si>
  <si>
    <t>Результати лікування нових випадків та рецидивів туберкульозу серед чоловіків, 2020 року реєстрації*</t>
  </si>
  <si>
    <t>Результати лікування усіх випадків чутливого туберкульозу туберкульозу, 2020 року реєстрації*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</si>
</sst>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0.0"/>
    <numFmt numFmtId="194" formatCode="#,##0.0"/>
    <numFmt numFmtId="195" formatCode="0.000"/>
    <numFmt numFmtId="196" formatCode="0.0000"/>
    <numFmt numFmtId="197" formatCode="[$-422]d\ mmmm\ yyyy&quot; р.&quot;"/>
    <numFmt numFmtId="198" formatCode="0.0%"/>
    <numFmt numFmtId="199" formatCode="_-* #,##0.0_р_._-;\-* #,##0.0_р_._-;_-* &quot;-&quot;??_р_._-;_-@_-"/>
    <numFmt numFmtId="200" formatCode="_-* #,##0_р_._-;\-* #,##0_р_._-;_-* &quot;-&quot;??_р_._-;_-@_-"/>
    <numFmt numFmtId="201" formatCode="#,##0.0_ ;\-#,##0.0\ 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0"/>
      <name val="Arial Cyr"/>
      <family val="0"/>
    </font>
    <font>
      <b/>
      <sz val="12"/>
      <name val="Times New Roman CYR"/>
      <family val="1"/>
    </font>
    <font>
      <sz val="11"/>
      <name val="Times New Roman CYR"/>
      <family val="0"/>
    </font>
    <font>
      <b/>
      <i/>
      <sz val="8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2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3" fontId="12" fillId="0" borderId="12" xfId="43" applyNumberFormat="1" applyFont="1" applyBorder="1" applyAlignment="1">
      <alignment horizontal="center" vertical="center"/>
      <protection/>
    </xf>
    <xf numFmtId="1" fontId="12" fillId="0" borderId="12" xfId="43" applyNumberFormat="1" applyFont="1" applyBorder="1" applyAlignment="1">
      <alignment horizontal="center" vertical="center"/>
      <protection/>
    </xf>
    <xf numFmtId="193" fontId="2" fillId="0" borderId="12" xfId="44" applyNumberFormat="1" applyFont="1" applyBorder="1" applyAlignment="1">
      <alignment horizontal="center" vertical="center"/>
      <protection/>
    </xf>
    <xf numFmtId="1" fontId="2" fillId="0" borderId="12" xfId="44" applyNumberFormat="1" applyFont="1" applyBorder="1" applyAlignment="1">
      <alignment horizontal="center" vertical="center"/>
      <protection/>
    </xf>
    <xf numFmtId="193" fontId="12" fillId="0" borderId="13" xfId="43" applyNumberFormat="1" applyFont="1" applyBorder="1" applyAlignment="1">
      <alignment horizontal="center" vertical="center"/>
      <protection/>
    </xf>
    <xf numFmtId="193" fontId="12" fillId="0" borderId="14" xfId="43" applyNumberFormat="1" applyFont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193" fontId="12" fillId="0" borderId="16" xfId="43" applyNumberFormat="1" applyFont="1" applyBorder="1" applyAlignment="1">
      <alignment horizontal="center" vertical="center"/>
      <protection/>
    </xf>
    <xf numFmtId="193" fontId="2" fillId="0" borderId="16" xfId="44" applyNumberFormat="1" applyFont="1" applyBorder="1" applyAlignment="1">
      <alignment horizontal="center" vertical="center"/>
      <protection/>
    </xf>
    <xf numFmtId="193" fontId="12" fillId="0" borderId="17" xfId="43" applyNumberFormat="1" applyFont="1" applyBorder="1" applyAlignment="1">
      <alignment horizontal="center" vertical="center"/>
      <protection/>
    </xf>
    <xf numFmtId="0" fontId="14" fillId="0" borderId="0" xfId="0" applyFont="1" applyAlignment="1">
      <alignment/>
    </xf>
    <xf numFmtId="1" fontId="12" fillId="0" borderId="18" xfId="43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1" fontId="2" fillId="0" borderId="15" xfId="44" applyNumberFormat="1" applyFont="1" applyBorder="1" applyAlignment="1">
      <alignment horizontal="center" vertical="center"/>
      <protection/>
    </xf>
    <xf numFmtId="193" fontId="2" fillId="0" borderId="17" xfId="44" applyNumberFormat="1" applyFont="1" applyBorder="1" applyAlignment="1">
      <alignment horizontal="center" vertical="center"/>
      <protection/>
    </xf>
    <xf numFmtId="1" fontId="2" fillId="0" borderId="10" xfId="44" applyNumberFormat="1" applyFont="1" applyBorder="1" applyAlignment="1">
      <alignment horizontal="center" vertical="center"/>
      <protection/>
    </xf>
    <xf numFmtId="193" fontId="2" fillId="0" borderId="14" xfId="44" applyNumberFormat="1" applyFont="1" applyBorder="1" applyAlignment="1">
      <alignment horizontal="center" vertical="center"/>
      <protection/>
    </xf>
    <xf numFmtId="193" fontId="13" fillId="0" borderId="26" xfId="43" applyNumberFormat="1" applyFont="1" applyBorder="1" applyAlignment="1">
      <alignment horizontal="center" vertical="center"/>
      <protection/>
    </xf>
    <xf numFmtId="1" fontId="12" fillId="0" borderId="15" xfId="43" applyNumberFormat="1" applyFont="1" applyBorder="1" applyAlignment="1">
      <alignment horizontal="center" vertical="center"/>
      <protection/>
    </xf>
    <xf numFmtId="1" fontId="12" fillId="0" borderId="16" xfId="43" applyNumberFormat="1" applyFont="1" applyBorder="1" applyAlignment="1">
      <alignment horizontal="center" vertical="center"/>
      <protection/>
    </xf>
    <xf numFmtId="1" fontId="12" fillId="0" borderId="10" xfId="43" applyNumberFormat="1" applyFont="1" applyBorder="1" applyAlignment="1">
      <alignment horizontal="center" vertical="center"/>
      <protection/>
    </xf>
    <xf numFmtId="1" fontId="2" fillId="0" borderId="18" xfId="44" applyNumberFormat="1" applyFont="1" applyBorder="1" applyAlignment="1">
      <alignment horizontal="center" vertical="center"/>
      <protection/>
    </xf>
    <xf numFmtId="193" fontId="2" fillId="0" borderId="13" xfId="44" applyNumberFormat="1" applyFont="1" applyBorder="1" applyAlignment="1">
      <alignment horizontal="center" vertical="center"/>
      <protection/>
    </xf>
    <xf numFmtId="1" fontId="2" fillId="0" borderId="16" xfId="44" applyNumberFormat="1" applyFont="1" applyBorder="1" applyAlignment="1">
      <alignment horizontal="center" vertical="center"/>
      <protection/>
    </xf>
    <xf numFmtId="193" fontId="13" fillId="0" borderId="27" xfId="43" applyNumberFormat="1" applyFont="1" applyBorder="1" applyAlignment="1">
      <alignment horizontal="center" vertical="center"/>
      <protection/>
    </xf>
    <xf numFmtId="1" fontId="3" fillId="0" borderId="28" xfId="0" applyNumberFormat="1" applyFont="1" applyFill="1" applyBorder="1" applyAlignment="1">
      <alignment horizontal="center" vertical="center"/>
    </xf>
    <xf numFmtId="1" fontId="12" fillId="0" borderId="11" xfId="43" applyNumberFormat="1" applyFont="1" applyBorder="1" applyAlignment="1">
      <alignment horizontal="center" vertical="center"/>
      <protection/>
    </xf>
    <xf numFmtId="193" fontId="12" fillId="0" borderId="20" xfId="43" applyNumberFormat="1" applyFont="1" applyBorder="1" applyAlignment="1">
      <alignment horizontal="center" vertical="center"/>
      <protection/>
    </xf>
    <xf numFmtId="1" fontId="2" fillId="0" borderId="11" xfId="44" applyNumberFormat="1" applyFont="1" applyBorder="1" applyAlignment="1">
      <alignment horizontal="center" vertical="center"/>
      <protection/>
    </xf>
    <xf numFmtId="193" fontId="2" fillId="0" borderId="20" xfId="44" applyNumberFormat="1" applyFont="1" applyBorder="1" applyAlignment="1">
      <alignment horizontal="center" vertical="center"/>
      <protection/>
    </xf>
    <xf numFmtId="193" fontId="12" fillId="0" borderId="29" xfId="43" applyNumberFormat="1" applyFont="1" applyBorder="1" applyAlignment="1">
      <alignment horizontal="center" vertical="center"/>
      <protection/>
    </xf>
    <xf numFmtId="1" fontId="12" fillId="0" borderId="29" xfId="43" applyNumberFormat="1" applyFont="1" applyBorder="1" applyAlignment="1">
      <alignment horizontal="center" vertical="center"/>
      <protection/>
    </xf>
    <xf numFmtId="1" fontId="2" fillId="0" borderId="29" xfId="44" applyNumberFormat="1" applyFont="1" applyBorder="1" applyAlignment="1">
      <alignment horizontal="center" vertical="center"/>
      <protection/>
    </xf>
    <xf numFmtId="1" fontId="2" fillId="0" borderId="30" xfId="0" applyNumberFormat="1" applyFont="1" applyFill="1" applyBorder="1" applyAlignment="1">
      <alignment horizontal="center" vertical="center"/>
    </xf>
    <xf numFmtId="193" fontId="13" fillId="0" borderId="31" xfId="43" applyNumberFormat="1" applyFont="1" applyBorder="1" applyAlignment="1">
      <alignment horizontal="center" vertical="center"/>
      <protection/>
    </xf>
    <xf numFmtId="1" fontId="3" fillId="0" borderId="32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93" fontId="2" fillId="0" borderId="34" xfId="44" applyNumberFormat="1" applyFont="1" applyBorder="1" applyAlignment="1">
      <alignment horizontal="center" vertical="center"/>
      <protection/>
    </xf>
    <xf numFmtId="1" fontId="12" fillId="0" borderId="35" xfId="43" applyNumberFormat="1" applyFont="1" applyBorder="1" applyAlignment="1">
      <alignment horizontal="center" vertical="center"/>
      <protection/>
    </xf>
    <xf numFmtId="1" fontId="2" fillId="0" borderId="36" xfId="44" applyNumberFormat="1" applyFont="1" applyBorder="1" applyAlignment="1">
      <alignment horizontal="center" vertical="center"/>
      <protection/>
    </xf>
    <xf numFmtId="193" fontId="2" fillId="0" borderId="29" xfId="44" applyNumberFormat="1" applyFont="1" applyBorder="1" applyAlignment="1">
      <alignment horizontal="center" vertical="center"/>
      <protection/>
    </xf>
    <xf numFmtId="193" fontId="2" fillId="0" borderId="37" xfId="44" applyNumberFormat="1" applyFont="1" applyBorder="1" applyAlignment="1">
      <alignment horizontal="center" vertical="center"/>
      <protection/>
    </xf>
    <xf numFmtId="1" fontId="12" fillId="0" borderId="36" xfId="43" applyNumberFormat="1" applyFont="1" applyBorder="1" applyAlignment="1">
      <alignment horizontal="center" vertical="center"/>
      <protection/>
    </xf>
    <xf numFmtId="193" fontId="3" fillId="0" borderId="26" xfId="44" applyNumberFormat="1" applyFont="1" applyBorder="1" applyAlignment="1">
      <alignment horizontal="center" vertical="center"/>
      <protection/>
    </xf>
    <xf numFmtId="1" fontId="3" fillId="0" borderId="38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40" xfId="44" applyNumberFormat="1" applyFont="1" applyBorder="1" applyAlignment="1">
      <alignment horizontal="center" vertical="center"/>
      <protection/>
    </xf>
    <xf numFmtId="1" fontId="3" fillId="0" borderId="30" xfId="44" applyNumberFormat="1" applyFont="1" applyBorder="1" applyAlignment="1">
      <alignment horizontal="center" vertical="center"/>
      <protection/>
    </xf>
    <xf numFmtId="1" fontId="3" fillId="0" borderId="33" xfId="44" applyNumberFormat="1" applyFont="1" applyBorder="1" applyAlignment="1">
      <alignment horizontal="center" vertical="center"/>
      <protection/>
    </xf>
    <xf numFmtId="1" fontId="3" fillId="0" borderId="28" xfId="44" applyNumberFormat="1" applyFont="1" applyBorder="1" applyAlignment="1">
      <alignment horizontal="center" vertical="center"/>
      <protection/>
    </xf>
    <xf numFmtId="0" fontId="11" fillId="0" borderId="41" xfId="57" applyFont="1" applyFill="1" applyBorder="1" applyAlignment="1">
      <alignment vertical="center"/>
      <protection/>
    </xf>
    <xf numFmtId="0" fontId="11" fillId="0" borderId="19" xfId="57" applyFont="1" applyFill="1" applyBorder="1" applyAlignment="1">
      <alignment vertical="center"/>
      <protection/>
    </xf>
    <xf numFmtId="0" fontId="2" fillId="0" borderId="42" xfId="0" applyFont="1" applyFill="1" applyBorder="1" applyAlignment="1">
      <alignment horizontal="center" vertical="center"/>
    </xf>
    <xf numFmtId="0" fontId="11" fillId="0" borderId="43" xfId="57" applyFont="1" applyFill="1" applyBorder="1" applyAlignment="1">
      <alignment vertical="center"/>
      <protection/>
    </xf>
    <xf numFmtId="0" fontId="16" fillId="0" borderId="0" xfId="0" applyFont="1" applyAlignment="1">
      <alignment/>
    </xf>
    <xf numFmtId="193" fontId="2" fillId="0" borderId="20" xfId="66" applyNumberFormat="1" applyFont="1" applyBorder="1" applyAlignment="1">
      <alignment horizontal="center" vertical="center"/>
    </xf>
    <xf numFmtId="193" fontId="12" fillId="0" borderId="29" xfId="66" applyNumberFormat="1" applyFont="1" applyBorder="1" applyAlignment="1">
      <alignment horizontal="center" vertical="center"/>
    </xf>
    <xf numFmtId="193" fontId="12" fillId="0" borderId="20" xfId="66" applyNumberFormat="1" applyFont="1" applyBorder="1" applyAlignment="1">
      <alignment horizontal="center" vertical="center"/>
    </xf>
    <xf numFmtId="193" fontId="2" fillId="0" borderId="29" xfId="66" applyNumberFormat="1" applyFont="1" applyBorder="1" applyAlignment="1">
      <alignment horizontal="center" vertical="center"/>
    </xf>
    <xf numFmtId="193" fontId="2" fillId="0" borderId="37" xfId="66" applyNumberFormat="1" applyFont="1" applyBorder="1" applyAlignment="1">
      <alignment horizontal="center" vertical="center"/>
    </xf>
    <xf numFmtId="193" fontId="12" fillId="0" borderId="37" xfId="66" applyNumberFormat="1" applyFont="1" applyBorder="1" applyAlignment="1">
      <alignment horizontal="center" vertical="center"/>
    </xf>
    <xf numFmtId="193" fontId="2" fillId="0" borderId="20" xfId="66" applyNumberFormat="1" applyFont="1" applyFill="1" applyBorder="1" applyAlignment="1">
      <alignment horizontal="center" vertical="center"/>
    </xf>
    <xf numFmtId="193" fontId="2" fillId="0" borderId="29" xfId="66" applyNumberFormat="1" applyFont="1" applyFill="1" applyBorder="1" applyAlignment="1">
      <alignment horizontal="center" vertical="center"/>
    </xf>
    <xf numFmtId="193" fontId="3" fillId="0" borderId="31" xfId="44" applyNumberFormat="1" applyFont="1" applyBorder="1" applyAlignment="1">
      <alignment horizontal="center" vertical="center"/>
      <protection/>
    </xf>
    <xf numFmtId="1" fontId="3" fillId="0" borderId="32" xfId="44" applyNumberFormat="1" applyFont="1" applyBorder="1" applyAlignment="1">
      <alignment horizontal="center" vertical="center"/>
      <protection/>
    </xf>
    <xf numFmtId="1" fontId="3" fillId="0" borderId="26" xfId="44" applyNumberFormat="1" applyFont="1" applyBorder="1" applyAlignment="1">
      <alignment horizontal="center" vertical="center"/>
      <protection/>
    </xf>
    <xf numFmtId="193" fontId="3" fillId="0" borderId="27" xfId="44" applyNumberFormat="1" applyFont="1" applyBorder="1" applyAlignment="1">
      <alignment horizontal="center" vertical="center"/>
      <protection/>
    </xf>
    <xf numFmtId="1" fontId="3" fillId="0" borderId="44" xfId="44" applyNumberFormat="1" applyFont="1" applyBorder="1" applyAlignment="1">
      <alignment horizontal="center" vertical="center"/>
      <protection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1" fillId="0" borderId="45" xfId="57" applyFont="1" applyFill="1" applyBorder="1" applyAlignment="1">
      <alignment vertical="center"/>
      <protection/>
    </xf>
    <xf numFmtId="0" fontId="11" fillId="0" borderId="46" xfId="57" applyFont="1" applyFill="1" applyBorder="1" applyAlignment="1">
      <alignment vertical="center"/>
      <protection/>
    </xf>
    <xf numFmtId="1" fontId="2" fillId="0" borderId="47" xfId="44" applyNumberFormat="1" applyFont="1" applyBorder="1" applyAlignment="1">
      <alignment horizontal="center" vertical="center"/>
      <protection/>
    </xf>
    <xf numFmtId="49" fontId="15" fillId="0" borderId="32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193" fontId="2" fillId="0" borderId="13" xfId="66" applyNumberFormat="1" applyFont="1" applyBorder="1" applyAlignment="1">
      <alignment horizontal="center" vertical="center"/>
    </xf>
    <xf numFmtId="193" fontId="12" fillId="0" borderId="12" xfId="66" applyNumberFormat="1" applyFont="1" applyBorder="1" applyAlignment="1">
      <alignment horizontal="center" vertical="center"/>
    </xf>
    <xf numFmtId="193" fontId="12" fillId="0" borderId="14" xfId="66" applyNumberFormat="1" applyFont="1" applyBorder="1" applyAlignment="1">
      <alignment horizontal="center" vertical="center"/>
    </xf>
    <xf numFmtId="193" fontId="2" fillId="0" borderId="14" xfId="66" applyNumberFormat="1" applyFont="1" applyBorder="1" applyAlignment="1">
      <alignment horizontal="center" vertical="center"/>
    </xf>
    <xf numFmtId="193" fontId="2" fillId="0" borderId="12" xfId="66" applyNumberFormat="1" applyFont="1" applyBorder="1" applyAlignment="1">
      <alignment horizontal="center" vertical="center"/>
    </xf>
    <xf numFmtId="193" fontId="12" fillId="0" borderId="13" xfId="66" applyNumberFormat="1" applyFont="1" applyBorder="1" applyAlignment="1">
      <alignment horizontal="center" vertical="center"/>
    </xf>
    <xf numFmtId="193" fontId="2" fillId="0" borderId="49" xfId="66" applyNumberFormat="1" applyFont="1" applyBorder="1" applyAlignment="1">
      <alignment horizontal="center" vertical="center"/>
    </xf>
    <xf numFmtId="193" fontId="12" fillId="0" borderId="47" xfId="66" applyNumberFormat="1" applyFont="1" applyBorder="1" applyAlignment="1">
      <alignment horizontal="center" vertical="center"/>
    </xf>
    <xf numFmtId="193" fontId="2" fillId="0" borderId="50" xfId="66" applyNumberFormat="1" applyFont="1" applyFill="1" applyBorder="1" applyAlignment="1">
      <alignment horizontal="center" vertical="center"/>
    </xf>
    <xf numFmtId="1" fontId="12" fillId="0" borderId="42" xfId="43" applyNumberFormat="1" applyFont="1" applyBorder="1" applyAlignment="1">
      <alignment horizontal="center" vertical="center"/>
      <protection/>
    </xf>
    <xf numFmtId="1" fontId="2" fillId="0" borderId="51" xfId="44" applyNumberFormat="1" applyFont="1" applyBorder="1" applyAlignment="1">
      <alignment horizontal="center" vertical="center"/>
      <protection/>
    </xf>
    <xf numFmtId="193" fontId="2" fillId="0" borderId="47" xfId="66" applyNumberFormat="1" applyFont="1" applyFill="1" applyBorder="1" applyAlignment="1">
      <alignment horizontal="center" vertical="center"/>
    </xf>
    <xf numFmtId="1" fontId="2" fillId="0" borderId="42" xfId="44" applyNumberFormat="1" applyFont="1" applyBorder="1" applyAlignment="1">
      <alignment horizontal="center" vertical="center"/>
      <protection/>
    </xf>
    <xf numFmtId="1" fontId="12" fillId="0" borderId="51" xfId="43" applyNumberFormat="1" applyFont="1" applyBorder="1" applyAlignment="1">
      <alignment horizontal="center" vertical="center"/>
      <protection/>
    </xf>
    <xf numFmtId="193" fontId="12" fillId="0" borderId="50" xfId="66" applyNumberFormat="1" applyFont="1" applyBorder="1" applyAlignment="1">
      <alignment horizontal="center" vertical="center"/>
    </xf>
    <xf numFmtId="1" fontId="12" fillId="0" borderId="47" xfId="43" applyNumberFormat="1" applyFont="1" applyBorder="1" applyAlignment="1">
      <alignment horizontal="center" vertical="center"/>
      <protection/>
    </xf>
    <xf numFmtId="1" fontId="3" fillId="0" borderId="52" xfId="0" applyNumberFormat="1" applyFont="1" applyFill="1" applyBorder="1" applyAlignment="1">
      <alignment horizontal="center" vertical="center"/>
    </xf>
    <xf numFmtId="193" fontId="3" fillId="0" borderId="48" xfId="66" applyNumberFormat="1" applyFont="1" applyBorder="1" applyAlignment="1">
      <alignment horizontal="center" vertical="center"/>
    </xf>
    <xf numFmtId="193" fontId="13" fillId="0" borderId="26" xfId="66" applyNumberFormat="1" applyFont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93" fontId="3" fillId="0" borderId="48" xfId="66" applyNumberFormat="1" applyFont="1" applyFill="1" applyBorder="1" applyAlignment="1">
      <alignment horizontal="center" vertical="center"/>
    </xf>
    <xf numFmtId="193" fontId="3" fillId="0" borderId="53" xfId="66" applyNumberFormat="1" applyFont="1" applyFill="1" applyBorder="1" applyAlignment="1">
      <alignment horizontal="center" vertical="center"/>
    </xf>
    <xf numFmtId="193" fontId="3" fillId="0" borderId="26" xfId="66" applyNumberFormat="1" applyFont="1" applyFill="1" applyBorder="1" applyAlignment="1">
      <alignment horizontal="center" vertical="center"/>
    </xf>
    <xf numFmtId="193" fontId="3" fillId="0" borderId="31" xfId="66" applyNumberFormat="1" applyFont="1" applyFill="1" applyBorder="1" applyAlignment="1">
      <alignment horizontal="center" vertical="center"/>
    </xf>
    <xf numFmtId="193" fontId="13" fillId="0" borderId="48" xfId="66" applyNumberFormat="1" applyFont="1" applyBorder="1" applyAlignment="1">
      <alignment horizontal="center" vertical="center"/>
    </xf>
    <xf numFmtId="193" fontId="3" fillId="0" borderId="54" xfId="66" applyNumberFormat="1" applyFont="1" applyBorder="1" applyAlignment="1">
      <alignment horizontal="center" vertical="center"/>
    </xf>
    <xf numFmtId="193" fontId="13" fillId="0" borderId="38" xfId="66" applyNumberFormat="1" applyFont="1" applyBorder="1" applyAlignment="1">
      <alignment horizontal="center" vertical="center"/>
    </xf>
    <xf numFmtId="193" fontId="3" fillId="0" borderId="54" xfId="66" applyNumberFormat="1" applyFont="1" applyFill="1" applyBorder="1" applyAlignment="1">
      <alignment horizontal="center" vertical="center"/>
    </xf>
    <xf numFmtId="193" fontId="3" fillId="0" borderId="55" xfId="66" applyNumberFormat="1" applyFont="1" applyFill="1" applyBorder="1" applyAlignment="1">
      <alignment horizontal="center" vertical="center"/>
    </xf>
    <xf numFmtId="193" fontId="3" fillId="0" borderId="38" xfId="66" applyNumberFormat="1" applyFont="1" applyFill="1" applyBorder="1" applyAlignment="1">
      <alignment horizontal="center" vertical="center"/>
    </xf>
    <xf numFmtId="193" fontId="13" fillId="0" borderId="54" xfId="66" applyNumberFormat="1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1" fillId="0" borderId="30" xfId="57" applyFont="1" applyFill="1" applyBorder="1" applyAlignment="1">
      <alignment vertical="center"/>
      <protection/>
    </xf>
    <xf numFmtId="0" fontId="11" fillId="0" borderId="57" xfId="57" applyFont="1" applyFill="1" applyBorder="1" applyAlignment="1">
      <alignment vertical="center"/>
      <protection/>
    </xf>
    <xf numFmtId="0" fontId="11" fillId="0" borderId="58" xfId="57" applyFont="1" applyFill="1" applyBorder="1" applyAlignment="1">
      <alignment vertical="center"/>
      <protection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49" fontId="15" fillId="0" borderId="53" xfId="0" applyNumberFormat="1" applyFont="1" applyFill="1" applyBorder="1" applyAlignment="1">
      <alignment horizontal="center" vertical="center" wrapText="1"/>
    </xf>
    <xf numFmtId="49" fontId="15" fillId="0" borderId="59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1" fontId="3" fillId="0" borderId="60" xfId="44" applyNumberFormat="1" applyFont="1" applyBorder="1" applyAlignment="1">
      <alignment horizontal="center" vertical="center"/>
      <protection/>
    </xf>
    <xf numFmtId="1" fontId="3" fillId="0" borderId="12" xfId="44" applyNumberFormat="1" applyFont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2" fillId="33" borderId="45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16" fillId="34" borderId="40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6" fillId="34" borderId="57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4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50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49" fontId="15" fillId="0" borderId="5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37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0" fontId="8" fillId="0" borderId="52" xfId="57" applyFont="1" applyFill="1" applyBorder="1" applyAlignment="1">
      <alignment horizontal="center" vertical="center"/>
      <protection/>
    </xf>
    <xf numFmtId="0" fontId="8" fillId="0" borderId="31" xfId="57" applyFont="1" applyFill="1" applyBorder="1" applyAlignment="1">
      <alignment horizontal="center" vertical="center"/>
      <protection/>
    </xf>
    <xf numFmtId="49" fontId="15" fillId="0" borderId="61" xfId="0" applyNumberFormat="1" applyFont="1" applyFill="1" applyBorder="1" applyAlignment="1">
      <alignment horizontal="center" vertical="center" wrapText="1"/>
    </xf>
    <xf numFmtId="49" fontId="15" fillId="0" borderId="62" xfId="0" applyNumberFormat="1" applyFont="1" applyFill="1" applyBorder="1" applyAlignment="1">
      <alignment horizontal="center" vertical="center" wrapText="1"/>
    </xf>
    <xf numFmtId="49" fontId="15" fillId="0" borderId="63" xfId="0" applyNumberFormat="1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5" fillId="0" borderId="56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>
      <alignment horizontal="center" vertical="center" wrapText="1"/>
    </xf>
    <xf numFmtId="49" fontId="15" fillId="0" borderId="65" xfId="0" applyNumberFormat="1" applyFont="1" applyFill="1" applyBorder="1" applyAlignment="1">
      <alignment horizontal="center" vertical="center" wrapText="1"/>
    </xf>
    <xf numFmtId="0" fontId="10" fillId="0" borderId="0" xfId="57" applyFont="1" applyFill="1" applyBorder="1" applyAlignment="1">
      <alignment horizontal="left" vertical="justify"/>
      <protection/>
    </xf>
    <xf numFmtId="49" fontId="15" fillId="0" borderId="66" xfId="0" applyNumberFormat="1" applyFont="1" applyFill="1" applyBorder="1" applyAlignment="1">
      <alignment horizontal="center" vertical="center" wrapText="1"/>
    </xf>
    <xf numFmtId="49" fontId="15" fillId="0" borderId="67" xfId="0" applyNumberFormat="1" applyFont="1" applyFill="1" applyBorder="1" applyAlignment="1">
      <alignment horizontal="center" vertical="center" wrapText="1"/>
    </xf>
    <xf numFmtId="49" fontId="15" fillId="0" borderId="68" xfId="0" applyNumberFormat="1" applyFont="1" applyFill="1" applyBorder="1" applyAlignment="1">
      <alignment horizontal="center" vertical="center" wrapText="1"/>
    </xf>
    <xf numFmtId="49" fontId="15" fillId="0" borderId="69" xfId="0" applyNumberFormat="1" applyFont="1" applyFill="1" applyBorder="1" applyAlignment="1">
      <alignment horizontal="center" vertical="center" wrapText="1"/>
    </xf>
    <xf numFmtId="49" fontId="15" fillId="0" borderId="70" xfId="0" applyNumberFormat="1" applyFont="1" applyFill="1" applyBorder="1" applyAlignment="1">
      <alignment horizontal="center" vertical="center" wrapText="1"/>
    </xf>
    <xf numFmtId="49" fontId="15" fillId="0" borderId="64" xfId="0" applyNumberFormat="1" applyFont="1" applyFill="1" applyBorder="1" applyAlignment="1">
      <alignment horizontal="center" vertical="center" wrapText="1"/>
    </xf>
    <xf numFmtId="0" fontId="8" fillId="35" borderId="71" xfId="58" applyFont="1" applyFill="1" applyBorder="1" applyAlignment="1">
      <alignment horizontal="center" vertical="center"/>
      <protection/>
    </xf>
    <xf numFmtId="0" fontId="11" fillId="0" borderId="54" xfId="0" applyFont="1" applyBorder="1" applyAlignment="1">
      <alignment horizontal="center" vertical="center"/>
    </xf>
    <xf numFmtId="0" fontId="16" fillId="34" borderId="44" xfId="0" applyFont="1" applyFill="1" applyBorder="1" applyAlignment="1">
      <alignment horizontal="center" vertical="center" wrapText="1"/>
    </xf>
    <xf numFmtId="0" fontId="16" fillId="34" borderId="72" xfId="0" applyFont="1" applyFill="1" applyBorder="1" applyAlignment="1">
      <alignment horizontal="center" vertical="center" wrapText="1"/>
    </xf>
    <xf numFmtId="0" fontId="16" fillId="34" borderId="3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55" xfId="0" applyFont="1" applyBorder="1" applyAlignment="1">
      <alignment horizontal="center" vertical="center" wrapText="1"/>
    </xf>
    <xf numFmtId="49" fontId="15" fillId="0" borderId="32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15" fillId="0" borderId="57" xfId="0" applyNumberFormat="1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textRotation="180"/>
    </xf>
    <xf numFmtId="49" fontId="15" fillId="0" borderId="74" xfId="0" applyNumberFormat="1" applyFont="1" applyFill="1" applyBorder="1" applyAlignment="1">
      <alignment horizontal="center" vertical="center" wrapText="1"/>
    </xf>
    <xf numFmtId="0" fontId="8" fillId="35" borderId="52" xfId="58" applyFont="1" applyFill="1" applyBorder="1" applyAlignment="1">
      <alignment horizontal="center" vertical="center"/>
      <protection/>
    </xf>
    <xf numFmtId="0" fontId="11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49" fontId="15" fillId="0" borderId="75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49" fontId="15" fillId="0" borderId="76" xfId="0" applyNumberFormat="1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49" fontId="15" fillId="0" borderId="77" xfId="0" applyNumberFormat="1" applyFont="1" applyFill="1" applyBorder="1" applyAlignment="1">
      <alignment horizontal="center" vertical="center" wrapText="1"/>
    </xf>
    <xf numFmtId="49" fontId="15" fillId="0" borderId="60" xfId="0" applyNumberFormat="1" applyFont="1" applyFill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78" xfId="0" applyNumberFormat="1" applyFont="1" applyFill="1" applyBorder="1" applyAlignment="1">
      <alignment horizontal="center" vertical="center" wrapText="1"/>
    </xf>
    <xf numFmtId="49" fontId="15" fillId="0" borderId="79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2009 ВДТБ (8 МБТ+)" xfId="43"/>
    <cellStyle name="Звичайний_Аркуш1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Обычный_tab_tub" xfId="57"/>
    <cellStyle name="Обычный_tabl_tyber_1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2"/>
  <sheetViews>
    <sheetView zoomScale="80" zoomScaleNormal="80" zoomScalePageLayoutView="0" workbookViewId="0" topLeftCell="A1">
      <selection activeCell="AA1" sqref="AA1:AD16384"/>
    </sheetView>
  </sheetViews>
  <sheetFormatPr defaultColWidth="9.140625" defaultRowHeight="12.75"/>
  <cols>
    <col min="1" max="1" width="3.8515625" style="0" customWidth="1"/>
    <col min="2" max="2" width="5.00390625" style="0" customWidth="1"/>
    <col min="3" max="3" width="24.28125" style="0" customWidth="1"/>
    <col min="4" max="4" width="10.7109375" style="0" customWidth="1"/>
    <col min="5" max="8" width="6.8515625" style="0" customWidth="1"/>
    <col min="9" max="9" width="7.7109375" style="0" customWidth="1"/>
    <col min="10" max="21" width="6.8515625" style="0" customWidth="1"/>
    <col min="22" max="22" width="8.140625" style="0" customWidth="1"/>
    <col min="23" max="23" width="4.8515625" style="0" customWidth="1"/>
    <col min="24" max="24" width="9.421875" style="0" customWidth="1"/>
    <col min="25" max="25" width="5.8515625" style="0" customWidth="1"/>
    <col min="26" max="26" width="9.28125" style="0" customWidth="1"/>
  </cols>
  <sheetData>
    <row r="1" spans="20:22" ht="13.5" customHeight="1">
      <c r="T1" s="150"/>
      <c r="U1" s="150"/>
      <c r="V1" s="150"/>
    </row>
    <row r="2" spans="2:22" ht="18.75" customHeight="1" thickBot="1">
      <c r="B2" s="151" t="s">
        <v>60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2:24" ht="29.25" customHeight="1" thickBot="1">
      <c r="B3" s="157" t="s">
        <v>0</v>
      </c>
      <c r="C3" s="159" t="s">
        <v>26</v>
      </c>
      <c r="D3" s="170" t="s">
        <v>40</v>
      </c>
      <c r="E3" s="171"/>
      <c r="F3" s="171"/>
      <c r="G3" s="157" t="s">
        <v>28</v>
      </c>
      <c r="H3" s="158"/>
      <c r="I3" s="158"/>
      <c r="J3" s="159"/>
      <c r="K3" s="147" t="s">
        <v>29</v>
      </c>
      <c r="L3" s="144"/>
      <c r="M3" s="157" t="s">
        <v>30</v>
      </c>
      <c r="N3" s="158"/>
      <c r="O3" s="158"/>
      <c r="P3" s="159"/>
      <c r="Q3" s="147" t="s">
        <v>51</v>
      </c>
      <c r="R3" s="144"/>
      <c r="S3" s="147" t="s">
        <v>52</v>
      </c>
      <c r="T3" s="152"/>
      <c r="U3" s="138" t="s">
        <v>31</v>
      </c>
      <c r="V3" s="144"/>
      <c r="X3" s="135" t="s">
        <v>43</v>
      </c>
    </row>
    <row r="4" spans="2:24" ht="12.75">
      <c r="B4" s="166"/>
      <c r="C4" s="168"/>
      <c r="D4" s="162" t="s">
        <v>39</v>
      </c>
      <c r="E4" s="138" t="s">
        <v>42</v>
      </c>
      <c r="F4" s="152"/>
      <c r="G4" s="138" t="s">
        <v>32</v>
      </c>
      <c r="H4" s="139"/>
      <c r="I4" s="139" t="s">
        <v>33</v>
      </c>
      <c r="J4" s="144"/>
      <c r="K4" s="148"/>
      <c r="L4" s="145"/>
      <c r="M4" s="138" t="s">
        <v>37</v>
      </c>
      <c r="N4" s="139"/>
      <c r="O4" s="139" t="s">
        <v>38</v>
      </c>
      <c r="P4" s="144"/>
      <c r="Q4" s="148"/>
      <c r="R4" s="145"/>
      <c r="S4" s="148"/>
      <c r="T4" s="153"/>
      <c r="U4" s="140"/>
      <c r="V4" s="145"/>
      <c r="X4" s="136"/>
    </row>
    <row r="5" spans="2:24" ht="12.75">
      <c r="B5" s="166"/>
      <c r="C5" s="168"/>
      <c r="D5" s="163"/>
      <c r="E5" s="140"/>
      <c r="F5" s="153"/>
      <c r="G5" s="140"/>
      <c r="H5" s="141"/>
      <c r="I5" s="141"/>
      <c r="J5" s="145"/>
      <c r="K5" s="148"/>
      <c r="L5" s="145"/>
      <c r="M5" s="140"/>
      <c r="N5" s="141"/>
      <c r="O5" s="141"/>
      <c r="P5" s="145"/>
      <c r="Q5" s="148"/>
      <c r="R5" s="145"/>
      <c r="S5" s="148"/>
      <c r="T5" s="153"/>
      <c r="U5" s="140"/>
      <c r="V5" s="145"/>
      <c r="X5" s="136"/>
    </row>
    <row r="6" spans="2:24" ht="12.75" customHeight="1" thickBot="1">
      <c r="B6" s="166"/>
      <c r="C6" s="168"/>
      <c r="D6" s="163"/>
      <c r="E6" s="142"/>
      <c r="F6" s="154"/>
      <c r="G6" s="142"/>
      <c r="H6" s="143"/>
      <c r="I6" s="143"/>
      <c r="J6" s="146"/>
      <c r="K6" s="149"/>
      <c r="L6" s="146"/>
      <c r="M6" s="142"/>
      <c r="N6" s="143"/>
      <c r="O6" s="143"/>
      <c r="P6" s="146"/>
      <c r="Q6" s="149"/>
      <c r="R6" s="146"/>
      <c r="S6" s="149"/>
      <c r="T6" s="154"/>
      <c r="U6" s="142"/>
      <c r="V6" s="146"/>
      <c r="X6" s="136"/>
    </row>
    <row r="7" spans="2:24" ht="13.5" thickBot="1">
      <c r="B7" s="167"/>
      <c r="C7" s="169"/>
      <c r="D7" s="164"/>
      <c r="E7" s="84" t="s">
        <v>34</v>
      </c>
      <c r="F7" s="127" t="s">
        <v>27</v>
      </c>
      <c r="G7" s="84" t="s">
        <v>34</v>
      </c>
      <c r="H7" s="85" t="s">
        <v>27</v>
      </c>
      <c r="I7" s="85" t="s">
        <v>34</v>
      </c>
      <c r="J7" s="86" t="s">
        <v>27</v>
      </c>
      <c r="K7" s="128" t="s">
        <v>34</v>
      </c>
      <c r="L7" s="86" t="s">
        <v>27</v>
      </c>
      <c r="M7" s="84" t="s">
        <v>34</v>
      </c>
      <c r="N7" s="85" t="s">
        <v>27</v>
      </c>
      <c r="O7" s="85" t="s">
        <v>34</v>
      </c>
      <c r="P7" s="86" t="s">
        <v>27</v>
      </c>
      <c r="Q7" s="128" t="s">
        <v>34</v>
      </c>
      <c r="R7" s="86" t="s">
        <v>27</v>
      </c>
      <c r="S7" s="128" t="s">
        <v>34</v>
      </c>
      <c r="T7" s="127" t="s">
        <v>27</v>
      </c>
      <c r="U7" s="84" t="s">
        <v>34</v>
      </c>
      <c r="V7" s="86" t="s">
        <v>27</v>
      </c>
      <c r="X7" s="137"/>
    </row>
    <row r="8" spans="2:26" ht="15.75">
      <c r="B8" s="2">
        <v>1</v>
      </c>
      <c r="C8" s="79" t="s">
        <v>1</v>
      </c>
      <c r="D8" s="57">
        <f>ВДТБ!D8+РТБ!D8+ІТБ!D8</f>
        <v>482</v>
      </c>
      <c r="E8" s="24">
        <f>ВДТБ!E8+РТБ!E8+ІТБ!E8</f>
        <v>117</v>
      </c>
      <c r="F8" s="12">
        <f aca="true" t="shared" si="0" ref="F8:F38">E8/D8*100</f>
        <v>24.273858921161825</v>
      </c>
      <c r="G8" s="126">
        <f>ВДТБ!G8+РТБ!G8+ІТБ!G8</f>
        <v>29</v>
      </c>
      <c r="H8" s="11">
        <f aca="true" t="shared" si="1" ref="H8:H38">G8/X8*100</f>
        <v>7.9452054794520555</v>
      </c>
      <c r="I8" s="30">
        <f>ВДТБ!I8+РТБ!I8+ІТБ!I8</f>
        <v>257</v>
      </c>
      <c r="J8" s="11">
        <f aca="true" t="shared" si="2" ref="J8:J38">I8/X8*100</f>
        <v>70.41095890410959</v>
      </c>
      <c r="K8" s="30">
        <f>ВДТБ!K8+РТБ!K8+ІТБ!K8</f>
        <v>41</v>
      </c>
      <c r="L8" s="12">
        <f aca="true" t="shared" si="3" ref="L8:L38">K8/X8*100</f>
        <v>11.232876712328768</v>
      </c>
      <c r="M8" s="34">
        <f>ВДТБ!M8+РТБ!M8+ІТБ!M8</f>
        <v>20</v>
      </c>
      <c r="N8" s="12">
        <f aca="true" t="shared" si="4" ref="N8:N38">M8/X8*100</f>
        <v>5.47945205479452</v>
      </c>
      <c r="O8" s="34">
        <f>ВДТБ!O8+РТБ!O8+ІТБ!O8</f>
        <v>1</v>
      </c>
      <c r="P8" s="12">
        <f aca="true" t="shared" si="5" ref="P8:P38">O8/X8*100</f>
        <v>0.273972602739726</v>
      </c>
      <c r="Q8" s="34">
        <f>ВДТБ!Q8+РТБ!Q8+ІТБ!Q8</f>
        <v>17</v>
      </c>
      <c r="R8" s="11">
        <f aca="true" t="shared" si="6" ref="R8:R38">Q8/X8*100</f>
        <v>4.657534246575342</v>
      </c>
      <c r="S8" s="30">
        <f>ВДТБ!S8+РТБ!S8+ІТБ!S8</f>
        <v>0</v>
      </c>
      <c r="T8" s="11">
        <f aca="true" t="shared" si="7" ref="T8:T38">S8/X8*100</f>
        <v>0</v>
      </c>
      <c r="U8" s="30">
        <v>0</v>
      </c>
      <c r="V8" s="13">
        <f aca="true" t="shared" si="8" ref="V8:V38">U8/X8*100</f>
        <v>0</v>
      </c>
      <c r="X8" s="47">
        <f>D8-E8</f>
        <v>365</v>
      </c>
      <c r="Z8" s="16"/>
    </row>
    <row r="9" spans="2:26" ht="15.75">
      <c r="B9" s="3">
        <v>2</v>
      </c>
      <c r="C9" s="79" t="s">
        <v>2</v>
      </c>
      <c r="D9" s="58">
        <f>ВДТБ!D9+РТБ!D9+ІТБ!D9</f>
        <v>469</v>
      </c>
      <c r="E9" s="39">
        <f>ВДТБ!E9+РТБ!E9+ІТБ!E9</f>
        <v>123</v>
      </c>
      <c r="F9" s="51">
        <f t="shared" si="0"/>
        <v>26.226012793176974</v>
      </c>
      <c r="G9" s="125">
        <f>ВДТБ!G9+РТБ!G9+ІТБ!G9</f>
        <v>55</v>
      </c>
      <c r="H9" s="41">
        <f t="shared" si="1"/>
        <v>15.895953757225435</v>
      </c>
      <c r="I9" s="42">
        <f>ВДТБ!I9+РТБ!I9+ІТБ!I9</f>
        <v>195</v>
      </c>
      <c r="J9" s="41">
        <f t="shared" si="2"/>
        <v>56.358381502890175</v>
      </c>
      <c r="K9" s="42">
        <f>ВДТБ!K9+РТБ!K9+ІТБ!K9</f>
        <v>39</v>
      </c>
      <c r="L9" s="51">
        <f t="shared" si="3"/>
        <v>11.271676300578035</v>
      </c>
      <c r="M9" s="43">
        <f>ВДТБ!M9+РТБ!M9+ІТБ!M9</f>
        <v>36</v>
      </c>
      <c r="N9" s="51">
        <f t="shared" si="4"/>
        <v>10.404624277456648</v>
      </c>
      <c r="O9" s="43">
        <f>ВДТБ!O9+РТБ!O9+ІТБ!O9</f>
        <v>1</v>
      </c>
      <c r="P9" s="51">
        <f t="shared" si="5"/>
        <v>0.2890173410404624</v>
      </c>
      <c r="Q9" s="43">
        <f>ВДТБ!Q9+РТБ!Q9+ІТБ!Q9</f>
        <v>20</v>
      </c>
      <c r="R9" s="41">
        <f t="shared" si="6"/>
        <v>5.780346820809249</v>
      </c>
      <c r="S9" s="42">
        <f>ВДТБ!S9+РТБ!S9+ІТБ!S9</f>
        <v>0</v>
      </c>
      <c r="T9" s="41">
        <f t="shared" si="7"/>
        <v>0</v>
      </c>
      <c r="U9" s="42">
        <v>0</v>
      </c>
      <c r="V9" s="38">
        <f t="shared" si="8"/>
        <v>0</v>
      </c>
      <c r="X9" s="44">
        <f aca="true" t="shared" si="9" ref="X9:X33">D9-E9</f>
        <v>346</v>
      </c>
      <c r="Z9" s="16"/>
    </row>
    <row r="10" spans="2:26" ht="15.75">
      <c r="B10" s="3">
        <v>3</v>
      </c>
      <c r="C10" s="79" t="s">
        <v>3</v>
      </c>
      <c r="D10" s="58">
        <f>ВДТБ!D10+РТБ!D10+ІТБ!D10</f>
        <v>2161</v>
      </c>
      <c r="E10" s="39">
        <f>ВДТБ!E10+РТБ!E10+ІТБ!E10</f>
        <v>597</v>
      </c>
      <c r="F10" s="51">
        <f t="shared" si="0"/>
        <v>27.626099028227674</v>
      </c>
      <c r="G10" s="125">
        <f>ВДТБ!G10+РТБ!G10+ІТБ!G10</f>
        <v>177</v>
      </c>
      <c r="H10" s="41">
        <f t="shared" si="1"/>
        <v>11.317135549872123</v>
      </c>
      <c r="I10" s="42">
        <f>ВДТБ!I10+РТБ!I10+ІТБ!I10</f>
        <v>1044</v>
      </c>
      <c r="J10" s="41">
        <f t="shared" si="2"/>
        <v>66.75191815856778</v>
      </c>
      <c r="K10" s="42">
        <f>ВДТБ!K10+РТБ!K10+ІТБ!K10</f>
        <v>176</v>
      </c>
      <c r="L10" s="51">
        <f t="shared" si="3"/>
        <v>11.253196930946292</v>
      </c>
      <c r="M10" s="43">
        <f>ВДТБ!M10+РТБ!M10+ІТБ!M10</f>
        <v>78</v>
      </c>
      <c r="N10" s="51">
        <f t="shared" si="4"/>
        <v>4.987212276214834</v>
      </c>
      <c r="O10" s="43">
        <f>ВДТБ!O10+РТБ!O10+ІТБ!O10</f>
        <v>14</v>
      </c>
      <c r="P10" s="51">
        <f t="shared" si="5"/>
        <v>0.8951406649616368</v>
      </c>
      <c r="Q10" s="43">
        <f>ВДТБ!Q10+РТБ!Q10+ІТБ!Q10</f>
        <v>75</v>
      </c>
      <c r="R10" s="41">
        <f t="shared" si="6"/>
        <v>4.79539641943734</v>
      </c>
      <c r="S10" s="42">
        <f>ВДТБ!S10+РТБ!S10+ІТБ!S10</f>
        <v>0</v>
      </c>
      <c r="T10" s="41">
        <f t="shared" si="7"/>
        <v>0</v>
      </c>
      <c r="U10" s="42">
        <v>0</v>
      </c>
      <c r="V10" s="38">
        <f t="shared" si="8"/>
        <v>0</v>
      </c>
      <c r="X10" s="44">
        <f t="shared" si="9"/>
        <v>1564</v>
      </c>
      <c r="Z10" s="16"/>
    </row>
    <row r="11" spans="2:26" ht="15.75">
      <c r="B11" s="3">
        <v>4</v>
      </c>
      <c r="C11" s="79" t="s">
        <v>4</v>
      </c>
      <c r="D11" s="58">
        <f>ВДТБ!D11+РТБ!D11+ІТБ!D11</f>
        <v>1002</v>
      </c>
      <c r="E11" s="39">
        <f>ВДТБ!E11+РТБ!E11+ІТБ!E11</f>
        <v>303</v>
      </c>
      <c r="F11" s="51">
        <f t="shared" si="0"/>
        <v>30.239520958083833</v>
      </c>
      <c r="G11" s="125">
        <f>ВДТБ!G11+РТБ!G11+ІТБ!G11</f>
        <v>200</v>
      </c>
      <c r="H11" s="41">
        <f t="shared" si="1"/>
        <v>28.612303290414882</v>
      </c>
      <c r="I11" s="42">
        <f>ВДТБ!I11+РТБ!I11+ІТБ!I11</f>
        <v>361</v>
      </c>
      <c r="J11" s="41">
        <f t="shared" si="2"/>
        <v>51.645207439198856</v>
      </c>
      <c r="K11" s="42">
        <f>ВДТБ!K11+РТБ!K11+ІТБ!K11</f>
        <v>83</v>
      </c>
      <c r="L11" s="51">
        <f t="shared" si="3"/>
        <v>11.874105865522175</v>
      </c>
      <c r="M11" s="43">
        <f>ВДТБ!M11+РТБ!M11+ІТБ!M11</f>
        <v>30</v>
      </c>
      <c r="N11" s="51">
        <f t="shared" si="4"/>
        <v>4.291845493562231</v>
      </c>
      <c r="O11" s="43">
        <f>ВДТБ!O11+РТБ!O11+ІТБ!O11</f>
        <v>2</v>
      </c>
      <c r="P11" s="51">
        <f t="shared" si="5"/>
        <v>0.28612303290414876</v>
      </c>
      <c r="Q11" s="43">
        <f>ВДТБ!Q11+РТБ!Q11+ІТБ!Q11</f>
        <v>23</v>
      </c>
      <c r="R11" s="41">
        <f t="shared" si="6"/>
        <v>3.290414878397711</v>
      </c>
      <c r="S11" s="42">
        <f>ВДТБ!S11+РТБ!S11+ІТБ!S11</f>
        <v>0</v>
      </c>
      <c r="T11" s="41">
        <f t="shared" si="7"/>
        <v>0</v>
      </c>
      <c r="U11" s="42">
        <v>0</v>
      </c>
      <c r="V11" s="38">
        <f t="shared" si="8"/>
        <v>0</v>
      </c>
      <c r="X11" s="44">
        <f t="shared" si="9"/>
        <v>699</v>
      </c>
      <c r="Z11" s="16"/>
    </row>
    <row r="12" spans="2:26" ht="15.75">
      <c r="B12" s="3">
        <v>5</v>
      </c>
      <c r="C12" s="79" t="s">
        <v>5</v>
      </c>
      <c r="D12" s="58">
        <f>ВДТБ!D12+РТБ!D12+ІТБ!D12</f>
        <v>497</v>
      </c>
      <c r="E12" s="39">
        <f>ВДТБ!E12+РТБ!E12+ІТБ!E12</f>
        <v>105</v>
      </c>
      <c r="F12" s="51">
        <f t="shared" si="0"/>
        <v>21.12676056338028</v>
      </c>
      <c r="G12" s="125">
        <f>ВДТБ!G12+РТБ!G12+ІТБ!G12</f>
        <v>119</v>
      </c>
      <c r="H12" s="41">
        <f t="shared" si="1"/>
        <v>30.357142857142854</v>
      </c>
      <c r="I12" s="42">
        <f>ВДТБ!I12+РТБ!I12+ІТБ!I12</f>
        <v>170</v>
      </c>
      <c r="J12" s="41">
        <f t="shared" si="2"/>
        <v>43.36734693877551</v>
      </c>
      <c r="K12" s="42">
        <f>ВДТБ!K12+РТБ!K12+ІТБ!K12</f>
        <v>50</v>
      </c>
      <c r="L12" s="51">
        <f t="shared" si="3"/>
        <v>12.755102040816327</v>
      </c>
      <c r="M12" s="43">
        <f>ВДТБ!M12+РТБ!M12+ІТБ!M12</f>
        <v>33</v>
      </c>
      <c r="N12" s="51">
        <f t="shared" si="4"/>
        <v>8.418367346938775</v>
      </c>
      <c r="O12" s="43">
        <f>ВДТБ!O12+РТБ!O12+ІТБ!O12</f>
        <v>3</v>
      </c>
      <c r="P12" s="51">
        <f t="shared" si="5"/>
        <v>0.7653061224489796</v>
      </c>
      <c r="Q12" s="43">
        <f>ВДТБ!Q12+РТБ!Q12+ІТБ!Q12</f>
        <v>16</v>
      </c>
      <c r="R12" s="41">
        <f t="shared" si="6"/>
        <v>4.081632653061225</v>
      </c>
      <c r="S12" s="42">
        <f>ВДТБ!S12+РТБ!S12+ІТБ!S12</f>
        <v>1</v>
      </c>
      <c r="T12" s="41">
        <f t="shared" si="7"/>
        <v>0.25510204081632654</v>
      </c>
      <c r="U12" s="42">
        <v>0</v>
      </c>
      <c r="V12" s="38">
        <f t="shared" si="8"/>
        <v>0</v>
      </c>
      <c r="X12" s="44">
        <f t="shared" si="9"/>
        <v>392</v>
      </c>
      <c r="Z12" s="16"/>
    </row>
    <row r="13" spans="2:26" ht="15.75">
      <c r="B13" s="3">
        <v>6</v>
      </c>
      <c r="C13" s="79" t="s">
        <v>6</v>
      </c>
      <c r="D13" s="58">
        <f>ВДТБ!D13+РТБ!D13+ІТБ!D13</f>
        <v>755</v>
      </c>
      <c r="E13" s="39">
        <f>ВДТБ!E13+РТБ!E13+ІТБ!E13</f>
        <v>129</v>
      </c>
      <c r="F13" s="51">
        <f t="shared" si="0"/>
        <v>17.08609271523179</v>
      </c>
      <c r="G13" s="125">
        <f>ВДТБ!G13+РТБ!G13+ІТБ!G13</f>
        <v>199</v>
      </c>
      <c r="H13" s="41">
        <f t="shared" si="1"/>
        <v>31.789137380191697</v>
      </c>
      <c r="I13" s="42">
        <f>ВДТБ!I13+РТБ!I13+ІТБ!I13</f>
        <v>247</v>
      </c>
      <c r="J13" s="41">
        <f t="shared" si="2"/>
        <v>39.456869009584665</v>
      </c>
      <c r="K13" s="42">
        <f>ВДТБ!K13+РТБ!K13+ІТБ!K13</f>
        <v>34</v>
      </c>
      <c r="L13" s="51">
        <f t="shared" si="3"/>
        <v>5.431309904153355</v>
      </c>
      <c r="M13" s="43">
        <f>ВДТБ!M13+РТБ!M13+ІТБ!M13</f>
        <v>65</v>
      </c>
      <c r="N13" s="51">
        <f t="shared" si="4"/>
        <v>10.383386581469649</v>
      </c>
      <c r="O13" s="43">
        <f>ВДТБ!O13+РТБ!O13+ІТБ!O13</f>
        <v>2</v>
      </c>
      <c r="P13" s="51">
        <f t="shared" si="5"/>
        <v>0.3194888178913738</v>
      </c>
      <c r="Q13" s="43">
        <f>ВДТБ!Q13+РТБ!Q13+ІТБ!Q13</f>
        <v>79</v>
      </c>
      <c r="R13" s="41">
        <f t="shared" si="6"/>
        <v>12.619808306709265</v>
      </c>
      <c r="S13" s="42">
        <f>ВДТБ!S13+РТБ!S13+ІТБ!S13</f>
        <v>0</v>
      </c>
      <c r="T13" s="41">
        <f t="shared" si="7"/>
        <v>0</v>
      </c>
      <c r="U13" s="42">
        <v>0</v>
      </c>
      <c r="V13" s="38">
        <f t="shared" si="8"/>
        <v>0</v>
      </c>
      <c r="X13" s="44">
        <f t="shared" si="9"/>
        <v>626</v>
      </c>
      <c r="Z13" s="16"/>
    </row>
    <row r="14" spans="2:26" ht="15.75">
      <c r="B14" s="3">
        <v>7</v>
      </c>
      <c r="C14" s="79" t="s">
        <v>7</v>
      </c>
      <c r="D14" s="58">
        <f>ВДТБ!D14+РТБ!D14+ІТБ!D14</f>
        <v>746</v>
      </c>
      <c r="E14" s="39">
        <f>ВДТБ!E14+РТБ!E14+ІТБ!E14</f>
        <v>246</v>
      </c>
      <c r="F14" s="51">
        <f t="shared" si="0"/>
        <v>32.975871313672926</v>
      </c>
      <c r="G14" s="125">
        <f>ВДТБ!G14+РТБ!G14+ІТБ!G14</f>
        <v>113</v>
      </c>
      <c r="H14" s="41">
        <f t="shared" si="1"/>
        <v>22.6</v>
      </c>
      <c r="I14" s="42">
        <f>ВДТБ!I14+РТБ!I14+ІТБ!I14</f>
        <v>287</v>
      </c>
      <c r="J14" s="41">
        <f t="shared" si="2"/>
        <v>57.4</v>
      </c>
      <c r="K14" s="42">
        <f>ВДТБ!K14+РТБ!K14+ІТБ!K14</f>
        <v>38</v>
      </c>
      <c r="L14" s="51">
        <f t="shared" si="3"/>
        <v>7.6</v>
      </c>
      <c r="M14" s="43">
        <f>ВДТБ!M14+РТБ!M14+ІТБ!M14</f>
        <v>27</v>
      </c>
      <c r="N14" s="51">
        <f t="shared" si="4"/>
        <v>5.4</v>
      </c>
      <c r="O14" s="43">
        <f>ВДТБ!O14+РТБ!O14+ІТБ!O14</f>
        <v>1</v>
      </c>
      <c r="P14" s="51">
        <f t="shared" si="5"/>
        <v>0.2</v>
      </c>
      <c r="Q14" s="43">
        <f>ВДТБ!Q14+РТБ!Q14+ІТБ!Q14</f>
        <v>31</v>
      </c>
      <c r="R14" s="41">
        <f t="shared" si="6"/>
        <v>6.2</v>
      </c>
      <c r="S14" s="42">
        <f>ВДТБ!S14+РТБ!S14+ІТБ!S14</f>
        <v>3</v>
      </c>
      <c r="T14" s="41">
        <f t="shared" si="7"/>
        <v>0.6</v>
      </c>
      <c r="U14" s="42">
        <v>0</v>
      </c>
      <c r="V14" s="38">
        <f t="shared" si="8"/>
        <v>0</v>
      </c>
      <c r="X14" s="44">
        <f t="shared" si="9"/>
        <v>500</v>
      </c>
      <c r="Z14" s="16"/>
    </row>
    <row r="15" spans="2:26" ht="15.75">
      <c r="B15" s="3">
        <v>8</v>
      </c>
      <c r="C15" s="79" t="s">
        <v>8</v>
      </c>
      <c r="D15" s="58">
        <f>ВДТБ!D15+РТБ!D15+ІТБ!D15</f>
        <v>428</v>
      </c>
      <c r="E15" s="39">
        <f>ВДТБ!E15+РТБ!E15+ІТБ!E15</f>
        <v>57</v>
      </c>
      <c r="F15" s="51">
        <f t="shared" si="0"/>
        <v>13.317757009345794</v>
      </c>
      <c r="G15" s="125">
        <f>ВДТБ!G15+РТБ!G15+ІТБ!G15</f>
        <v>102</v>
      </c>
      <c r="H15" s="41">
        <f t="shared" si="1"/>
        <v>27.49326145552561</v>
      </c>
      <c r="I15" s="42">
        <f>ВДТБ!I15+РТБ!I15+ІТБ!I15</f>
        <v>168</v>
      </c>
      <c r="J15" s="41">
        <f t="shared" si="2"/>
        <v>45.28301886792453</v>
      </c>
      <c r="K15" s="42">
        <f>ВДТБ!K15+РТБ!K15+ІТБ!K15</f>
        <v>26</v>
      </c>
      <c r="L15" s="51">
        <f t="shared" si="3"/>
        <v>7.008086253369273</v>
      </c>
      <c r="M15" s="43">
        <f>ВДТБ!M15+РТБ!M15+ІТБ!M15</f>
        <v>41</v>
      </c>
      <c r="N15" s="51">
        <f t="shared" si="4"/>
        <v>11.05121293800539</v>
      </c>
      <c r="O15" s="43">
        <f>ВДТБ!O15+РТБ!O15+ІТБ!O15</f>
        <v>12</v>
      </c>
      <c r="P15" s="51">
        <f t="shared" si="5"/>
        <v>3.234501347708895</v>
      </c>
      <c r="Q15" s="43">
        <f>ВДТБ!Q15+РТБ!Q15+ІТБ!Q15</f>
        <v>22</v>
      </c>
      <c r="R15" s="41">
        <f t="shared" si="6"/>
        <v>5.929919137466308</v>
      </c>
      <c r="S15" s="42">
        <f>ВДТБ!S15+РТБ!S15+ІТБ!S15</f>
        <v>0</v>
      </c>
      <c r="T15" s="41">
        <f t="shared" si="7"/>
        <v>0</v>
      </c>
      <c r="U15" s="42">
        <v>0</v>
      </c>
      <c r="V15" s="38">
        <f t="shared" si="8"/>
        <v>0</v>
      </c>
      <c r="X15" s="44">
        <f t="shared" si="9"/>
        <v>371</v>
      </c>
      <c r="Z15" s="16"/>
    </row>
    <row r="16" spans="2:26" ht="15.75">
      <c r="B16" s="3">
        <v>9</v>
      </c>
      <c r="C16" s="79" t="s">
        <v>9</v>
      </c>
      <c r="D16" s="58">
        <f>ВДТБ!D16+РТБ!D16+ІТБ!D16</f>
        <v>755</v>
      </c>
      <c r="E16" s="39">
        <f>ВДТБ!E16+РТБ!E16+ІТБ!E16</f>
        <v>170</v>
      </c>
      <c r="F16" s="51">
        <f t="shared" si="0"/>
        <v>22.516556291390728</v>
      </c>
      <c r="G16" s="125">
        <f>ВДТБ!G16+РТБ!G16+ІТБ!G16</f>
        <v>122</v>
      </c>
      <c r="H16" s="41">
        <f t="shared" si="1"/>
        <v>20.854700854700855</v>
      </c>
      <c r="I16" s="42">
        <f>ВДТБ!I16+РТБ!I16+ІТБ!I16</f>
        <v>332</v>
      </c>
      <c r="J16" s="41">
        <f t="shared" si="2"/>
        <v>56.75213675213675</v>
      </c>
      <c r="K16" s="42">
        <f>ВДТБ!K16+РТБ!K16+ІТБ!K16</f>
        <v>69</v>
      </c>
      <c r="L16" s="51">
        <f t="shared" si="3"/>
        <v>11.794871794871794</v>
      </c>
      <c r="M16" s="43">
        <f>ВДТБ!M16+РТБ!M16+ІТБ!M16</f>
        <v>11</v>
      </c>
      <c r="N16" s="51">
        <f t="shared" si="4"/>
        <v>1.8803418803418803</v>
      </c>
      <c r="O16" s="43">
        <f>ВДТБ!O16+РТБ!O16+ІТБ!O16</f>
        <v>14</v>
      </c>
      <c r="P16" s="51">
        <f t="shared" si="5"/>
        <v>2.3931623931623935</v>
      </c>
      <c r="Q16" s="43">
        <f>ВДТБ!Q16+РТБ!Q16+ІТБ!Q16</f>
        <v>37</v>
      </c>
      <c r="R16" s="41">
        <f t="shared" si="6"/>
        <v>6.3247863247863245</v>
      </c>
      <c r="S16" s="42">
        <f>ВДТБ!S16+РТБ!S16+ІТБ!S16</f>
        <v>0</v>
      </c>
      <c r="T16" s="41">
        <f t="shared" si="7"/>
        <v>0</v>
      </c>
      <c r="U16" s="42">
        <v>0</v>
      </c>
      <c r="V16" s="38">
        <f t="shared" si="8"/>
        <v>0</v>
      </c>
      <c r="X16" s="44">
        <f t="shared" si="9"/>
        <v>585</v>
      </c>
      <c r="Z16" s="16"/>
    </row>
    <row r="17" spans="2:26" ht="15.75">
      <c r="B17" s="3">
        <v>10</v>
      </c>
      <c r="C17" s="79" t="s">
        <v>10</v>
      </c>
      <c r="D17" s="58">
        <f>ВДТБ!D17+РТБ!D17+ІТБ!D17</f>
        <v>515</v>
      </c>
      <c r="E17" s="39">
        <f>ВДТБ!E17+РТБ!E17+ІТБ!E17</f>
        <v>148</v>
      </c>
      <c r="F17" s="51">
        <f t="shared" si="0"/>
        <v>28.7378640776699</v>
      </c>
      <c r="G17" s="125">
        <f>ВДТБ!G17+РТБ!G17+ІТБ!G17</f>
        <v>49</v>
      </c>
      <c r="H17" s="41">
        <f t="shared" si="1"/>
        <v>13.35149863760218</v>
      </c>
      <c r="I17" s="42">
        <f>ВДТБ!I17+РТБ!I17+ІТБ!I17</f>
        <v>231</v>
      </c>
      <c r="J17" s="41">
        <f t="shared" si="2"/>
        <v>62.94277929155313</v>
      </c>
      <c r="K17" s="42">
        <f>ВДТБ!K17+РТБ!K17+ІТБ!K17</f>
        <v>55</v>
      </c>
      <c r="L17" s="51">
        <f t="shared" si="3"/>
        <v>14.986376021798364</v>
      </c>
      <c r="M17" s="43">
        <f>ВДТБ!M17+РТБ!M17+ІТБ!M17</f>
        <v>14</v>
      </c>
      <c r="N17" s="51">
        <f t="shared" si="4"/>
        <v>3.8147138964577656</v>
      </c>
      <c r="O17" s="43">
        <f>ВДТБ!O17+РТБ!O17+ІТБ!O17</f>
        <v>2</v>
      </c>
      <c r="P17" s="51">
        <f t="shared" si="5"/>
        <v>0.544959128065395</v>
      </c>
      <c r="Q17" s="43">
        <f>ВДТБ!Q17+РТБ!Q17+ІТБ!Q17</f>
        <v>16</v>
      </c>
      <c r="R17" s="41">
        <f t="shared" si="6"/>
        <v>4.35967302452316</v>
      </c>
      <c r="S17" s="42">
        <f>ВДТБ!S17+РТБ!S17+ІТБ!S17</f>
        <v>0</v>
      </c>
      <c r="T17" s="41">
        <f t="shared" si="7"/>
        <v>0</v>
      </c>
      <c r="U17" s="42">
        <v>0</v>
      </c>
      <c r="V17" s="38">
        <f t="shared" si="8"/>
        <v>0</v>
      </c>
      <c r="X17" s="44">
        <f t="shared" si="9"/>
        <v>367</v>
      </c>
      <c r="Z17" s="16"/>
    </row>
    <row r="18" spans="2:26" ht="15.75">
      <c r="B18" s="3">
        <v>11</v>
      </c>
      <c r="C18" s="79" t="s">
        <v>11</v>
      </c>
      <c r="D18" s="58">
        <f>ВДТБ!D18+РТБ!D18+ІТБ!D18</f>
        <v>343</v>
      </c>
      <c r="E18" s="39">
        <f>ВДТБ!E18+РТБ!E18+ІТБ!E18</f>
        <v>121</v>
      </c>
      <c r="F18" s="51">
        <f t="shared" si="0"/>
        <v>35.27696793002916</v>
      </c>
      <c r="G18" s="125">
        <f>ВДТБ!G18+РТБ!G18+ІТБ!G18</f>
        <v>4</v>
      </c>
      <c r="H18" s="41">
        <f t="shared" si="1"/>
        <v>1.8018018018018018</v>
      </c>
      <c r="I18" s="42">
        <f>ВДТБ!I18+РТБ!I18+ІТБ!I18</f>
        <v>142</v>
      </c>
      <c r="J18" s="41">
        <f t="shared" si="2"/>
        <v>63.96396396396396</v>
      </c>
      <c r="K18" s="42">
        <f>ВДТБ!K18+РТБ!K18+ІТБ!K18</f>
        <v>31</v>
      </c>
      <c r="L18" s="51">
        <f t="shared" si="3"/>
        <v>13.963963963963963</v>
      </c>
      <c r="M18" s="43">
        <f>ВДТБ!M18+РТБ!M18+ІТБ!M18</f>
        <v>12</v>
      </c>
      <c r="N18" s="51">
        <f t="shared" si="4"/>
        <v>5.405405405405405</v>
      </c>
      <c r="O18" s="43">
        <f>ВДТБ!O18+РТБ!O18+ІТБ!O18</f>
        <v>10</v>
      </c>
      <c r="P18" s="51">
        <f t="shared" si="5"/>
        <v>4.504504504504505</v>
      </c>
      <c r="Q18" s="43">
        <f>ВДТБ!Q18+РТБ!Q18+ІТБ!Q18</f>
        <v>20</v>
      </c>
      <c r="R18" s="41">
        <f t="shared" si="6"/>
        <v>9.00900900900901</v>
      </c>
      <c r="S18" s="42">
        <f>ВДТБ!S18+РТБ!S18+ІТБ!S18</f>
        <v>3</v>
      </c>
      <c r="T18" s="41">
        <f t="shared" si="7"/>
        <v>1.3513513513513513</v>
      </c>
      <c r="U18" s="42">
        <v>0</v>
      </c>
      <c r="V18" s="38">
        <f t="shared" si="8"/>
        <v>0</v>
      </c>
      <c r="X18" s="44">
        <f t="shared" si="9"/>
        <v>222</v>
      </c>
      <c r="Z18" s="16"/>
    </row>
    <row r="19" spans="2:26" ht="15.75">
      <c r="B19" s="3">
        <v>12</v>
      </c>
      <c r="C19" s="79" t="s">
        <v>12</v>
      </c>
      <c r="D19" s="58">
        <f>ВДТБ!D19+РТБ!D19+ІТБ!D19</f>
        <v>1049</v>
      </c>
      <c r="E19" s="39">
        <f>ВДТБ!E19+РТБ!E19+ІТБ!E19</f>
        <v>193</v>
      </c>
      <c r="F19" s="51">
        <f t="shared" si="0"/>
        <v>18.398474737845564</v>
      </c>
      <c r="G19" s="125">
        <f>ВДТБ!G19+РТБ!G19+ІТБ!G19</f>
        <v>256</v>
      </c>
      <c r="H19" s="41">
        <f t="shared" si="1"/>
        <v>29.906542056074763</v>
      </c>
      <c r="I19" s="42">
        <f>ВДТБ!I19+РТБ!I19+ІТБ!I19</f>
        <v>442</v>
      </c>
      <c r="J19" s="41">
        <f t="shared" si="2"/>
        <v>51.63551401869159</v>
      </c>
      <c r="K19" s="42">
        <f>ВДТБ!K19+РТБ!K19+ІТБ!K19</f>
        <v>115</v>
      </c>
      <c r="L19" s="51">
        <f t="shared" si="3"/>
        <v>13.434579439252337</v>
      </c>
      <c r="M19" s="43">
        <f>ВДТБ!M19+РТБ!M19+ІТБ!M19</f>
        <v>19</v>
      </c>
      <c r="N19" s="51">
        <f t="shared" si="4"/>
        <v>2.219626168224299</v>
      </c>
      <c r="O19" s="43">
        <f>ВДТБ!O19+РТБ!O19+ІТБ!O19</f>
        <v>6</v>
      </c>
      <c r="P19" s="51">
        <f t="shared" si="5"/>
        <v>0.7009345794392523</v>
      </c>
      <c r="Q19" s="43">
        <f>ВДТБ!Q19+РТБ!Q19+ІТБ!Q19</f>
        <v>18</v>
      </c>
      <c r="R19" s="41">
        <f t="shared" si="6"/>
        <v>2.102803738317757</v>
      </c>
      <c r="S19" s="42">
        <f>ВДТБ!S19+РТБ!S19+ІТБ!S19</f>
        <v>0</v>
      </c>
      <c r="T19" s="41">
        <f t="shared" si="7"/>
        <v>0</v>
      </c>
      <c r="U19" s="42">
        <v>0</v>
      </c>
      <c r="V19" s="38">
        <f t="shared" si="8"/>
        <v>0</v>
      </c>
      <c r="X19" s="44">
        <f t="shared" si="9"/>
        <v>856</v>
      </c>
      <c r="Z19" s="16"/>
    </row>
    <row r="20" spans="2:26" ht="15.75">
      <c r="B20" s="3">
        <v>13</v>
      </c>
      <c r="C20" s="79" t="s">
        <v>13</v>
      </c>
      <c r="D20" s="58">
        <f>ВДТБ!D20+РТБ!D20+ІТБ!D20</f>
        <v>564</v>
      </c>
      <c r="E20" s="39">
        <f>ВДТБ!E20+РТБ!E20+ІТБ!E20</f>
        <v>199</v>
      </c>
      <c r="F20" s="51">
        <f t="shared" si="0"/>
        <v>35.28368794326241</v>
      </c>
      <c r="G20" s="125">
        <f>ВДТБ!G20+РТБ!G20+ІТБ!G20</f>
        <v>43</v>
      </c>
      <c r="H20" s="41">
        <f t="shared" si="1"/>
        <v>11.78082191780822</v>
      </c>
      <c r="I20" s="42">
        <f>ВДТБ!I20+РТБ!I20+ІТБ!I20</f>
        <v>252</v>
      </c>
      <c r="J20" s="41">
        <f t="shared" si="2"/>
        <v>69.04109589041096</v>
      </c>
      <c r="K20" s="42">
        <f>ВДТБ!K20+РТБ!K20+ІТБ!K20</f>
        <v>34</v>
      </c>
      <c r="L20" s="51">
        <f t="shared" si="3"/>
        <v>9.315068493150685</v>
      </c>
      <c r="M20" s="43">
        <f>ВДТБ!M20+РТБ!M20+ІТБ!M20</f>
        <v>10</v>
      </c>
      <c r="N20" s="51">
        <f t="shared" si="4"/>
        <v>2.73972602739726</v>
      </c>
      <c r="O20" s="43">
        <f>ВДТБ!O20+РТБ!O20+ІТБ!O20</f>
        <v>5</v>
      </c>
      <c r="P20" s="51">
        <f t="shared" si="5"/>
        <v>1.36986301369863</v>
      </c>
      <c r="Q20" s="43">
        <f>ВДТБ!Q20+РТБ!Q20+ІТБ!Q20</f>
        <v>21</v>
      </c>
      <c r="R20" s="41">
        <f t="shared" si="6"/>
        <v>5.7534246575342465</v>
      </c>
      <c r="S20" s="42">
        <f>ВДТБ!S20+РТБ!S20+ІТБ!S20</f>
        <v>0</v>
      </c>
      <c r="T20" s="41">
        <f t="shared" si="7"/>
        <v>0</v>
      </c>
      <c r="U20" s="42">
        <v>0</v>
      </c>
      <c r="V20" s="38">
        <f t="shared" si="8"/>
        <v>0</v>
      </c>
      <c r="X20" s="44">
        <f t="shared" si="9"/>
        <v>365</v>
      </c>
      <c r="Z20" s="16"/>
    </row>
    <row r="21" spans="2:26" ht="15.75">
      <c r="B21" s="3">
        <v>14</v>
      </c>
      <c r="C21" s="79" t="s">
        <v>14</v>
      </c>
      <c r="D21" s="58">
        <f>ВДТБ!D21+РТБ!D21+ІТБ!D21</f>
        <v>2033</v>
      </c>
      <c r="E21" s="39">
        <f>ВДТБ!E21+РТБ!E21+ІТБ!E21</f>
        <v>464</v>
      </c>
      <c r="F21" s="51">
        <f t="shared" si="0"/>
        <v>22.823413674372848</v>
      </c>
      <c r="G21" s="125">
        <f>ВДТБ!G21+РТБ!G21+ІТБ!G21</f>
        <v>289</v>
      </c>
      <c r="H21" s="41">
        <f t="shared" si="1"/>
        <v>18.419375398342893</v>
      </c>
      <c r="I21" s="42">
        <f>ВДТБ!I21+РТБ!I21+ІТБ!I21</f>
        <v>780</v>
      </c>
      <c r="J21" s="41">
        <f t="shared" si="2"/>
        <v>49.7131931166348</v>
      </c>
      <c r="K21" s="42">
        <f>ВДТБ!K21+РТБ!K21+ІТБ!K21</f>
        <v>167</v>
      </c>
      <c r="L21" s="51">
        <f t="shared" si="3"/>
        <v>10.64372211599745</v>
      </c>
      <c r="M21" s="43">
        <f>ВДТБ!M21+РТБ!M21+ІТБ!M21</f>
        <v>92</v>
      </c>
      <c r="N21" s="51">
        <f t="shared" si="4"/>
        <v>5.863607393244105</v>
      </c>
      <c r="O21" s="43">
        <f>ВДТБ!O21+РТБ!O21+ІТБ!O21</f>
        <v>31</v>
      </c>
      <c r="P21" s="51">
        <f t="shared" si="5"/>
        <v>1.9757807520713833</v>
      </c>
      <c r="Q21" s="43">
        <f>ВДТБ!Q21+РТБ!Q21+ІТБ!Q21</f>
        <v>209</v>
      </c>
      <c r="R21" s="41">
        <f t="shared" si="6"/>
        <v>13.320586360739325</v>
      </c>
      <c r="S21" s="42">
        <f>ВДТБ!S21+РТБ!S21+ІТБ!S21</f>
        <v>1</v>
      </c>
      <c r="T21" s="41">
        <f t="shared" si="7"/>
        <v>0.06373486297004462</v>
      </c>
      <c r="U21" s="42">
        <v>0</v>
      </c>
      <c r="V21" s="38">
        <f t="shared" si="8"/>
        <v>0</v>
      </c>
      <c r="X21" s="44">
        <f t="shared" si="9"/>
        <v>1569</v>
      </c>
      <c r="Z21" s="16"/>
    </row>
    <row r="22" spans="2:26" ht="15.75">
      <c r="B22" s="3">
        <v>15</v>
      </c>
      <c r="C22" s="79" t="s">
        <v>15</v>
      </c>
      <c r="D22" s="58">
        <f>ВДТБ!D22+РТБ!D22+ІТБ!D22</f>
        <v>547</v>
      </c>
      <c r="E22" s="39">
        <f>ВДТБ!E22+РТБ!E22+ІТБ!E22</f>
        <v>154</v>
      </c>
      <c r="F22" s="51">
        <f t="shared" si="0"/>
        <v>28.153564899451556</v>
      </c>
      <c r="G22" s="125">
        <f>ВДТБ!G22+РТБ!G22+ІТБ!G22</f>
        <v>115</v>
      </c>
      <c r="H22" s="41">
        <f t="shared" si="1"/>
        <v>29.262086513994912</v>
      </c>
      <c r="I22" s="42">
        <f>ВДТБ!I22+РТБ!I22+ІТБ!I22</f>
        <v>187</v>
      </c>
      <c r="J22" s="41">
        <f t="shared" si="2"/>
        <v>47.58269720101781</v>
      </c>
      <c r="K22" s="42">
        <f>ВДТБ!K22+РТБ!K22+ІТБ!K22</f>
        <v>35</v>
      </c>
      <c r="L22" s="51">
        <f t="shared" si="3"/>
        <v>8.9058524173028</v>
      </c>
      <c r="M22" s="43">
        <f>ВДТБ!M22+РТБ!M22+ІТБ!M22</f>
        <v>34</v>
      </c>
      <c r="N22" s="51">
        <f t="shared" si="4"/>
        <v>8.651399491094146</v>
      </c>
      <c r="O22" s="43">
        <f>ВДТБ!O22+РТБ!O22+ІТБ!O22</f>
        <v>3</v>
      </c>
      <c r="P22" s="51">
        <f t="shared" si="5"/>
        <v>0.7633587786259541</v>
      </c>
      <c r="Q22" s="43">
        <f>ВДТБ!Q22+РТБ!Q22+ІТБ!Q22</f>
        <v>19</v>
      </c>
      <c r="R22" s="41">
        <f t="shared" si="6"/>
        <v>4.8346055979643765</v>
      </c>
      <c r="S22" s="42">
        <f>ВДТБ!S22+РТБ!S22+ІТБ!S22</f>
        <v>0</v>
      </c>
      <c r="T22" s="41">
        <f t="shared" si="7"/>
        <v>0</v>
      </c>
      <c r="U22" s="42">
        <v>0</v>
      </c>
      <c r="V22" s="38">
        <f t="shared" si="8"/>
        <v>0</v>
      </c>
      <c r="X22" s="44">
        <f t="shared" si="9"/>
        <v>393</v>
      </c>
      <c r="Z22" s="16"/>
    </row>
    <row r="23" spans="2:26" ht="15.75">
      <c r="B23" s="3">
        <v>16</v>
      </c>
      <c r="C23" s="79" t="s">
        <v>16</v>
      </c>
      <c r="D23" s="58">
        <f>ВДТБ!D23+РТБ!D23+ІТБ!D23</f>
        <v>408</v>
      </c>
      <c r="E23" s="39">
        <f>ВДТБ!E23+РТБ!E23+ІТБ!E23</f>
        <v>49</v>
      </c>
      <c r="F23" s="51">
        <f t="shared" si="0"/>
        <v>12.009803921568627</v>
      </c>
      <c r="G23" s="125">
        <f>ВДТБ!G23+РТБ!G23+ІТБ!G23</f>
        <v>103</v>
      </c>
      <c r="H23" s="41">
        <f t="shared" si="1"/>
        <v>28.690807799442897</v>
      </c>
      <c r="I23" s="42">
        <f>ВДТБ!I23+РТБ!I23+ІТБ!I23</f>
        <v>172</v>
      </c>
      <c r="J23" s="41">
        <f t="shared" si="2"/>
        <v>47.910863509749305</v>
      </c>
      <c r="K23" s="42">
        <f>ВДТБ!K23+РТБ!K23+ІТБ!K23</f>
        <v>36</v>
      </c>
      <c r="L23" s="51">
        <f t="shared" si="3"/>
        <v>10.027855153203342</v>
      </c>
      <c r="M23" s="43">
        <f>ВДТБ!M23+РТБ!M23+ІТБ!M23</f>
        <v>34</v>
      </c>
      <c r="N23" s="51">
        <f t="shared" si="4"/>
        <v>9.47075208913649</v>
      </c>
      <c r="O23" s="43">
        <f>ВДТБ!O23+РТБ!O23+ІТБ!O23</f>
        <v>4</v>
      </c>
      <c r="P23" s="51">
        <f t="shared" si="5"/>
        <v>1.1142061281337048</v>
      </c>
      <c r="Q23" s="43">
        <f>ВДТБ!Q23+РТБ!Q23+ІТБ!Q23</f>
        <v>10</v>
      </c>
      <c r="R23" s="41">
        <f t="shared" si="6"/>
        <v>2.785515320334262</v>
      </c>
      <c r="S23" s="42">
        <f>ВДТБ!S23+РТБ!S23+ІТБ!S23</f>
        <v>0</v>
      </c>
      <c r="T23" s="41">
        <f t="shared" si="7"/>
        <v>0</v>
      </c>
      <c r="U23" s="42">
        <v>0</v>
      </c>
      <c r="V23" s="38">
        <f t="shared" si="8"/>
        <v>0</v>
      </c>
      <c r="X23" s="44">
        <f t="shared" si="9"/>
        <v>359</v>
      </c>
      <c r="Z23" s="16"/>
    </row>
    <row r="24" spans="2:26" ht="15.75">
      <c r="B24" s="3">
        <v>17</v>
      </c>
      <c r="C24" s="79" t="s">
        <v>17</v>
      </c>
      <c r="D24" s="58">
        <f>ВДТБ!D24+РТБ!D24+ІТБ!D24</f>
        <v>412</v>
      </c>
      <c r="E24" s="39">
        <f>ВДТБ!E24+РТБ!E24+ІТБ!E24</f>
        <v>106</v>
      </c>
      <c r="F24" s="51">
        <f t="shared" si="0"/>
        <v>25.728155339805824</v>
      </c>
      <c r="G24" s="125">
        <f>ВДТБ!G24+РТБ!G24+ІТБ!G24</f>
        <v>48</v>
      </c>
      <c r="H24" s="41">
        <f t="shared" si="1"/>
        <v>15.686274509803921</v>
      </c>
      <c r="I24" s="42">
        <f>ВДТБ!I24+РТБ!I24+ІТБ!I24</f>
        <v>201</v>
      </c>
      <c r="J24" s="41">
        <f t="shared" si="2"/>
        <v>65.68627450980392</v>
      </c>
      <c r="K24" s="42">
        <f>ВДТБ!K24+РТБ!K24+ІТБ!K24</f>
        <v>33</v>
      </c>
      <c r="L24" s="51">
        <f t="shared" si="3"/>
        <v>10.784313725490197</v>
      </c>
      <c r="M24" s="43">
        <f>ВДТБ!M24+РТБ!M24+ІТБ!M24</f>
        <v>13</v>
      </c>
      <c r="N24" s="51">
        <f t="shared" si="4"/>
        <v>4.248366013071895</v>
      </c>
      <c r="O24" s="43">
        <f>ВДТБ!O24+РТБ!O24+ІТБ!O24</f>
        <v>3</v>
      </c>
      <c r="P24" s="51">
        <f t="shared" si="5"/>
        <v>0.9803921568627451</v>
      </c>
      <c r="Q24" s="43">
        <f>ВДТБ!Q24+РТБ!Q24+ІТБ!Q24</f>
        <v>6</v>
      </c>
      <c r="R24" s="41">
        <f t="shared" si="6"/>
        <v>1.9607843137254901</v>
      </c>
      <c r="S24" s="42">
        <f>ВДТБ!S24+РТБ!S24+ІТБ!S24</f>
        <v>2</v>
      </c>
      <c r="T24" s="41">
        <f t="shared" si="7"/>
        <v>0.6535947712418301</v>
      </c>
      <c r="U24" s="42">
        <v>0</v>
      </c>
      <c r="V24" s="38">
        <f t="shared" si="8"/>
        <v>0</v>
      </c>
      <c r="X24" s="44">
        <f t="shared" si="9"/>
        <v>306</v>
      </c>
      <c r="Z24" s="16"/>
    </row>
    <row r="25" spans="2:26" ht="15.75">
      <c r="B25" s="3">
        <v>18</v>
      </c>
      <c r="C25" s="79" t="s">
        <v>18</v>
      </c>
      <c r="D25" s="58">
        <f>ВДТБ!D25+РТБ!D25+ІТБ!D25</f>
        <v>210</v>
      </c>
      <c r="E25" s="39">
        <f>ВДТБ!E25+РТБ!E25+ІТБ!E25</f>
        <v>39</v>
      </c>
      <c r="F25" s="51">
        <f t="shared" si="0"/>
        <v>18.571428571428573</v>
      </c>
      <c r="G25" s="125">
        <f>ВДТБ!G25+РТБ!G25+ІТБ!G25</f>
        <v>33</v>
      </c>
      <c r="H25" s="41">
        <f t="shared" si="1"/>
        <v>19.298245614035086</v>
      </c>
      <c r="I25" s="42">
        <f>ВДТБ!I25+РТБ!I25+ІТБ!I25</f>
        <v>102</v>
      </c>
      <c r="J25" s="41">
        <f t="shared" si="2"/>
        <v>59.64912280701754</v>
      </c>
      <c r="K25" s="42">
        <f>ВДТБ!K25+РТБ!K25+ІТБ!K25</f>
        <v>19</v>
      </c>
      <c r="L25" s="51">
        <f t="shared" si="3"/>
        <v>11.11111111111111</v>
      </c>
      <c r="M25" s="43">
        <f>ВДТБ!M25+РТБ!M25+ІТБ!M25</f>
        <v>8</v>
      </c>
      <c r="N25" s="51">
        <f t="shared" si="4"/>
        <v>4.678362573099415</v>
      </c>
      <c r="O25" s="43">
        <f>ВДТБ!O25+РТБ!O25+ІТБ!O25</f>
        <v>1</v>
      </c>
      <c r="P25" s="51">
        <f t="shared" si="5"/>
        <v>0.5847953216374269</v>
      </c>
      <c r="Q25" s="43">
        <f>ВДТБ!Q25+РТБ!Q25+ІТБ!Q25</f>
        <v>8</v>
      </c>
      <c r="R25" s="41">
        <f t="shared" si="6"/>
        <v>4.678362573099415</v>
      </c>
      <c r="S25" s="42">
        <f>ВДТБ!S25+РТБ!S25+ІТБ!S25</f>
        <v>0</v>
      </c>
      <c r="T25" s="41">
        <f t="shared" si="7"/>
        <v>0</v>
      </c>
      <c r="U25" s="42">
        <v>0</v>
      </c>
      <c r="V25" s="38">
        <f t="shared" si="8"/>
        <v>0</v>
      </c>
      <c r="X25" s="44">
        <f t="shared" si="9"/>
        <v>171</v>
      </c>
      <c r="Z25" s="16"/>
    </row>
    <row r="26" spans="2:26" ht="15.75">
      <c r="B26" s="3">
        <v>19</v>
      </c>
      <c r="C26" s="79" t="s">
        <v>19</v>
      </c>
      <c r="D26" s="58">
        <f>ВДТБ!D26+РТБ!D26+ІТБ!D26</f>
        <v>806</v>
      </c>
      <c r="E26" s="39">
        <f>ВДТБ!E26+РТБ!E26+ІТБ!E26</f>
        <v>221</v>
      </c>
      <c r="F26" s="51">
        <f t="shared" si="0"/>
        <v>27.419354838709676</v>
      </c>
      <c r="G26" s="125">
        <f>ВДТБ!G26+РТБ!G26+ІТБ!G26</f>
        <v>118</v>
      </c>
      <c r="H26" s="41">
        <f t="shared" si="1"/>
        <v>20.17094017094017</v>
      </c>
      <c r="I26" s="42">
        <f>ВДТБ!I26+РТБ!I26+ІТБ!I26</f>
        <v>333</v>
      </c>
      <c r="J26" s="41">
        <f t="shared" si="2"/>
        <v>56.92307692307692</v>
      </c>
      <c r="K26" s="42">
        <f>ВДТБ!K26+РТБ!K26+ІТБ!K26</f>
        <v>44</v>
      </c>
      <c r="L26" s="51">
        <f t="shared" si="3"/>
        <v>7.521367521367521</v>
      </c>
      <c r="M26" s="43">
        <f>ВДТБ!M26+РТБ!M26+ІТБ!M26</f>
        <v>40</v>
      </c>
      <c r="N26" s="51">
        <f t="shared" si="4"/>
        <v>6.837606837606838</v>
      </c>
      <c r="O26" s="43">
        <f>ВДТБ!O26+РТБ!O26+ІТБ!O26</f>
        <v>9</v>
      </c>
      <c r="P26" s="51">
        <f t="shared" si="5"/>
        <v>1.5384615384615385</v>
      </c>
      <c r="Q26" s="43">
        <f>ВДТБ!Q26+РТБ!Q26+ІТБ!Q26</f>
        <v>41</v>
      </c>
      <c r="R26" s="41">
        <f t="shared" si="6"/>
        <v>7.0085470085470085</v>
      </c>
      <c r="S26" s="42">
        <f>ВДТБ!S26+РТБ!S26+ІТБ!S26</f>
        <v>0</v>
      </c>
      <c r="T26" s="41">
        <f t="shared" si="7"/>
        <v>0</v>
      </c>
      <c r="U26" s="42">
        <v>0</v>
      </c>
      <c r="V26" s="38">
        <f t="shared" si="8"/>
        <v>0</v>
      </c>
      <c r="X26" s="44">
        <f t="shared" si="9"/>
        <v>585</v>
      </c>
      <c r="Z26" s="16"/>
    </row>
    <row r="27" spans="2:26" ht="15.75">
      <c r="B27" s="3">
        <v>20</v>
      </c>
      <c r="C27" s="79" t="s">
        <v>20</v>
      </c>
      <c r="D27" s="58">
        <f>ВДТБ!D27+РТБ!D27+ІТБ!D27</f>
        <v>548</v>
      </c>
      <c r="E27" s="39">
        <f>ВДТБ!E27+РТБ!E27+ІТБ!E27</f>
        <v>197</v>
      </c>
      <c r="F27" s="51">
        <f t="shared" si="0"/>
        <v>35.94890510948905</v>
      </c>
      <c r="G27" s="125">
        <f>ВДТБ!G27+РТБ!G27+ІТБ!G27</f>
        <v>67</v>
      </c>
      <c r="H27" s="41">
        <f t="shared" si="1"/>
        <v>19.08831908831909</v>
      </c>
      <c r="I27" s="42">
        <f>ВДТБ!I27+РТБ!I27+ІТБ!I27</f>
        <v>180</v>
      </c>
      <c r="J27" s="41">
        <f t="shared" si="2"/>
        <v>51.28205128205128</v>
      </c>
      <c r="K27" s="42">
        <f>ВДТБ!K27+РТБ!K27+ІТБ!K27</f>
        <v>51</v>
      </c>
      <c r="L27" s="51">
        <f t="shared" si="3"/>
        <v>14.529914529914532</v>
      </c>
      <c r="M27" s="43">
        <f>ВДТБ!M27+РТБ!M27+ІТБ!M27</f>
        <v>21</v>
      </c>
      <c r="N27" s="51">
        <f t="shared" si="4"/>
        <v>5.982905982905983</v>
      </c>
      <c r="O27" s="43">
        <f>ВДТБ!O27+РТБ!O27+ІТБ!O27</f>
        <v>4</v>
      </c>
      <c r="P27" s="51">
        <f t="shared" si="5"/>
        <v>1.1396011396011396</v>
      </c>
      <c r="Q27" s="43">
        <f>ВДТБ!Q27+РТБ!Q27+ІТБ!Q27</f>
        <v>28</v>
      </c>
      <c r="R27" s="41">
        <f t="shared" si="6"/>
        <v>7.977207977207977</v>
      </c>
      <c r="S27" s="42">
        <f>ВДТБ!S27+РТБ!S27+ІТБ!S27</f>
        <v>0</v>
      </c>
      <c r="T27" s="41">
        <f t="shared" si="7"/>
        <v>0</v>
      </c>
      <c r="U27" s="42">
        <v>0</v>
      </c>
      <c r="V27" s="38">
        <f t="shared" si="8"/>
        <v>0</v>
      </c>
      <c r="X27" s="44">
        <f t="shared" si="9"/>
        <v>351</v>
      </c>
      <c r="Z27" s="16"/>
    </row>
    <row r="28" spans="2:26" ht="15.75">
      <c r="B28" s="3">
        <v>21</v>
      </c>
      <c r="C28" s="79" t="s">
        <v>21</v>
      </c>
      <c r="D28" s="58">
        <f>ВДТБ!D28+РТБ!D28+ІТБ!D28</f>
        <v>506</v>
      </c>
      <c r="E28" s="39">
        <f>ВДТБ!E28+РТБ!E28+ІТБ!E28</f>
        <v>91</v>
      </c>
      <c r="F28" s="51">
        <f t="shared" si="0"/>
        <v>17.984189723320156</v>
      </c>
      <c r="G28" s="125">
        <f>ВДТБ!G28+РТБ!G28+ІТБ!G28</f>
        <v>86</v>
      </c>
      <c r="H28" s="41">
        <f t="shared" si="1"/>
        <v>20.722891566265062</v>
      </c>
      <c r="I28" s="42">
        <f>ВДТБ!I28+РТБ!I28+ІТБ!I28</f>
        <v>195</v>
      </c>
      <c r="J28" s="41">
        <f t="shared" si="2"/>
        <v>46.98795180722892</v>
      </c>
      <c r="K28" s="42">
        <f>ВДТБ!K28+РТБ!K28+ІТБ!K28</f>
        <v>49</v>
      </c>
      <c r="L28" s="51">
        <f t="shared" si="3"/>
        <v>11.80722891566265</v>
      </c>
      <c r="M28" s="43">
        <f>ВДТБ!M28+РТБ!M28+ІТБ!M28</f>
        <v>32</v>
      </c>
      <c r="N28" s="51">
        <f t="shared" si="4"/>
        <v>7.710843373493977</v>
      </c>
      <c r="O28" s="43">
        <f>ВДТБ!O28+РТБ!O28+ІТБ!O28</f>
        <v>29</v>
      </c>
      <c r="P28" s="51">
        <f t="shared" si="5"/>
        <v>6.987951807228916</v>
      </c>
      <c r="Q28" s="43">
        <f>ВДТБ!Q28+РТБ!Q28+ІТБ!Q28</f>
        <v>24</v>
      </c>
      <c r="R28" s="41">
        <f t="shared" si="6"/>
        <v>5.783132530120482</v>
      </c>
      <c r="S28" s="42">
        <f>ВДТБ!S28+РТБ!S28+ІТБ!S28</f>
        <v>0</v>
      </c>
      <c r="T28" s="41">
        <f t="shared" si="7"/>
        <v>0</v>
      </c>
      <c r="U28" s="42">
        <v>0</v>
      </c>
      <c r="V28" s="38">
        <f t="shared" si="8"/>
        <v>0</v>
      </c>
      <c r="X28" s="44">
        <f t="shared" si="9"/>
        <v>415</v>
      </c>
      <c r="Z28" s="16"/>
    </row>
    <row r="29" spans="2:26" ht="15.75">
      <c r="B29" s="3">
        <v>22</v>
      </c>
      <c r="C29" s="79" t="s">
        <v>22</v>
      </c>
      <c r="D29" s="58">
        <f>ВДТБ!D29+РТБ!D29+ІТБ!D29</f>
        <v>472</v>
      </c>
      <c r="E29" s="39">
        <f>ВДТБ!E29+РТБ!E29+ІТБ!E29</f>
        <v>104</v>
      </c>
      <c r="F29" s="51">
        <f t="shared" si="0"/>
        <v>22.033898305084744</v>
      </c>
      <c r="G29" s="125">
        <f>ВДТБ!G29+РТБ!G29+ІТБ!G29</f>
        <v>81</v>
      </c>
      <c r="H29" s="41">
        <f t="shared" si="1"/>
        <v>22.01086956521739</v>
      </c>
      <c r="I29" s="42">
        <f>ВДТБ!I29+РТБ!I29+ІТБ!I29</f>
        <v>186</v>
      </c>
      <c r="J29" s="41">
        <f t="shared" si="2"/>
        <v>50.54347826086957</v>
      </c>
      <c r="K29" s="42">
        <f>ВДТБ!K29+РТБ!K29+ІТБ!K29</f>
        <v>40</v>
      </c>
      <c r="L29" s="51">
        <f t="shared" si="3"/>
        <v>10.869565217391305</v>
      </c>
      <c r="M29" s="43">
        <f>ВДТБ!M29+РТБ!M29+ІТБ!M29</f>
        <v>42</v>
      </c>
      <c r="N29" s="51">
        <f t="shared" si="4"/>
        <v>11.41304347826087</v>
      </c>
      <c r="O29" s="43">
        <f>ВДТБ!O29+РТБ!O29+ІТБ!O29</f>
        <v>6</v>
      </c>
      <c r="P29" s="51">
        <f t="shared" si="5"/>
        <v>1.6304347826086956</v>
      </c>
      <c r="Q29" s="43">
        <f>ВДТБ!Q29+РТБ!Q29+ІТБ!Q29</f>
        <v>13</v>
      </c>
      <c r="R29" s="41">
        <f t="shared" si="6"/>
        <v>3.532608695652174</v>
      </c>
      <c r="S29" s="42">
        <f>ВДТБ!S29+РТБ!S29+ІТБ!S29</f>
        <v>0</v>
      </c>
      <c r="T29" s="41">
        <f t="shared" si="7"/>
        <v>0</v>
      </c>
      <c r="U29" s="42">
        <v>0</v>
      </c>
      <c r="V29" s="38">
        <f t="shared" si="8"/>
        <v>0</v>
      </c>
      <c r="X29" s="44">
        <f t="shared" si="9"/>
        <v>368</v>
      </c>
      <c r="Z29" s="16"/>
    </row>
    <row r="30" spans="2:26" ht="15.75">
      <c r="B30" s="3">
        <v>23</v>
      </c>
      <c r="C30" s="133" t="s">
        <v>23</v>
      </c>
      <c r="D30" s="58">
        <f>ВДТБ!D30+РТБ!D30+ІТБ!D30</f>
        <v>232</v>
      </c>
      <c r="E30" s="39">
        <f>ВДТБ!E30+РТБ!E30+ІТБ!E30</f>
        <v>28</v>
      </c>
      <c r="F30" s="51">
        <f t="shared" si="0"/>
        <v>12.068965517241379</v>
      </c>
      <c r="G30" s="125">
        <f>ВДТБ!G30+РТБ!G30+ІТБ!G30</f>
        <v>66</v>
      </c>
      <c r="H30" s="41">
        <f t="shared" si="1"/>
        <v>32.35294117647059</v>
      </c>
      <c r="I30" s="42">
        <f>ВДТБ!I30+РТБ!I30+ІТБ!I30</f>
        <v>84</v>
      </c>
      <c r="J30" s="41">
        <f t="shared" si="2"/>
        <v>41.17647058823529</v>
      </c>
      <c r="K30" s="42">
        <f>ВДТБ!K30+РТБ!K30+ІТБ!K30</f>
        <v>28</v>
      </c>
      <c r="L30" s="51">
        <f t="shared" si="3"/>
        <v>13.725490196078432</v>
      </c>
      <c r="M30" s="43">
        <f>ВДТБ!M30+РТБ!M30+ІТБ!M30</f>
        <v>13</v>
      </c>
      <c r="N30" s="51">
        <f t="shared" si="4"/>
        <v>6.372549019607843</v>
      </c>
      <c r="O30" s="43">
        <f>ВДТБ!O30+РТБ!O30+ІТБ!O30</f>
        <v>2</v>
      </c>
      <c r="P30" s="51">
        <f t="shared" si="5"/>
        <v>0.9803921568627451</v>
      </c>
      <c r="Q30" s="43">
        <f>ВДТБ!Q30+РТБ!Q30+ІТБ!Q30</f>
        <v>10</v>
      </c>
      <c r="R30" s="41">
        <f t="shared" si="6"/>
        <v>4.901960784313726</v>
      </c>
      <c r="S30" s="42">
        <f>ВДТБ!S30+РТБ!S30+ІТБ!S30</f>
        <v>0</v>
      </c>
      <c r="T30" s="41">
        <f t="shared" si="7"/>
        <v>0</v>
      </c>
      <c r="U30" s="42">
        <v>0</v>
      </c>
      <c r="V30" s="38">
        <f t="shared" si="8"/>
        <v>0</v>
      </c>
      <c r="X30" s="44">
        <f t="shared" si="9"/>
        <v>204</v>
      </c>
      <c r="Z30" s="16"/>
    </row>
    <row r="31" spans="2:26" ht="15.75">
      <c r="B31" s="3">
        <v>24</v>
      </c>
      <c r="C31" s="80" t="s">
        <v>24</v>
      </c>
      <c r="D31" s="58">
        <f>ВДТБ!D31+РТБ!D31+ІТБ!D31</f>
        <v>408</v>
      </c>
      <c r="E31" s="39">
        <f>ВДТБ!E31+РТБ!E31+ІТБ!E31</f>
        <v>105</v>
      </c>
      <c r="F31" s="51">
        <f t="shared" si="0"/>
        <v>25.735294117647058</v>
      </c>
      <c r="G31" s="125">
        <f>ВДТБ!G31+РТБ!G31+ІТБ!G31</f>
        <v>45</v>
      </c>
      <c r="H31" s="41">
        <f t="shared" si="1"/>
        <v>14.85148514851485</v>
      </c>
      <c r="I31" s="42">
        <f>ВДТБ!I31+РТБ!I31+ІТБ!I31</f>
        <v>181</v>
      </c>
      <c r="J31" s="41">
        <f t="shared" si="2"/>
        <v>59.73597359735974</v>
      </c>
      <c r="K31" s="42">
        <f>ВДТБ!K31+РТБ!K31+ІТБ!K31</f>
        <v>36</v>
      </c>
      <c r="L31" s="51">
        <f t="shared" si="3"/>
        <v>11.881188118811881</v>
      </c>
      <c r="M31" s="43">
        <f>ВДТБ!M31+РТБ!M31+ІТБ!M31</f>
        <v>12</v>
      </c>
      <c r="N31" s="51">
        <f t="shared" si="4"/>
        <v>3.9603960396039604</v>
      </c>
      <c r="O31" s="43">
        <f>ВДТБ!O31+РТБ!O31+ІТБ!O31</f>
        <v>3</v>
      </c>
      <c r="P31" s="51">
        <f t="shared" si="5"/>
        <v>0.9900990099009901</v>
      </c>
      <c r="Q31" s="43">
        <f>ВДТБ!Q31+РТБ!Q31+ІТБ!Q31</f>
        <v>26</v>
      </c>
      <c r="R31" s="41">
        <f t="shared" si="6"/>
        <v>8.58085808580858</v>
      </c>
      <c r="S31" s="42">
        <f>ВДТБ!S31+РТБ!S31+ІТБ!S31</f>
        <v>0</v>
      </c>
      <c r="T31" s="41">
        <f t="shared" si="7"/>
        <v>0</v>
      </c>
      <c r="U31" s="42">
        <v>0</v>
      </c>
      <c r="V31" s="38">
        <f t="shared" si="8"/>
        <v>0</v>
      </c>
      <c r="X31" s="44">
        <f t="shared" si="9"/>
        <v>303</v>
      </c>
      <c r="Z31" s="16"/>
    </row>
    <row r="32" spans="2:26" ht="15.75">
      <c r="B32" s="3">
        <v>25</v>
      </c>
      <c r="C32" s="80" t="s">
        <v>25</v>
      </c>
      <c r="D32" s="58">
        <f>ВДТБ!D32+РТБ!D32+ІТБ!D32</f>
        <v>824</v>
      </c>
      <c r="E32" s="39">
        <f>ВДТБ!E32+РТБ!E32+ІТБ!E32</f>
        <v>180</v>
      </c>
      <c r="F32" s="51">
        <f t="shared" si="0"/>
        <v>21.844660194174757</v>
      </c>
      <c r="G32" s="125">
        <f>ВДТБ!G32+РТБ!G32+ІТБ!G32</f>
        <v>171</v>
      </c>
      <c r="H32" s="41">
        <f t="shared" si="1"/>
        <v>26.552795031055897</v>
      </c>
      <c r="I32" s="42">
        <f>ВДТБ!I32+РТБ!I32+ІТБ!I32</f>
        <v>340</v>
      </c>
      <c r="J32" s="41">
        <f t="shared" si="2"/>
        <v>52.79503105590062</v>
      </c>
      <c r="K32" s="42">
        <f>ВДТБ!K32+РТБ!K32+ІТБ!K32</f>
        <v>64</v>
      </c>
      <c r="L32" s="51">
        <f t="shared" si="3"/>
        <v>9.937888198757763</v>
      </c>
      <c r="M32" s="43">
        <f>ВДТБ!M32+РТБ!M32+ІТБ!M32</f>
        <v>31</v>
      </c>
      <c r="N32" s="51">
        <f t="shared" si="4"/>
        <v>4.813664596273292</v>
      </c>
      <c r="O32" s="43">
        <f>ВДТБ!O32+РТБ!O32+ІТБ!O32</f>
        <v>7</v>
      </c>
      <c r="P32" s="51">
        <f t="shared" si="5"/>
        <v>1.0869565217391304</v>
      </c>
      <c r="Q32" s="43">
        <f>ВДТБ!Q32+РТБ!Q32+ІТБ!Q32</f>
        <v>28</v>
      </c>
      <c r="R32" s="41">
        <f t="shared" si="6"/>
        <v>4.3478260869565215</v>
      </c>
      <c r="S32" s="42">
        <f>ВДТБ!S32+РТБ!S32+ІТБ!S32</f>
        <v>3</v>
      </c>
      <c r="T32" s="41">
        <f t="shared" si="7"/>
        <v>0.4658385093167702</v>
      </c>
      <c r="U32" s="42">
        <v>0</v>
      </c>
      <c r="V32" s="38">
        <f t="shared" si="8"/>
        <v>0</v>
      </c>
      <c r="X32" s="44">
        <f t="shared" si="9"/>
        <v>644</v>
      </c>
      <c r="Z32" s="16"/>
    </row>
    <row r="33" spans="2:26" ht="15.75">
      <c r="B33" s="3">
        <v>26</v>
      </c>
      <c r="C33" s="124" t="s">
        <v>44</v>
      </c>
      <c r="D33" s="58">
        <f>ВДТБ!D33+РТБ!D33+ІТБ!D33</f>
        <v>627</v>
      </c>
      <c r="E33" s="39">
        <f>ВДТБ!E33+РТБ!E33+ІТБ!E33</f>
        <v>252</v>
      </c>
      <c r="F33" s="51">
        <f t="shared" si="0"/>
        <v>40.19138755980861</v>
      </c>
      <c r="G33" s="125">
        <f>ВДТБ!G33+РТБ!G33+ІТБ!G33</f>
        <v>58</v>
      </c>
      <c r="H33" s="41">
        <f t="shared" si="1"/>
        <v>15.466666666666667</v>
      </c>
      <c r="I33" s="42">
        <f>ВДТБ!I33+РТБ!I33+ІТБ!I33</f>
        <v>235</v>
      </c>
      <c r="J33" s="41">
        <f t="shared" si="2"/>
        <v>62.66666666666667</v>
      </c>
      <c r="K33" s="42">
        <f>ВДТБ!K33+РТБ!K33+ІТБ!K33</f>
        <v>15</v>
      </c>
      <c r="L33" s="51">
        <f t="shared" si="3"/>
        <v>4</v>
      </c>
      <c r="M33" s="43">
        <f>ВДТБ!M33+РТБ!M33+ІТБ!M33</f>
        <v>23</v>
      </c>
      <c r="N33" s="51">
        <f t="shared" si="4"/>
        <v>6.133333333333333</v>
      </c>
      <c r="O33" s="43">
        <f>ВДТБ!O33+РТБ!O33+ІТБ!O33</f>
        <v>6</v>
      </c>
      <c r="P33" s="51">
        <f t="shared" si="5"/>
        <v>1.6</v>
      </c>
      <c r="Q33" s="43">
        <f>ВДТБ!Q33+РТБ!Q33+ІТБ!Q33</f>
        <v>36</v>
      </c>
      <c r="R33" s="41">
        <f t="shared" si="6"/>
        <v>9.6</v>
      </c>
      <c r="S33" s="42">
        <f>ВДТБ!S33+РТБ!S33+ІТБ!S33</f>
        <v>1</v>
      </c>
      <c r="T33" s="41">
        <f t="shared" si="7"/>
        <v>0.26666666666666666</v>
      </c>
      <c r="U33" s="42">
        <v>0</v>
      </c>
      <c r="V33" s="38">
        <f t="shared" si="8"/>
        <v>0</v>
      </c>
      <c r="X33" s="44">
        <f t="shared" si="9"/>
        <v>375</v>
      </c>
      <c r="Z33" s="16"/>
    </row>
    <row r="34" spans="2:26" ht="15.75">
      <c r="B34" s="3">
        <v>27</v>
      </c>
      <c r="C34" s="124" t="s">
        <v>48</v>
      </c>
      <c r="D34" s="58">
        <f>ВДТБ!D34+РТБ!D34+ІТБ!D34</f>
        <v>33</v>
      </c>
      <c r="E34" s="39">
        <f>ВДТБ!E34+РТБ!E34+ІТБ!E34</f>
        <v>8</v>
      </c>
      <c r="F34" s="51">
        <f>E34/D34*100</f>
        <v>24.242424242424242</v>
      </c>
      <c r="G34" s="125">
        <f>ВДТБ!G34+РТБ!G34+ІТБ!G34</f>
        <v>1</v>
      </c>
      <c r="H34" s="41">
        <f>G34/X34*100</f>
        <v>4</v>
      </c>
      <c r="I34" s="42">
        <f>ВДТБ!I34+РТБ!I34+ІТБ!I34</f>
        <v>21</v>
      </c>
      <c r="J34" s="41">
        <f>I34/X34*100</f>
        <v>84</v>
      </c>
      <c r="K34" s="42">
        <f>ВДТБ!K34+РТБ!K34+ІТБ!K34</f>
        <v>0</v>
      </c>
      <c r="L34" s="51">
        <f>K34/X34*100</f>
        <v>0</v>
      </c>
      <c r="M34" s="43">
        <f>ВДТБ!M34+РТБ!M34+ІТБ!M34</f>
        <v>0</v>
      </c>
      <c r="N34" s="51">
        <f>M34/X34*100</f>
        <v>0</v>
      </c>
      <c r="O34" s="43">
        <f>ВДТБ!O34+РТБ!O34+ІТБ!O34</f>
        <v>0</v>
      </c>
      <c r="P34" s="51">
        <f>O34/X34*100</f>
        <v>0</v>
      </c>
      <c r="Q34" s="43">
        <f>ВДТБ!Q34+РТБ!Q34+ІТБ!Q34</f>
        <v>3</v>
      </c>
      <c r="R34" s="41">
        <f>Q34/X34*100</f>
        <v>12</v>
      </c>
      <c r="S34" s="42">
        <f>ВДТБ!S34+РТБ!S34+ІТБ!S34</f>
        <v>0</v>
      </c>
      <c r="T34" s="41">
        <f>S34/X34*100</f>
        <v>0</v>
      </c>
      <c r="U34" s="42">
        <v>0</v>
      </c>
      <c r="V34" s="38">
        <f>U34/X34*100</f>
        <v>0</v>
      </c>
      <c r="X34" s="44">
        <f>D34-E34</f>
        <v>25</v>
      </c>
      <c r="Z34" s="16"/>
    </row>
    <row r="35" spans="2:26" ht="15.75">
      <c r="B35" s="3">
        <v>28</v>
      </c>
      <c r="C35" s="124" t="s">
        <v>49</v>
      </c>
      <c r="D35" s="58">
        <f>ВДТБ!D35+РТБ!D35+ІТБ!D35</f>
        <v>26</v>
      </c>
      <c r="E35" s="39">
        <f>ВДТБ!E35+РТБ!E35+ІТБ!E35</f>
        <v>1</v>
      </c>
      <c r="F35" s="51">
        <f>E35/D35*100</f>
        <v>3.8461538461538463</v>
      </c>
      <c r="G35" s="125">
        <f>ВДТБ!G35+РТБ!G35+ІТБ!G35</f>
        <v>3</v>
      </c>
      <c r="H35" s="41">
        <f>G35/X35*100</f>
        <v>12</v>
      </c>
      <c r="I35" s="42">
        <f>ВДТБ!I35+РТБ!I35+ІТБ!I35</f>
        <v>19</v>
      </c>
      <c r="J35" s="41">
        <f>I35/X35*100</f>
        <v>76</v>
      </c>
      <c r="K35" s="42">
        <f>ВДТБ!K35+РТБ!K35+ІТБ!K35</f>
        <v>0</v>
      </c>
      <c r="L35" s="51">
        <f>K35/X35*100</f>
        <v>0</v>
      </c>
      <c r="M35" s="43">
        <f>ВДТБ!M35+РТБ!M35+ІТБ!M35</f>
        <v>1</v>
      </c>
      <c r="N35" s="51">
        <f>M35/X35*100</f>
        <v>4</v>
      </c>
      <c r="O35" s="43">
        <f>ВДТБ!O35+РТБ!O35+ІТБ!O35</f>
        <v>0</v>
      </c>
      <c r="P35" s="51">
        <f>O35/X35*100</f>
        <v>0</v>
      </c>
      <c r="Q35" s="43">
        <f>ВДТБ!Q35+РТБ!Q35+ІТБ!Q35</f>
        <v>2</v>
      </c>
      <c r="R35" s="41">
        <f>Q35/X35*100</f>
        <v>8</v>
      </c>
      <c r="S35" s="42">
        <f>ВДТБ!S35+РТБ!S35+ІТБ!S35</f>
        <v>0</v>
      </c>
      <c r="T35" s="41">
        <f>S35/X35*100</f>
        <v>0</v>
      </c>
      <c r="U35" s="42">
        <v>0</v>
      </c>
      <c r="V35" s="38">
        <f>U35/X35*100</f>
        <v>0</v>
      </c>
      <c r="X35" s="44">
        <f>D35-E35</f>
        <v>25</v>
      </c>
      <c r="Z35" s="16"/>
    </row>
    <row r="36" spans="2:26" ht="16.5" thickBot="1">
      <c r="B36" s="63">
        <v>27</v>
      </c>
      <c r="C36" s="124" t="s">
        <v>50</v>
      </c>
      <c r="D36" s="58">
        <f>ВДТБ!D36+РТБ!D36+ІТБ!D36</f>
        <v>53</v>
      </c>
      <c r="E36" s="39">
        <f>ВДТБ!E36+РТБ!E36+ІТБ!E36</f>
        <v>5</v>
      </c>
      <c r="F36" s="51">
        <f>E36/D36*100</f>
        <v>9.433962264150944</v>
      </c>
      <c r="G36" s="125">
        <f>ВДТБ!G36+РТБ!G36+ІТБ!G36</f>
        <v>3</v>
      </c>
      <c r="H36" s="41">
        <f>G36/X36*100</f>
        <v>6.25</v>
      </c>
      <c r="I36" s="42">
        <f>ВДТБ!I36+РТБ!I36+ІТБ!I36</f>
        <v>41</v>
      </c>
      <c r="J36" s="41">
        <f>I36/X36*100</f>
        <v>85.41666666666666</v>
      </c>
      <c r="K36" s="42">
        <f>ВДТБ!K36+РТБ!K36+ІТБ!K36</f>
        <v>1</v>
      </c>
      <c r="L36" s="51">
        <f>K36/X36*100</f>
        <v>2.083333333333333</v>
      </c>
      <c r="M36" s="43">
        <f>ВДТБ!M36+РТБ!M36+ІТБ!M36</f>
        <v>0</v>
      </c>
      <c r="N36" s="51">
        <f>M36/X36*100</f>
        <v>0</v>
      </c>
      <c r="O36" s="43">
        <f>ВДТБ!O36+РТБ!O36+ІТБ!O36</f>
        <v>0</v>
      </c>
      <c r="P36" s="51">
        <f>O36/X36*100</f>
        <v>0</v>
      </c>
      <c r="Q36" s="43">
        <f>ВДТБ!Q36+РТБ!Q36+ІТБ!Q36</f>
        <v>3</v>
      </c>
      <c r="R36" s="41">
        <f>Q36/X36*100</f>
        <v>6.25</v>
      </c>
      <c r="S36" s="42">
        <f>ВДТБ!S36+РТБ!S36+ІТБ!S36</f>
        <v>0</v>
      </c>
      <c r="T36" s="41">
        <f>S36/X36*100</f>
        <v>0</v>
      </c>
      <c r="U36" s="42">
        <v>0</v>
      </c>
      <c r="V36" s="38">
        <f>U36/X36*100</f>
        <v>0</v>
      </c>
      <c r="X36" s="44">
        <f>D36-E36</f>
        <v>48</v>
      </c>
      <c r="Z36" s="16"/>
    </row>
    <row r="37" spans="2:26" ht="16.5" thickBot="1">
      <c r="B37" s="155" t="s">
        <v>45</v>
      </c>
      <c r="C37" s="156"/>
      <c r="D37" s="60">
        <f>SUM(D8:D32)</f>
        <v>17172</v>
      </c>
      <c r="E37" s="75">
        <f aca="true" t="shared" si="10" ref="E37:U37">SUM(E8:E32)</f>
        <v>4246</v>
      </c>
      <c r="F37" s="77">
        <f t="shared" si="0"/>
        <v>24.726298625669695</v>
      </c>
      <c r="G37" s="75">
        <f t="shared" si="10"/>
        <v>2690</v>
      </c>
      <c r="H37" s="28">
        <f t="shared" si="1"/>
        <v>20.810768992727834</v>
      </c>
      <c r="I37" s="76">
        <f t="shared" si="10"/>
        <v>7069</v>
      </c>
      <c r="J37" s="45">
        <f t="shared" si="2"/>
        <v>54.6882252823766</v>
      </c>
      <c r="K37" s="75">
        <f t="shared" si="10"/>
        <v>1393</v>
      </c>
      <c r="L37" s="74">
        <f t="shared" si="3"/>
        <v>10.776729073185827</v>
      </c>
      <c r="M37" s="75">
        <f t="shared" si="10"/>
        <v>768</v>
      </c>
      <c r="N37" s="54">
        <f t="shared" si="4"/>
        <v>5.94151322915055</v>
      </c>
      <c r="O37" s="76">
        <f t="shared" si="10"/>
        <v>175</v>
      </c>
      <c r="P37" s="74">
        <f t="shared" si="5"/>
        <v>1.3538604363298778</v>
      </c>
      <c r="Q37" s="75">
        <f t="shared" si="10"/>
        <v>817</v>
      </c>
      <c r="R37" s="45">
        <f t="shared" si="6"/>
        <v>6.320594151322916</v>
      </c>
      <c r="S37" s="75">
        <f t="shared" si="10"/>
        <v>13</v>
      </c>
      <c r="T37" s="35">
        <f t="shared" si="7"/>
        <v>0.10057248955593377</v>
      </c>
      <c r="U37" s="75">
        <f t="shared" si="10"/>
        <v>0</v>
      </c>
      <c r="V37" s="45">
        <f t="shared" si="8"/>
        <v>0</v>
      </c>
      <c r="W37" s="65"/>
      <c r="X37" s="36">
        <f>SUM(X8:X32)</f>
        <v>12926</v>
      </c>
      <c r="Z37" s="16"/>
    </row>
    <row r="38" spans="2:26" ht="16.5" thickBot="1">
      <c r="B38" s="172" t="s">
        <v>46</v>
      </c>
      <c r="C38" s="173"/>
      <c r="D38" s="60">
        <f>SUM(D8:D36)</f>
        <v>17911</v>
      </c>
      <c r="E38" s="75">
        <f aca="true" t="shared" si="11" ref="E38:U38">SUM(E8:E36)</f>
        <v>4512</v>
      </c>
      <c r="F38" s="77">
        <f t="shared" si="0"/>
        <v>25.19122327061582</v>
      </c>
      <c r="G38" s="75">
        <f t="shared" si="11"/>
        <v>2755</v>
      </c>
      <c r="H38" s="28">
        <f t="shared" si="1"/>
        <v>20.561235913127845</v>
      </c>
      <c r="I38" s="76">
        <f t="shared" si="11"/>
        <v>7385</v>
      </c>
      <c r="J38" s="45">
        <f t="shared" si="2"/>
        <v>55.11605343682364</v>
      </c>
      <c r="K38" s="75">
        <f t="shared" si="11"/>
        <v>1409</v>
      </c>
      <c r="L38" s="74">
        <f t="shared" si="3"/>
        <v>10.515710127621464</v>
      </c>
      <c r="M38" s="75">
        <f t="shared" si="11"/>
        <v>792</v>
      </c>
      <c r="N38" s="54">
        <f t="shared" si="4"/>
        <v>5.910888872303903</v>
      </c>
      <c r="O38" s="76">
        <f t="shared" si="11"/>
        <v>181</v>
      </c>
      <c r="P38" s="74">
        <f t="shared" si="5"/>
        <v>1.3508470781401598</v>
      </c>
      <c r="Q38" s="75">
        <f t="shared" si="11"/>
        <v>861</v>
      </c>
      <c r="R38" s="45">
        <f t="shared" si="6"/>
        <v>6.425852675572805</v>
      </c>
      <c r="S38" s="75">
        <f t="shared" si="11"/>
        <v>14</v>
      </c>
      <c r="T38" s="35">
        <f t="shared" si="7"/>
        <v>0.10448540935890738</v>
      </c>
      <c r="U38" s="75">
        <f t="shared" si="11"/>
        <v>0</v>
      </c>
      <c r="V38" s="45">
        <f t="shared" si="8"/>
        <v>0</v>
      </c>
      <c r="W38" s="65"/>
      <c r="X38" s="36">
        <f>SUM(X8:X36)</f>
        <v>13399</v>
      </c>
      <c r="Z38" s="16"/>
    </row>
    <row r="39" spans="2:22" ht="12.75">
      <c r="B39" s="160" t="s">
        <v>35</v>
      </c>
      <c r="C39" s="160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</row>
    <row r="40" spans="2:22" ht="12.75">
      <c r="B40" s="165" t="s">
        <v>36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4"/>
      <c r="V40" s="14"/>
    </row>
    <row r="42" spans="4:5" ht="12.75">
      <c r="D42" s="16"/>
      <c r="E42" s="16"/>
    </row>
  </sheetData>
  <sheetProtection/>
  <mergeCells count="22">
    <mergeCell ref="B39:V39"/>
    <mergeCell ref="D4:D7"/>
    <mergeCell ref="E4:F6"/>
    <mergeCell ref="B40:T40"/>
    <mergeCell ref="B3:B7"/>
    <mergeCell ref="C3:C7"/>
    <mergeCell ref="D3:F3"/>
    <mergeCell ref="G3:J3"/>
    <mergeCell ref="B38:C38"/>
    <mergeCell ref="T1:V1"/>
    <mergeCell ref="B2:V2"/>
    <mergeCell ref="Q3:R6"/>
    <mergeCell ref="S3:T6"/>
    <mergeCell ref="U3:V6"/>
    <mergeCell ref="B37:C37"/>
    <mergeCell ref="M3:P3"/>
    <mergeCell ref="X3:X7"/>
    <mergeCell ref="M4:N6"/>
    <mergeCell ref="O4:P6"/>
    <mergeCell ref="G4:H6"/>
    <mergeCell ref="I4:J6"/>
    <mergeCell ref="K3:L6"/>
  </mergeCells>
  <printOptions/>
  <pageMargins left="0.38" right="0.39" top="0.25" bottom="0.22" header="0.17" footer="0.16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G3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8" width="6.8515625" style="0" customWidth="1"/>
    <col min="9" max="9" width="7.421875" style="0" customWidth="1"/>
    <col min="10" max="21" width="6.8515625" style="0" customWidth="1"/>
    <col min="22" max="22" width="8.7109375" style="0" customWidth="1"/>
  </cols>
  <sheetData>
    <row r="1" spans="20:22" ht="15.75">
      <c r="T1" s="150"/>
      <c r="U1" s="150"/>
      <c r="V1" s="150"/>
    </row>
    <row r="2" spans="2:22" ht="21" customHeight="1" thickBot="1">
      <c r="B2" s="198" t="s">
        <v>69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2:24" ht="28.5" customHeight="1" thickBot="1">
      <c r="B3" s="157" t="s">
        <v>0</v>
      </c>
      <c r="C3" s="159" t="s">
        <v>26</v>
      </c>
      <c r="D3" s="199" t="s">
        <v>40</v>
      </c>
      <c r="E3" s="199"/>
      <c r="F3" s="199"/>
      <c r="G3" s="200" t="s">
        <v>28</v>
      </c>
      <c r="H3" s="200"/>
      <c r="I3" s="200"/>
      <c r="J3" s="201"/>
      <c r="K3" s="138" t="s">
        <v>29</v>
      </c>
      <c r="L3" s="144"/>
      <c r="M3" s="170" t="s">
        <v>30</v>
      </c>
      <c r="N3" s="171"/>
      <c r="O3" s="171"/>
      <c r="P3" s="197"/>
      <c r="Q3" s="138" t="s">
        <v>51</v>
      </c>
      <c r="R3" s="144"/>
      <c r="S3" s="138" t="s">
        <v>52</v>
      </c>
      <c r="T3" s="144"/>
      <c r="U3" s="147" t="s">
        <v>31</v>
      </c>
      <c r="V3" s="144"/>
      <c r="X3" s="135" t="s">
        <v>43</v>
      </c>
    </row>
    <row r="4" spans="2:24" ht="12.75">
      <c r="B4" s="166"/>
      <c r="C4" s="168"/>
      <c r="D4" s="194" t="s">
        <v>39</v>
      </c>
      <c r="E4" s="138" t="s">
        <v>42</v>
      </c>
      <c r="F4" s="144"/>
      <c r="G4" s="138" t="s">
        <v>32</v>
      </c>
      <c r="H4" s="139"/>
      <c r="I4" s="139" t="s">
        <v>33</v>
      </c>
      <c r="J4" s="144"/>
      <c r="K4" s="140"/>
      <c r="L4" s="145"/>
      <c r="M4" s="138" t="s">
        <v>37</v>
      </c>
      <c r="N4" s="139"/>
      <c r="O4" s="139" t="s">
        <v>38</v>
      </c>
      <c r="P4" s="144"/>
      <c r="Q4" s="140"/>
      <c r="R4" s="145"/>
      <c r="S4" s="140"/>
      <c r="T4" s="145"/>
      <c r="U4" s="148"/>
      <c r="V4" s="145"/>
      <c r="X4" s="136"/>
    </row>
    <row r="5" spans="2:24" ht="12.75">
      <c r="B5" s="166"/>
      <c r="C5" s="168"/>
      <c r="D5" s="195"/>
      <c r="E5" s="140"/>
      <c r="F5" s="145"/>
      <c r="G5" s="140"/>
      <c r="H5" s="141"/>
      <c r="I5" s="141"/>
      <c r="J5" s="145"/>
      <c r="K5" s="140"/>
      <c r="L5" s="145"/>
      <c r="M5" s="140"/>
      <c r="N5" s="141"/>
      <c r="O5" s="141"/>
      <c r="P5" s="145"/>
      <c r="Q5" s="140"/>
      <c r="R5" s="145"/>
      <c r="S5" s="140"/>
      <c r="T5" s="145"/>
      <c r="U5" s="148"/>
      <c r="V5" s="145"/>
      <c r="X5" s="136"/>
    </row>
    <row r="6" spans="2:24" ht="12.75">
      <c r="B6" s="166"/>
      <c r="C6" s="168"/>
      <c r="D6" s="195"/>
      <c r="E6" s="140"/>
      <c r="F6" s="145"/>
      <c r="G6" s="140"/>
      <c r="H6" s="141"/>
      <c r="I6" s="141"/>
      <c r="J6" s="145"/>
      <c r="K6" s="140"/>
      <c r="L6" s="145"/>
      <c r="M6" s="140"/>
      <c r="N6" s="141"/>
      <c r="O6" s="141"/>
      <c r="P6" s="145"/>
      <c r="Q6" s="140"/>
      <c r="R6" s="145"/>
      <c r="S6" s="140"/>
      <c r="T6" s="145"/>
      <c r="U6" s="148"/>
      <c r="V6" s="145"/>
      <c r="X6" s="136"/>
    </row>
    <row r="7" spans="2:25" ht="13.5" thickBot="1">
      <c r="B7" s="167"/>
      <c r="C7" s="169"/>
      <c r="D7" s="196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1" t="s">
        <v>27</v>
      </c>
      <c r="K7" s="22" t="s">
        <v>34</v>
      </c>
      <c r="L7" s="21" t="s">
        <v>27</v>
      </c>
      <c r="M7" s="22" t="s">
        <v>34</v>
      </c>
      <c r="N7" s="20" t="s">
        <v>27</v>
      </c>
      <c r="O7" s="20" t="s">
        <v>34</v>
      </c>
      <c r="P7" s="21" t="s">
        <v>27</v>
      </c>
      <c r="Q7" s="22" t="s">
        <v>34</v>
      </c>
      <c r="R7" s="21" t="s">
        <v>27</v>
      </c>
      <c r="S7" s="22" t="s">
        <v>34</v>
      </c>
      <c r="T7" s="21" t="s">
        <v>27</v>
      </c>
      <c r="U7" s="19" t="s">
        <v>34</v>
      </c>
      <c r="V7" s="21" t="s">
        <v>27</v>
      </c>
      <c r="X7" s="137"/>
      <c r="Y7" s="16"/>
    </row>
    <row r="8" spans="2:33" ht="15.75">
      <c r="B8" s="2">
        <v>1</v>
      </c>
      <c r="C8" s="17" t="s">
        <v>1</v>
      </c>
      <c r="D8" s="57">
        <f>SUM(E8+G8+I8+K8+M8+O8+Q8+S8+U8)</f>
        <v>35</v>
      </c>
      <c r="E8" s="26">
        <v>5</v>
      </c>
      <c r="F8" s="27">
        <f aca="true" t="shared" si="0" ref="F8:F36">E8/D8*100</f>
        <v>14.285714285714285</v>
      </c>
      <c r="G8" s="26">
        <v>5</v>
      </c>
      <c r="H8" s="4">
        <f aca="true" t="shared" si="1" ref="H8:H36">G8/X8*100</f>
        <v>16.666666666666664</v>
      </c>
      <c r="I8" s="26">
        <v>24</v>
      </c>
      <c r="J8" s="9">
        <f aca="true" t="shared" si="2" ref="J8:J36">I8/X8*100</f>
        <v>80</v>
      </c>
      <c r="K8" s="26">
        <v>0</v>
      </c>
      <c r="L8" s="27">
        <f aca="true" t="shared" si="3" ref="L8:L36">K8/X8*100</f>
        <v>0</v>
      </c>
      <c r="M8" s="26">
        <v>0</v>
      </c>
      <c r="N8" s="6">
        <f aca="true" t="shared" si="4" ref="N8:N36">M8/X8*100</f>
        <v>0</v>
      </c>
      <c r="O8" s="26">
        <v>0</v>
      </c>
      <c r="P8" s="27">
        <f aca="true" t="shared" si="5" ref="P8:P36">O8/X8*100</f>
        <v>0</v>
      </c>
      <c r="Q8" s="26">
        <v>1</v>
      </c>
      <c r="R8" s="9">
        <f aca="true" t="shared" si="6" ref="R8:R36">Q8/X8*100</f>
        <v>3.3333333333333335</v>
      </c>
      <c r="S8" s="26">
        <v>0</v>
      </c>
      <c r="T8" s="9">
        <f aca="true" t="shared" si="7" ref="T8:T36">S8/X8*100</f>
        <v>0</v>
      </c>
      <c r="U8" s="26">
        <v>0</v>
      </c>
      <c r="V8" s="9">
        <f aca="true" t="shared" si="8" ref="V8:V36">U8/X8*100</f>
        <v>0</v>
      </c>
      <c r="W8" s="132"/>
      <c r="X8" s="47">
        <f>D8-E8</f>
        <v>30</v>
      </c>
      <c r="Y8" s="16"/>
      <c r="AA8" s="16"/>
      <c r="AC8" s="16"/>
      <c r="AG8" s="16"/>
    </row>
    <row r="9" spans="2:33" ht="15.75">
      <c r="B9" s="3">
        <v>2</v>
      </c>
      <c r="C9" s="17" t="s">
        <v>2</v>
      </c>
      <c r="D9" s="59">
        <f aca="true" t="shared" si="9" ref="D9:D34">SUM(E9+G9+I9+K9+M9+O9+Q9+S9+U9)</f>
        <v>49</v>
      </c>
      <c r="E9" s="26">
        <v>4</v>
      </c>
      <c r="F9" s="27">
        <f t="shared" si="0"/>
        <v>8.16326530612245</v>
      </c>
      <c r="G9" s="26">
        <v>14</v>
      </c>
      <c r="H9" s="4">
        <f t="shared" si="1"/>
        <v>31.11111111111111</v>
      </c>
      <c r="I9" s="26">
        <v>21</v>
      </c>
      <c r="J9" s="9">
        <f t="shared" si="2"/>
        <v>46.666666666666664</v>
      </c>
      <c r="K9" s="26">
        <v>2</v>
      </c>
      <c r="L9" s="27">
        <f t="shared" si="3"/>
        <v>4.444444444444445</v>
      </c>
      <c r="M9" s="26">
        <v>2</v>
      </c>
      <c r="N9" s="6">
        <f t="shared" si="4"/>
        <v>4.444444444444445</v>
      </c>
      <c r="O9" s="26">
        <v>1</v>
      </c>
      <c r="P9" s="27">
        <f t="shared" si="5"/>
        <v>2.2222222222222223</v>
      </c>
      <c r="Q9" s="26">
        <v>5</v>
      </c>
      <c r="R9" s="9">
        <f t="shared" si="6"/>
        <v>11.11111111111111</v>
      </c>
      <c r="S9" s="26">
        <v>0</v>
      </c>
      <c r="T9" s="9">
        <f t="shared" si="7"/>
        <v>0</v>
      </c>
      <c r="U9" s="26">
        <v>0</v>
      </c>
      <c r="V9" s="9">
        <f t="shared" si="8"/>
        <v>0</v>
      </c>
      <c r="X9" s="47">
        <f aca="true" t="shared" si="10" ref="X9:X34">D9-E9</f>
        <v>45</v>
      </c>
      <c r="Y9" s="16"/>
      <c r="AA9" s="16"/>
      <c r="AC9" s="16"/>
      <c r="AG9" s="16"/>
    </row>
    <row r="10" spans="2:33" ht="15.75">
      <c r="B10" s="3">
        <v>3</v>
      </c>
      <c r="C10" s="17" t="s">
        <v>3</v>
      </c>
      <c r="D10" s="59">
        <f t="shared" si="9"/>
        <v>367</v>
      </c>
      <c r="E10" s="26">
        <v>71</v>
      </c>
      <c r="F10" s="27">
        <f t="shared" si="0"/>
        <v>19.346049046321525</v>
      </c>
      <c r="G10" s="26">
        <v>42</v>
      </c>
      <c r="H10" s="4">
        <f t="shared" si="1"/>
        <v>14.18918918918919</v>
      </c>
      <c r="I10" s="26">
        <v>167</v>
      </c>
      <c r="J10" s="9">
        <f t="shared" si="2"/>
        <v>56.41891891891891</v>
      </c>
      <c r="K10" s="26">
        <v>37</v>
      </c>
      <c r="L10" s="27">
        <f t="shared" si="3"/>
        <v>12.5</v>
      </c>
      <c r="M10" s="26">
        <v>21</v>
      </c>
      <c r="N10" s="6">
        <f t="shared" si="4"/>
        <v>7.094594594594595</v>
      </c>
      <c r="O10" s="26">
        <v>0</v>
      </c>
      <c r="P10" s="27">
        <f t="shared" si="5"/>
        <v>0</v>
      </c>
      <c r="Q10" s="26">
        <v>29</v>
      </c>
      <c r="R10" s="9">
        <f t="shared" si="6"/>
        <v>9.797297297297296</v>
      </c>
      <c r="S10" s="26">
        <v>0</v>
      </c>
      <c r="T10" s="9">
        <f t="shared" si="7"/>
        <v>0</v>
      </c>
      <c r="U10" s="26">
        <v>0</v>
      </c>
      <c r="V10" s="9">
        <f t="shared" si="8"/>
        <v>0</v>
      </c>
      <c r="W10" s="132"/>
      <c r="X10" s="47">
        <f t="shared" si="10"/>
        <v>296</v>
      </c>
      <c r="Y10" s="16"/>
      <c r="AA10" s="16"/>
      <c r="AC10" s="16"/>
      <c r="AG10" s="16"/>
    </row>
    <row r="11" spans="2:33" ht="15.75">
      <c r="B11" s="3">
        <v>4</v>
      </c>
      <c r="C11" s="17" t="s">
        <v>4</v>
      </c>
      <c r="D11" s="59">
        <f t="shared" si="9"/>
        <v>58</v>
      </c>
      <c r="E11" s="26">
        <v>17</v>
      </c>
      <c r="F11" s="27">
        <f t="shared" si="0"/>
        <v>29.310344827586203</v>
      </c>
      <c r="G11" s="26">
        <v>22</v>
      </c>
      <c r="H11" s="4">
        <f t="shared" si="1"/>
        <v>53.65853658536586</v>
      </c>
      <c r="I11" s="26">
        <v>10</v>
      </c>
      <c r="J11" s="9">
        <f t="shared" si="2"/>
        <v>24.390243902439025</v>
      </c>
      <c r="K11" s="26">
        <v>0</v>
      </c>
      <c r="L11" s="27">
        <f t="shared" si="3"/>
        <v>0</v>
      </c>
      <c r="M11" s="26">
        <v>2</v>
      </c>
      <c r="N11" s="6">
        <f t="shared" si="4"/>
        <v>4.878048780487805</v>
      </c>
      <c r="O11" s="26">
        <v>0</v>
      </c>
      <c r="P11" s="27">
        <f t="shared" si="5"/>
        <v>0</v>
      </c>
      <c r="Q11" s="26">
        <v>7</v>
      </c>
      <c r="R11" s="9">
        <f t="shared" si="6"/>
        <v>17.073170731707318</v>
      </c>
      <c r="S11" s="26">
        <v>0</v>
      </c>
      <c r="T11" s="9">
        <f t="shared" si="7"/>
        <v>0</v>
      </c>
      <c r="U11" s="26">
        <v>0</v>
      </c>
      <c r="V11" s="9">
        <f t="shared" si="8"/>
        <v>0</v>
      </c>
      <c r="X11" s="47">
        <f t="shared" si="10"/>
        <v>41</v>
      </c>
      <c r="Y11" s="16"/>
      <c r="AA11" s="16"/>
      <c r="AC11" s="16"/>
      <c r="AG11" s="16"/>
    </row>
    <row r="12" spans="2:33" ht="15.75">
      <c r="B12" s="3">
        <v>5</v>
      </c>
      <c r="C12" s="17" t="s">
        <v>5</v>
      </c>
      <c r="D12" s="59">
        <f t="shared" si="9"/>
        <v>35</v>
      </c>
      <c r="E12" s="26">
        <v>9</v>
      </c>
      <c r="F12" s="27">
        <f t="shared" si="0"/>
        <v>25.71428571428571</v>
      </c>
      <c r="G12" s="26">
        <v>12</v>
      </c>
      <c r="H12" s="4">
        <f t="shared" si="1"/>
        <v>46.15384615384615</v>
      </c>
      <c r="I12" s="26">
        <v>5</v>
      </c>
      <c r="J12" s="9">
        <f t="shared" si="2"/>
        <v>19.230769230769234</v>
      </c>
      <c r="K12" s="26">
        <v>1</v>
      </c>
      <c r="L12" s="27">
        <f t="shared" si="3"/>
        <v>3.8461538461538463</v>
      </c>
      <c r="M12" s="26">
        <v>5</v>
      </c>
      <c r="N12" s="6">
        <f t="shared" si="4"/>
        <v>19.230769230769234</v>
      </c>
      <c r="O12" s="26">
        <v>0</v>
      </c>
      <c r="P12" s="27">
        <f t="shared" si="5"/>
        <v>0</v>
      </c>
      <c r="Q12" s="26">
        <v>3</v>
      </c>
      <c r="R12" s="9">
        <f t="shared" si="6"/>
        <v>11.538461538461538</v>
      </c>
      <c r="S12" s="26">
        <v>0</v>
      </c>
      <c r="T12" s="9">
        <f t="shared" si="7"/>
        <v>0</v>
      </c>
      <c r="U12" s="26">
        <v>0</v>
      </c>
      <c r="V12" s="9">
        <f t="shared" si="8"/>
        <v>0</v>
      </c>
      <c r="X12" s="47">
        <f t="shared" si="10"/>
        <v>26</v>
      </c>
      <c r="Y12" s="16"/>
      <c r="AA12" s="16"/>
      <c r="AC12" s="16"/>
      <c r="AG12" s="16"/>
    </row>
    <row r="13" spans="2:33" ht="15.75">
      <c r="B13" s="3">
        <v>6</v>
      </c>
      <c r="C13" s="17" t="s">
        <v>6</v>
      </c>
      <c r="D13" s="59">
        <f t="shared" si="9"/>
        <v>151</v>
      </c>
      <c r="E13" s="26">
        <v>21</v>
      </c>
      <c r="F13" s="27">
        <f t="shared" si="0"/>
        <v>13.90728476821192</v>
      </c>
      <c r="G13" s="26">
        <v>58</v>
      </c>
      <c r="H13" s="4">
        <f t="shared" si="1"/>
        <v>44.61538461538462</v>
      </c>
      <c r="I13" s="26">
        <v>19</v>
      </c>
      <c r="J13" s="9">
        <f t="shared" si="2"/>
        <v>14.615384615384617</v>
      </c>
      <c r="K13" s="26">
        <v>9</v>
      </c>
      <c r="L13" s="27">
        <f t="shared" si="3"/>
        <v>6.923076923076923</v>
      </c>
      <c r="M13" s="26">
        <v>20</v>
      </c>
      <c r="N13" s="6">
        <f t="shared" si="4"/>
        <v>15.384615384615385</v>
      </c>
      <c r="O13" s="26">
        <v>0</v>
      </c>
      <c r="P13" s="27">
        <f t="shared" si="5"/>
        <v>0</v>
      </c>
      <c r="Q13" s="26">
        <v>24</v>
      </c>
      <c r="R13" s="9">
        <f t="shared" si="6"/>
        <v>18.461538461538463</v>
      </c>
      <c r="S13" s="26">
        <v>0</v>
      </c>
      <c r="T13" s="9">
        <f t="shared" si="7"/>
        <v>0</v>
      </c>
      <c r="U13" s="26">
        <v>0</v>
      </c>
      <c r="V13" s="9">
        <f t="shared" si="8"/>
        <v>0</v>
      </c>
      <c r="X13" s="47">
        <f t="shared" si="10"/>
        <v>130</v>
      </c>
      <c r="Y13" s="16"/>
      <c r="AA13" s="16"/>
      <c r="AC13" s="16"/>
      <c r="AG13" s="16"/>
    </row>
    <row r="14" spans="2:33" ht="15.75">
      <c r="B14" s="3">
        <v>7</v>
      </c>
      <c r="C14" s="17" t="s">
        <v>7</v>
      </c>
      <c r="D14" s="59">
        <f t="shared" si="9"/>
        <v>51</v>
      </c>
      <c r="E14" s="26">
        <v>4</v>
      </c>
      <c r="F14" s="27">
        <f t="shared" si="0"/>
        <v>7.8431372549019605</v>
      </c>
      <c r="G14" s="26">
        <v>20</v>
      </c>
      <c r="H14" s="4">
        <f t="shared" si="1"/>
        <v>42.5531914893617</v>
      </c>
      <c r="I14" s="26">
        <v>15</v>
      </c>
      <c r="J14" s="9">
        <f t="shared" si="2"/>
        <v>31.914893617021278</v>
      </c>
      <c r="K14" s="26">
        <v>5</v>
      </c>
      <c r="L14" s="27">
        <f t="shared" si="3"/>
        <v>10.638297872340425</v>
      </c>
      <c r="M14" s="26">
        <v>4</v>
      </c>
      <c r="N14" s="6">
        <f t="shared" si="4"/>
        <v>8.51063829787234</v>
      </c>
      <c r="O14" s="26">
        <v>0</v>
      </c>
      <c r="P14" s="27">
        <f t="shared" si="5"/>
        <v>0</v>
      </c>
      <c r="Q14" s="26">
        <v>3</v>
      </c>
      <c r="R14" s="9">
        <f t="shared" si="6"/>
        <v>6.382978723404255</v>
      </c>
      <c r="S14" s="26">
        <v>0</v>
      </c>
      <c r="T14" s="9">
        <f t="shared" si="7"/>
        <v>0</v>
      </c>
      <c r="U14" s="26">
        <v>0</v>
      </c>
      <c r="V14" s="9">
        <f t="shared" si="8"/>
        <v>0</v>
      </c>
      <c r="X14" s="47">
        <f t="shared" si="10"/>
        <v>47</v>
      </c>
      <c r="Y14" s="16"/>
      <c r="AA14" s="16"/>
      <c r="AC14" s="16"/>
      <c r="AG14" s="16"/>
    </row>
    <row r="15" spans="2:33" ht="15.75">
      <c r="B15" s="3">
        <v>8</v>
      </c>
      <c r="C15" s="17" t="s">
        <v>8</v>
      </c>
      <c r="D15" s="59">
        <f t="shared" si="9"/>
        <v>60</v>
      </c>
      <c r="E15" s="26">
        <v>3</v>
      </c>
      <c r="F15" s="27">
        <f t="shared" si="0"/>
        <v>5</v>
      </c>
      <c r="G15" s="26">
        <v>29</v>
      </c>
      <c r="H15" s="4">
        <f t="shared" si="1"/>
        <v>50.877192982456144</v>
      </c>
      <c r="I15" s="26">
        <v>5</v>
      </c>
      <c r="J15" s="9">
        <f t="shared" si="2"/>
        <v>8.771929824561402</v>
      </c>
      <c r="K15" s="26">
        <v>3</v>
      </c>
      <c r="L15" s="27">
        <f t="shared" si="3"/>
        <v>5.263157894736842</v>
      </c>
      <c r="M15" s="26">
        <v>12</v>
      </c>
      <c r="N15" s="6">
        <f t="shared" si="4"/>
        <v>21.052631578947366</v>
      </c>
      <c r="O15" s="26">
        <v>0</v>
      </c>
      <c r="P15" s="27">
        <f t="shared" si="5"/>
        <v>0</v>
      </c>
      <c r="Q15" s="26">
        <v>8</v>
      </c>
      <c r="R15" s="9">
        <f t="shared" si="6"/>
        <v>14.035087719298245</v>
      </c>
      <c r="S15" s="26">
        <v>0</v>
      </c>
      <c r="T15" s="9">
        <f t="shared" si="7"/>
        <v>0</v>
      </c>
      <c r="U15" s="26">
        <v>0</v>
      </c>
      <c r="V15" s="9">
        <f t="shared" si="8"/>
        <v>0</v>
      </c>
      <c r="X15" s="47">
        <f t="shared" si="10"/>
        <v>57</v>
      </c>
      <c r="Y15" s="16"/>
      <c r="AA15" s="16"/>
      <c r="AC15" s="16"/>
      <c r="AG15" s="16"/>
    </row>
    <row r="16" spans="2:33" ht="15.75">
      <c r="B16" s="3">
        <v>9</v>
      </c>
      <c r="C16" s="17" t="s">
        <v>9</v>
      </c>
      <c r="D16" s="59">
        <f t="shared" si="9"/>
        <v>60</v>
      </c>
      <c r="E16" s="26">
        <v>7</v>
      </c>
      <c r="F16" s="27">
        <f t="shared" si="0"/>
        <v>11.666666666666666</v>
      </c>
      <c r="G16" s="26">
        <v>20</v>
      </c>
      <c r="H16" s="4">
        <f t="shared" si="1"/>
        <v>37.735849056603776</v>
      </c>
      <c r="I16" s="26">
        <v>21</v>
      </c>
      <c r="J16" s="9">
        <f t="shared" si="2"/>
        <v>39.62264150943396</v>
      </c>
      <c r="K16" s="26">
        <v>6</v>
      </c>
      <c r="L16" s="27">
        <f t="shared" si="3"/>
        <v>11.320754716981133</v>
      </c>
      <c r="M16" s="26">
        <v>2</v>
      </c>
      <c r="N16" s="6">
        <f t="shared" si="4"/>
        <v>3.7735849056603774</v>
      </c>
      <c r="O16" s="26">
        <v>2</v>
      </c>
      <c r="P16" s="27">
        <f t="shared" si="5"/>
        <v>3.7735849056603774</v>
      </c>
      <c r="Q16" s="26">
        <v>2</v>
      </c>
      <c r="R16" s="9">
        <f t="shared" si="6"/>
        <v>3.7735849056603774</v>
      </c>
      <c r="S16" s="26">
        <v>0</v>
      </c>
      <c r="T16" s="9">
        <f t="shared" si="7"/>
        <v>0</v>
      </c>
      <c r="U16" s="26">
        <v>0</v>
      </c>
      <c r="V16" s="9">
        <f t="shared" si="8"/>
        <v>0</v>
      </c>
      <c r="W16" s="132"/>
      <c r="X16" s="47">
        <f t="shared" si="10"/>
        <v>53</v>
      </c>
      <c r="Y16" s="16"/>
      <c r="AA16" s="16"/>
      <c r="AC16" s="16"/>
      <c r="AG16" s="16"/>
    </row>
    <row r="17" spans="2:33" ht="15.75">
      <c r="B17" s="3">
        <v>10</v>
      </c>
      <c r="C17" s="17" t="s">
        <v>10</v>
      </c>
      <c r="D17" s="59">
        <f t="shared" si="9"/>
        <v>63</v>
      </c>
      <c r="E17" s="26">
        <v>13</v>
      </c>
      <c r="F17" s="27">
        <f t="shared" si="0"/>
        <v>20.634920634920633</v>
      </c>
      <c r="G17" s="26">
        <v>7</v>
      </c>
      <c r="H17" s="4">
        <f t="shared" si="1"/>
        <v>14.000000000000002</v>
      </c>
      <c r="I17" s="26">
        <v>25</v>
      </c>
      <c r="J17" s="9">
        <f t="shared" si="2"/>
        <v>50</v>
      </c>
      <c r="K17" s="26">
        <v>10</v>
      </c>
      <c r="L17" s="27">
        <f t="shared" si="3"/>
        <v>20</v>
      </c>
      <c r="M17" s="26">
        <v>3</v>
      </c>
      <c r="N17" s="6">
        <f t="shared" si="4"/>
        <v>6</v>
      </c>
      <c r="O17" s="26">
        <v>0</v>
      </c>
      <c r="P17" s="27">
        <f t="shared" si="5"/>
        <v>0</v>
      </c>
      <c r="Q17" s="26">
        <v>5</v>
      </c>
      <c r="R17" s="9">
        <f t="shared" si="6"/>
        <v>10</v>
      </c>
      <c r="S17" s="26">
        <v>0</v>
      </c>
      <c r="T17" s="9">
        <f t="shared" si="7"/>
        <v>0</v>
      </c>
      <c r="U17" s="26">
        <v>0</v>
      </c>
      <c r="V17" s="9">
        <f t="shared" si="8"/>
        <v>0</v>
      </c>
      <c r="X17" s="47">
        <f t="shared" si="10"/>
        <v>50</v>
      </c>
      <c r="Y17" s="16"/>
      <c r="AA17" s="16"/>
      <c r="AC17" s="16"/>
      <c r="AG17" s="16"/>
    </row>
    <row r="18" spans="2:33" ht="15.75">
      <c r="B18" s="3">
        <v>11</v>
      </c>
      <c r="C18" s="17" t="s">
        <v>11</v>
      </c>
      <c r="D18" s="59">
        <f t="shared" si="9"/>
        <v>38</v>
      </c>
      <c r="E18" s="26">
        <v>10</v>
      </c>
      <c r="F18" s="27">
        <f t="shared" si="0"/>
        <v>26.31578947368421</v>
      </c>
      <c r="G18" s="26">
        <v>0</v>
      </c>
      <c r="H18" s="4">
        <f t="shared" si="1"/>
        <v>0</v>
      </c>
      <c r="I18" s="26">
        <v>15</v>
      </c>
      <c r="J18" s="9">
        <f t="shared" si="2"/>
        <v>53.57142857142857</v>
      </c>
      <c r="K18" s="26">
        <v>3</v>
      </c>
      <c r="L18" s="27">
        <f t="shared" si="3"/>
        <v>10.714285714285714</v>
      </c>
      <c r="M18" s="26">
        <v>3</v>
      </c>
      <c r="N18" s="6">
        <f t="shared" si="4"/>
        <v>10.714285714285714</v>
      </c>
      <c r="O18" s="26">
        <v>2</v>
      </c>
      <c r="P18" s="27">
        <f t="shared" si="5"/>
        <v>7.142857142857142</v>
      </c>
      <c r="Q18" s="26">
        <v>5</v>
      </c>
      <c r="R18" s="9">
        <f t="shared" si="6"/>
        <v>17.857142857142858</v>
      </c>
      <c r="S18" s="26">
        <v>0</v>
      </c>
      <c r="T18" s="9">
        <f t="shared" si="7"/>
        <v>0</v>
      </c>
      <c r="U18" s="26">
        <v>0</v>
      </c>
      <c r="V18" s="9">
        <f t="shared" si="8"/>
        <v>0</v>
      </c>
      <c r="W18" s="132"/>
      <c r="X18" s="47">
        <f t="shared" si="10"/>
        <v>28</v>
      </c>
      <c r="Y18" s="16"/>
      <c r="AA18" s="16"/>
      <c r="AC18" s="16"/>
      <c r="AG18" s="16"/>
    </row>
    <row r="19" spans="2:33" ht="15.75">
      <c r="B19" s="3">
        <v>12</v>
      </c>
      <c r="C19" s="17" t="s">
        <v>12</v>
      </c>
      <c r="D19" s="59">
        <f t="shared" si="9"/>
        <v>56</v>
      </c>
      <c r="E19" s="26">
        <v>13</v>
      </c>
      <c r="F19" s="27">
        <f t="shared" si="0"/>
        <v>23.214285714285715</v>
      </c>
      <c r="G19" s="26">
        <v>14</v>
      </c>
      <c r="H19" s="4">
        <f t="shared" si="1"/>
        <v>32.55813953488372</v>
      </c>
      <c r="I19" s="26">
        <v>19</v>
      </c>
      <c r="J19" s="9">
        <f t="shared" si="2"/>
        <v>44.18604651162791</v>
      </c>
      <c r="K19" s="26">
        <v>6</v>
      </c>
      <c r="L19" s="27">
        <f t="shared" si="3"/>
        <v>13.953488372093023</v>
      </c>
      <c r="M19" s="26">
        <v>2</v>
      </c>
      <c r="N19" s="6">
        <f t="shared" si="4"/>
        <v>4.651162790697675</v>
      </c>
      <c r="O19" s="26">
        <v>0</v>
      </c>
      <c r="P19" s="27">
        <f t="shared" si="5"/>
        <v>0</v>
      </c>
      <c r="Q19" s="26">
        <v>2</v>
      </c>
      <c r="R19" s="9">
        <f t="shared" si="6"/>
        <v>4.651162790697675</v>
      </c>
      <c r="S19" s="26">
        <v>0</v>
      </c>
      <c r="T19" s="9">
        <f t="shared" si="7"/>
        <v>0</v>
      </c>
      <c r="U19" s="26">
        <v>0</v>
      </c>
      <c r="V19" s="9">
        <f t="shared" si="8"/>
        <v>0</v>
      </c>
      <c r="X19" s="47">
        <f t="shared" si="10"/>
        <v>43</v>
      </c>
      <c r="Y19" s="16"/>
      <c r="AA19" s="16"/>
      <c r="AC19" s="16"/>
      <c r="AG19" s="16"/>
    </row>
    <row r="20" spans="2:33" ht="15.75">
      <c r="B20" s="3">
        <v>13</v>
      </c>
      <c r="C20" s="17" t="s">
        <v>13</v>
      </c>
      <c r="D20" s="59">
        <f t="shared" si="9"/>
        <v>58</v>
      </c>
      <c r="E20" s="26">
        <v>24</v>
      </c>
      <c r="F20" s="27">
        <f t="shared" si="0"/>
        <v>41.37931034482759</v>
      </c>
      <c r="G20" s="26">
        <v>1</v>
      </c>
      <c r="H20" s="4">
        <f t="shared" si="1"/>
        <v>2.941176470588235</v>
      </c>
      <c r="I20" s="26">
        <v>19</v>
      </c>
      <c r="J20" s="9">
        <f t="shared" si="2"/>
        <v>55.88235294117647</v>
      </c>
      <c r="K20" s="26">
        <v>5</v>
      </c>
      <c r="L20" s="27">
        <f t="shared" si="3"/>
        <v>14.705882352941178</v>
      </c>
      <c r="M20" s="26">
        <v>2</v>
      </c>
      <c r="N20" s="6">
        <f t="shared" si="4"/>
        <v>5.88235294117647</v>
      </c>
      <c r="O20" s="26">
        <v>0</v>
      </c>
      <c r="P20" s="27">
        <f t="shared" si="5"/>
        <v>0</v>
      </c>
      <c r="Q20" s="26">
        <v>7</v>
      </c>
      <c r="R20" s="9">
        <f t="shared" si="6"/>
        <v>20.588235294117645</v>
      </c>
      <c r="S20" s="26">
        <v>0</v>
      </c>
      <c r="T20" s="9">
        <f t="shared" si="7"/>
        <v>0</v>
      </c>
      <c r="U20" s="26">
        <v>0</v>
      </c>
      <c r="V20" s="9">
        <f t="shared" si="8"/>
        <v>0</v>
      </c>
      <c r="X20" s="47">
        <f t="shared" si="10"/>
        <v>34</v>
      </c>
      <c r="Y20" s="16"/>
      <c r="AA20" s="16"/>
      <c r="AC20" s="16"/>
      <c r="AG20" s="16"/>
    </row>
    <row r="21" spans="2:33" ht="15.75">
      <c r="B21" s="3">
        <v>14</v>
      </c>
      <c r="C21" s="17" t="s">
        <v>14</v>
      </c>
      <c r="D21" s="59">
        <f t="shared" si="9"/>
        <v>188</v>
      </c>
      <c r="E21" s="26">
        <v>20</v>
      </c>
      <c r="F21" s="27">
        <f t="shared" si="0"/>
        <v>10.638297872340425</v>
      </c>
      <c r="G21" s="26">
        <v>59</v>
      </c>
      <c r="H21" s="4">
        <f t="shared" si="1"/>
        <v>35.11904761904761</v>
      </c>
      <c r="I21" s="26">
        <v>36</v>
      </c>
      <c r="J21" s="9">
        <f t="shared" si="2"/>
        <v>21.428571428571427</v>
      </c>
      <c r="K21" s="26">
        <v>12</v>
      </c>
      <c r="L21" s="27">
        <f t="shared" si="3"/>
        <v>7.142857142857142</v>
      </c>
      <c r="M21" s="26">
        <v>16</v>
      </c>
      <c r="N21" s="6">
        <f t="shared" si="4"/>
        <v>9.523809523809524</v>
      </c>
      <c r="O21" s="26">
        <v>3</v>
      </c>
      <c r="P21" s="27">
        <f t="shared" si="5"/>
        <v>1.7857142857142856</v>
      </c>
      <c r="Q21" s="26">
        <v>42</v>
      </c>
      <c r="R21" s="9">
        <f t="shared" si="6"/>
        <v>25</v>
      </c>
      <c r="S21" s="26">
        <v>0</v>
      </c>
      <c r="T21" s="9">
        <f t="shared" si="7"/>
        <v>0</v>
      </c>
      <c r="U21" s="26">
        <v>0</v>
      </c>
      <c r="V21" s="9">
        <f t="shared" si="8"/>
        <v>0</v>
      </c>
      <c r="X21" s="47">
        <f t="shared" si="10"/>
        <v>168</v>
      </c>
      <c r="Y21" s="16"/>
      <c r="AA21" s="16"/>
      <c r="AC21" s="16"/>
      <c r="AG21" s="16"/>
    </row>
    <row r="22" spans="2:33" ht="15.75">
      <c r="B22" s="3">
        <v>15</v>
      </c>
      <c r="C22" s="17" t="s">
        <v>15</v>
      </c>
      <c r="D22" s="59">
        <f t="shared" si="9"/>
        <v>73</v>
      </c>
      <c r="E22" s="26">
        <v>19</v>
      </c>
      <c r="F22" s="27">
        <f t="shared" si="0"/>
        <v>26.027397260273972</v>
      </c>
      <c r="G22" s="26">
        <v>33</v>
      </c>
      <c r="H22" s="4">
        <f t="shared" si="1"/>
        <v>61.111111111111114</v>
      </c>
      <c r="I22" s="26">
        <v>6</v>
      </c>
      <c r="J22" s="9">
        <f t="shared" si="2"/>
        <v>11.11111111111111</v>
      </c>
      <c r="K22" s="26">
        <v>3</v>
      </c>
      <c r="L22" s="27">
        <f t="shared" si="3"/>
        <v>5.555555555555555</v>
      </c>
      <c r="M22" s="26">
        <v>5</v>
      </c>
      <c r="N22" s="6">
        <f t="shared" si="4"/>
        <v>9.25925925925926</v>
      </c>
      <c r="O22" s="26">
        <v>2</v>
      </c>
      <c r="P22" s="27">
        <f t="shared" si="5"/>
        <v>3.7037037037037033</v>
      </c>
      <c r="Q22" s="26">
        <v>5</v>
      </c>
      <c r="R22" s="9">
        <f t="shared" si="6"/>
        <v>9.25925925925926</v>
      </c>
      <c r="S22" s="26">
        <v>0</v>
      </c>
      <c r="T22" s="9">
        <f t="shared" si="7"/>
        <v>0</v>
      </c>
      <c r="U22" s="26">
        <v>0</v>
      </c>
      <c r="V22" s="9">
        <f t="shared" si="8"/>
        <v>0</v>
      </c>
      <c r="X22" s="47">
        <f t="shared" si="10"/>
        <v>54</v>
      </c>
      <c r="Y22" s="16"/>
      <c r="AA22" s="16"/>
      <c r="AC22" s="16"/>
      <c r="AG22" s="16"/>
    </row>
    <row r="23" spans="2:33" ht="15.75">
      <c r="B23" s="3">
        <v>16</v>
      </c>
      <c r="C23" s="17" t="s">
        <v>16</v>
      </c>
      <c r="D23" s="59">
        <f t="shared" si="9"/>
        <v>54</v>
      </c>
      <c r="E23" s="26">
        <v>2</v>
      </c>
      <c r="F23" s="27">
        <f t="shared" si="0"/>
        <v>3.7037037037037033</v>
      </c>
      <c r="G23" s="26">
        <v>19</v>
      </c>
      <c r="H23" s="4">
        <f t="shared" si="1"/>
        <v>36.53846153846153</v>
      </c>
      <c r="I23" s="26">
        <v>18</v>
      </c>
      <c r="J23" s="9">
        <f t="shared" si="2"/>
        <v>34.61538461538461</v>
      </c>
      <c r="K23" s="26">
        <v>4</v>
      </c>
      <c r="L23" s="27">
        <f t="shared" si="3"/>
        <v>7.6923076923076925</v>
      </c>
      <c r="M23" s="26">
        <v>8</v>
      </c>
      <c r="N23" s="6">
        <f t="shared" si="4"/>
        <v>15.384615384615385</v>
      </c>
      <c r="O23" s="26">
        <v>0</v>
      </c>
      <c r="P23" s="27">
        <f t="shared" si="5"/>
        <v>0</v>
      </c>
      <c r="Q23" s="26">
        <v>3</v>
      </c>
      <c r="R23" s="9">
        <f t="shared" si="6"/>
        <v>5.769230769230769</v>
      </c>
      <c r="S23" s="26">
        <v>0</v>
      </c>
      <c r="T23" s="9">
        <f t="shared" si="7"/>
        <v>0</v>
      </c>
      <c r="U23" s="26">
        <v>0</v>
      </c>
      <c r="V23" s="9">
        <f t="shared" si="8"/>
        <v>0</v>
      </c>
      <c r="X23" s="47">
        <f t="shared" si="10"/>
        <v>52</v>
      </c>
      <c r="Y23" s="16"/>
      <c r="AA23" s="16"/>
      <c r="AC23" s="16"/>
      <c r="AG23" s="16"/>
    </row>
    <row r="24" spans="2:33" ht="15.75">
      <c r="B24" s="3">
        <v>17</v>
      </c>
      <c r="C24" s="17" t="s">
        <v>17</v>
      </c>
      <c r="D24" s="59">
        <f t="shared" si="9"/>
        <v>22</v>
      </c>
      <c r="E24" s="26">
        <v>2</v>
      </c>
      <c r="F24" s="27">
        <f t="shared" si="0"/>
        <v>9.090909090909092</v>
      </c>
      <c r="G24" s="26">
        <v>3</v>
      </c>
      <c r="H24" s="4">
        <f t="shared" si="1"/>
        <v>15</v>
      </c>
      <c r="I24" s="26">
        <v>11</v>
      </c>
      <c r="J24" s="9">
        <f t="shared" si="2"/>
        <v>55.00000000000001</v>
      </c>
      <c r="K24" s="26">
        <v>4</v>
      </c>
      <c r="L24" s="27">
        <f t="shared" si="3"/>
        <v>20</v>
      </c>
      <c r="M24" s="26">
        <v>1</v>
      </c>
      <c r="N24" s="6">
        <f t="shared" si="4"/>
        <v>5</v>
      </c>
      <c r="O24" s="26">
        <v>0</v>
      </c>
      <c r="P24" s="27">
        <f t="shared" si="5"/>
        <v>0</v>
      </c>
      <c r="Q24" s="26">
        <v>1</v>
      </c>
      <c r="R24" s="9">
        <f t="shared" si="6"/>
        <v>5</v>
      </c>
      <c r="S24" s="26">
        <v>0</v>
      </c>
      <c r="T24" s="9">
        <f t="shared" si="7"/>
        <v>0</v>
      </c>
      <c r="U24" s="26">
        <v>0</v>
      </c>
      <c r="V24" s="9">
        <f t="shared" si="8"/>
        <v>0</v>
      </c>
      <c r="X24" s="47">
        <f t="shared" si="10"/>
        <v>20</v>
      </c>
      <c r="Y24" s="16"/>
      <c r="AA24" s="16"/>
      <c r="AC24" s="16"/>
      <c r="AG24" s="16"/>
    </row>
    <row r="25" spans="2:33" ht="15.75">
      <c r="B25" s="3">
        <v>18</v>
      </c>
      <c r="C25" s="17" t="s">
        <v>18</v>
      </c>
      <c r="D25" s="59">
        <f t="shared" si="9"/>
        <v>14</v>
      </c>
      <c r="E25" s="26">
        <v>2</v>
      </c>
      <c r="F25" s="27">
        <f t="shared" si="0"/>
        <v>14.285714285714285</v>
      </c>
      <c r="G25" s="26">
        <v>7</v>
      </c>
      <c r="H25" s="4">
        <f t="shared" si="1"/>
        <v>58.333333333333336</v>
      </c>
      <c r="I25" s="26">
        <v>4</v>
      </c>
      <c r="J25" s="9">
        <f t="shared" si="2"/>
        <v>33.33333333333333</v>
      </c>
      <c r="K25" s="26">
        <v>1</v>
      </c>
      <c r="L25" s="27">
        <f t="shared" si="3"/>
        <v>8.333333333333332</v>
      </c>
      <c r="M25" s="26">
        <v>0</v>
      </c>
      <c r="N25" s="6">
        <f t="shared" si="4"/>
        <v>0</v>
      </c>
      <c r="O25" s="26">
        <v>0</v>
      </c>
      <c r="P25" s="27">
        <f t="shared" si="5"/>
        <v>0</v>
      </c>
      <c r="Q25" s="26">
        <v>0</v>
      </c>
      <c r="R25" s="9">
        <f t="shared" si="6"/>
        <v>0</v>
      </c>
      <c r="S25" s="26">
        <v>0</v>
      </c>
      <c r="T25" s="9">
        <f t="shared" si="7"/>
        <v>0</v>
      </c>
      <c r="U25" s="26">
        <v>0</v>
      </c>
      <c r="V25" s="9">
        <f t="shared" si="8"/>
        <v>0</v>
      </c>
      <c r="X25" s="47">
        <f t="shared" si="10"/>
        <v>12</v>
      </c>
      <c r="Y25" s="16"/>
      <c r="AA25" s="16"/>
      <c r="AC25" s="16"/>
      <c r="AG25" s="16"/>
    </row>
    <row r="26" spans="2:33" ht="15.75">
      <c r="B26" s="3">
        <v>19</v>
      </c>
      <c r="C26" s="17" t="s">
        <v>19</v>
      </c>
      <c r="D26" s="59">
        <f t="shared" si="9"/>
        <v>85</v>
      </c>
      <c r="E26" s="26">
        <v>7</v>
      </c>
      <c r="F26" s="27">
        <f t="shared" si="0"/>
        <v>8.235294117647058</v>
      </c>
      <c r="G26" s="26">
        <v>26</v>
      </c>
      <c r="H26" s="4">
        <f t="shared" si="1"/>
        <v>33.33333333333333</v>
      </c>
      <c r="I26" s="26">
        <v>27</v>
      </c>
      <c r="J26" s="9">
        <f t="shared" si="2"/>
        <v>34.61538461538461</v>
      </c>
      <c r="K26" s="26">
        <v>5</v>
      </c>
      <c r="L26" s="27">
        <f t="shared" si="3"/>
        <v>6.41025641025641</v>
      </c>
      <c r="M26" s="26">
        <v>6</v>
      </c>
      <c r="N26" s="6">
        <f t="shared" si="4"/>
        <v>7.6923076923076925</v>
      </c>
      <c r="O26" s="26">
        <v>2</v>
      </c>
      <c r="P26" s="27">
        <f t="shared" si="5"/>
        <v>2.564102564102564</v>
      </c>
      <c r="Q26" s="26">
        <v>12</v>
      </c>
      <c r="R26" s="9">
        <f t="shared" si="6"/>
        <v>15.384615384615385</v>
      </c>
      <c r="S26" s="26">
        <v>0</v>
      </c>
      <c r="T26" s="9">
        <f t="shared" si="7"/>
        <v>0</v>
      </c>
      <c r="U26" s="26">
        <v>0</v>
      </c>
      <c r="V26" s="9">
        <f t="shared" si="8"/>
        <v>0</v>
      </c>
      <c r="X26" s="47">
        <f t="shared" si="10"/>
        <v>78</v>
      </c>
      <c r="Y26" s="16"/>
      <c r="AA26" s="16"/>
      <c r="AC26" s="16"/>
      <c r="AG26" s="16"/>
    </row>
    <row r="27" spans="2:33" ht="15.75">
      <c r="B27" s="3">
        <v>20</v>
      </c>
      <c r="C27" s="17" t="s">
        <v>20</v>
      </c>
      <c r="D27" s="59">
        <f t="shared" si="9"/>
        <v>53</v>
      </c>
      <c r="E27" s="26">
        <v>13</v>
      </c>
      <c r="F27" s="27">
        <f t="shared" si="0"/>
        <v>24.528301886792452</v>
      </c>
      <c r="G27" s="26">
        <v>16</v>
      </c>
      <c r="H27" s="4">
        <f t="shared" si="1"/>
        <v>40</v>
      </c>
      <c r="I27" s="26">
        <v>8</v>
      </c>
      <c r="J27" s="9">
        <f t="shared" si="2"/>
        <v>20</v>
      </c>
      <c r="K27" s="26">
        <v>5</v>
      </c>
      <c r="L27" s="27">
        <f t="shared" si="3"/>
        <v>12.5</v>
      </c>
      <c r="M27" s="26">
        <v>4</v>
      </c>
      <c r="N27" s="6">
        <f t="shared" si="4"/>
        <v>10</v>
      </c>
      <c r="O27" s="26">
        <v>0</v>
      </c>
      <c r="P27" s="27">
        <f t="shared" si="5"/>
        <v>0</v>
      </c>
      <c r="Q27" s="26">
        <v>7</v>
      </c>
      <c r="R27" s="9">
        <f t="shared" si="6"/>
        <v>17.5</v>
      </c>
      <c r="S27" s="26">
        <v>0</v>
      </c>
      <c r="T27" s="9">
        <f t="shared" si="7"/>
        <v>0</v>
      </c>
      <c r="U27" s="26">
        <v>0</v>
      </c>
      <c r="V27" s="9">
        <f t="shared" si="8"/>
        <v>0</v>
      </c>
      <c r="X27" s="47">
        <f t="shared" si="10"/>
        <v>40</v>
      </c>
      <c r="Y27" s="16"/>
      <c r="AA27" s="16"/>
      <c r="AC27" s="16"/>
      <c r="AG27" s="16"/>
    </row>
    <row r="28" spans="2:33" ht="15.75">
      <c r="B28" s="3">
        <v>21</v>
      </c>
      <c r="C28" s="17" t="s">
        <v>21</v>
      </c>
      <c r="D28" s="59">
        <f t="shared" si="9"/>
        <v>95</v>
      </c>
      <c r="E28" s="26">
        <v>14</v>
      </c>
      <c r="F28" s="27">
        <f t="shared" si="0"/>
        <v>14.736842105263156</v>
      </c>
      <c r="G28" s="26">
        <v>28</v>
      </c>
      <c r="H28" s="4">
        <f t="shared" si="1"/>
        <v>34.5679012345679</v>
      </c>
      <c r="I28" s="26">
        <v>19</v>
      </c>
      <c r="J28" s="9">
        <f t="shared" si="2"/>
        <v>23.456790123456788</v>
      </c>
      <c r="K28" s="26">
        <v>9</v>
      </c>
      <c r="L28" s="27">
        <f t="shared" si="3"/>
        <v>11.11111111111111</v>
      </c>
      <c r="M28" s="26">
        <v>9</v>
      </c>
      <c r="N28" s="6">
        <f t="shared" si="4"/>
        <v>11.11111111111111</v>
      </c>
      <c r="O28" s="26">
        <v>7</v>
      </c>
      <c r="P28" s="27">
        <f t="shared" si="5"/>
        <v>8.641975308641975</v>
      </c>
      <c r="Q28" s="26">
        <v>9</v>
      </c>
      <c r="R28" s="9">
        <f t="shared" si="6"/>
        <v>11.11111111111111</v>
      </c>
      <c r="S28" s="26">
        <v>0</v>
      </c>
      <c r="T28" s="9">
        <f t="shared" si="7"/>
        <v>0</v>
      </c>
      <c r="U28" s="26">
        <v>0</v>
      </c>
      <c r="V28" s="9">
        <f t="shared" si="8"/>
        <v>0</v>
      </c>
      <c r="W28" s="132"/>
      <c r="X28" s="47">
        <f t="shared" si="10"/>
        <v>81</v>
      </c>
      <c r="Y28" s="16"/>
      <c r="AA28" s="16"/>
      <c r="AC28" s="16"/>
      <c r="AG28" s="16"/>
    </row>
    <row r="29" spans="2:33" ht="15.75">
      <c r="B29" s="3">
        <v>22</v>
      </c>
      <c r="C29" s="17" t="s">
        <v>22</v>
      </c>
      <c r="D29" s="59">
        <f t="shared" si="9"/>
        <v>61</v>
      </c>
      <c r="E29" s="26">
        <v>7</v>
      </c>
      <c r="F29" s="27">
        <f t="shared" si="0"/>
        <v>11.475409836065573</v>
      </c>
      <c r="G29" s="26">
        <v>24</v>
      </c>
      <c r="H29" s="4">
        <f t="shared" si="1"/>
        <v>44.44444444444444</v>
      </c>
      <c r="I29" s="26">
        <v>18</v>
      </c>
      <c r="J29" s="9">
        <f t="shared" si="2"/>
        <v>33.33333333333333</v>
      </c>
      <c r="K29" s="26">
        <v>5</v>
      </c>
      <c r="L29" s="27">
        <f t="shared" si="3"/>
        <v>9.25925925925926</v>
      </c>
      <c r="M29" s="26">
        <v>5</v>
      </c>
      <c r="N29" s="6">
        <f t="shared" si="4"/>
        <v>9.25925925925926</v>
      </c>
      <c r="O29" s="26">
        <v>1</v>
      </c>
      <c r="P29" s="27">
        <f t="shared" si="5"/>
        <v>1.8518518518518516</v>
      </c>
      <c r="Q29" s="26">
        <v>1</v>
      </c>
      <c r="R29" s="9">
        <f t="shared" si="6"/>
        <v>1.8518518518518516</v>
      </c>
      <c r="S29" s="26">
        <v>0</v>
      </c>
      <c r="T29" s="9">
        <f t="shared" si="7"/>
        <v>0</v>
      </c>
      <c r="U29" s="26">
        <v>0</v>
      </c>
      <c r="V29" s="9">
        <f t="shared" si="8"/>
        <v>0</v>
      </c>
      <c r="X29" s="47">
        <f t="shared" si="10"/>
        <v>54</v>
      </c>
      <c r="Y29" s="16"/>
      <c r="AA29" s="16"/>
      <c r="AC29" s="16"/>
      <c r="AG29" s="16"/>
    </row>
    <row r="30" spans="2:33" ht="15.75">
      <c r="B30" s="3">
        <v>23</v>
      </c>
      <c r="C30" s="17" t="s">
        <v>23</v>
      </c>
      <c r="D30" s="59">
        <f t="shared" si="9"/>
        <v>34</v>
      </c>
      <c r="E30" s="26">
        <v>3</v>
      </c>
      <c r="F30" s="27">
        <f t="shared" si="0"/>
        <v>8.823529411764707</v>
      </c>
      <c r="G30" s="26">
        <v>11</v>
      </c>
      <c r="H30" s="4">
        <f t="shared" si="1"/>
        <v>35.483870967741936</v>
      </c>
      <c r="I30" s="26">
        <v>11</v>
      </c>
      <c r="J30" s="9">
        <f t="shared" si="2"/>
        <v>35.483870967741936</v>
      </c>
      <c r="K30" s="26">
        <v>2</v>
      </c>
      <c r="L30" s="27">
        <f t="shared" si="3"/>
        <v>6.451612903225806</v>
      </c>
      <c r="M30" s="26">
        <v>3</v>
      </c>
      <c r="N30" s="6">
        <f t="shared" si="4"/>
        <v>9.67741935483871</v>
      </c>
      <c r="O30" s="26">
        <v>0</v>
      </c>
      <c r="P30" s="27">
        <f t="shared" si="5"/>
        <v>0</v>
      </c>
      <c r="Q30" s="26">
        <v>4</v>
      </c>
      <c r="R30" s="9">
        <f t="shared" si="6"/>
        <v>12.903225806451612</v>
      </c>
      <c r="S30" s="26">
        <v>0</v>
      </c>
      <c r="T30" s="9">
        <f t="shared" si="7"/>
        <v>0</v>
      </c>
      <c r="U30" s="26">
        <v>0</v>
      </c>
      <c r="V30" s="9">
        <f t="shared" si="8"/>
        <v>0</v>
      </c>
      <c r="W30" s="132"/>
      <c r="X30" s="47">
        <f t="shared" si="10"/>
        <v>31</v>
      </c>
      <c r="Y30" s="16"/>
      <c r="AA30" s="16"/>
      <c r="AC30" s="16"/>
      <c r="AG30" s="16"/>
    </row>
    <row r="31" spans="2:33" ht="15.75">
      <c r="B31" s="3">
        <v>24</v>
      </c>
      <c r="C31" s="18" t="s">
        <v>24</v>
      </c>
      <c r="D31" s="59">
        <f t="shared" si="9"/>
        <v>30</v>
      </c>
      <c r="E31" s="26">
        <v>4</v>
      </c>
      <c r="F31" s="27">
        <f t="shared" si="0"/>
        <v>13.333333333333334</v>
      </c>
      <c r="G31" s="26">
        <v>6</v>
      </c>
      <c r="H31" s="4">
        <f t="shared" si="1"/>
        <v>23.076923076923077</v>
      </c>
      <c r="I31" s="26">
        <v>10</v>
      </c>
      <c r="J31" s="9">
        <f t="shared" si="2"/>
        <v>38.46153846153847</v>
      </c>
      <c r="K31" s="26">
        <v>4</v>
      </c>
      <c r="L31" s="27">
        <f t="shared" si="3"/>
        <v>15.384615384615385</v>
      </c>
      <c r="M31" s="26">
        <v>1</v>
      </c>
      <c r="N31" s="6">
        <f t="shared" si="4"/>
        <v>3.8461538461538463</v>
      </c>
      <c r="O31" s="26">
        <v>1</v>
      </c>
      <c r="P31" s="27">
        <f t="shared" si="5"/>
        <v>3.8461538461538463</v>
      </c>
      <c r="Q31" s="26">
        <v>4</v>
      </c>
      <c r="R31" s="9">
        <f t="shared" si="6"/>
        <v>15.384615384615385</v>
      </c>
      <c r="S31" s="26">
        <v>0</v>
      </c>
      <c r="T31" s="9">
        <f t="shared" si="7"/>
        <v>0</v>
      </c>
      <c r="U31" s="26">
        <v>0</v>
      </c>
      <c r="V31" s="9">
        <f t="shared" si="8"/>
        <v>0</v>
      </c>
      <c r="X31" s="47">
        <f t="shared" si="10"/>
        <v>26</v>
      </c>
      <c r="Y31" s="16"/>
      <c r="AA31" s="16"/>
      <c r="AC31" s="16"/>
      <c r="AG31" s="16"/>
    </row>
    <row r="32" spans="2:33" ht="15.75">
      <c r="B32" s="3">
        <v>25</v>
      </c>
      <c r="C32" s="18" t="s">
        <v>25</v>
      </c>
      <c r="D32" s="59">
        <f t="shared" si="9"/>
        <v>95</v>
      </c>
      <c r="E32" s="26">
        <v>16</v>
      </c>
      <c r="F32" s="27">
        <f t="shared" si="0"/>
        <v>16.842105263157894</v>
      </c>
      <c r="G32" s="26">
        <v>30</v>
      </c>
      <c r="H32" s="4">
        <f t="shared" si="1"/>
        <v>37.9746835443038</v>
      </c>
      <c r="I32" s="26">
        <v>24</v>
      </c>
      <c r="J32" s="9">
        <f t="shared" si="2"/>
        <v>30.37974683544304</v>
      </c>
      <c r="K32" s="26">
        <v>11</v>
      </c>
      <c r="L32" s="27">
        <f t="shared" si="3"/>
        <v>13.924050632911392</v>
      </c>
      <c r="M32" s="26">
        <v>4</v>
      </c>
      <c r="N32" s="6">
        <f t="shared" si="4"/>
        <v>5.063291139240507</v>
      </c>
      <c r="O32" s="26">
        <v>1</v>
      </c>
      <c r="P32" s="27">
        <f t="shared" si="5"/>
        <v>1.2658227848101267</v>
      </c>
      <c r="Q32" s="26">
        <v>8</v>
      </c>
      <c r="R32" s="9">
        <f t="shared" si="6"/>
        <v>10.126582278481013</v>
      </c>
      <c r="S32" s="26">
        <v>1</v>
      </c>
      <c r="T32" s="9">
        <f t="shared" si="7"/>
        <v>1.2658227848101267</v>
      </c>
      <c r="U32" s="26">
        <v>0</v>
      </c>
      <c r="V32" s="9">
        <f t="shared" si="8"/>
        <v>0</v>
      </c>
      <c r="W32" s="132"/>
      <c r="X32" s="47">
        <f t="shared" si="10"/>
        <v>79</v>
      </c>
      <c r="Y32" s="16"/>
      <c r="AA32" s="16"/>
      <c r="AC32" s="16"/>
      <c r="AG32" s="16"/>
    </row>
    <row r="33" spans="2:33" ht="15.75">
      <c r="B33" s="3">
        <v>26</v>
      </c>
      <c r="C33" s="62" t="s">
        <v>44</v>
      </c>
      <c r="D33" s="59">
        <f t="shared" si="9"/>
        <v>97</v>
      </c>
      <c r="E33" s="26">
        <v>40</v>
      </c>
      <c r="F33" s="27">
        <f t="shared" si="0"/>
        <v>41.23711340206185</v>
      </c>
      <c r="G33" s="26">
        <v>17</v>
      </c>
      <c r="H33" s="4">
        <f t="shared" si="1"/>
        <v>29.82456140350877</v>
      </c>
      <c r="I33" s="26">
        <v>21</v>
      </c>
      <c r="J33" s="9">
        <f t="shared" si="2"/>
        <v>36.84210526315789</v>
      </c>
      <c r="K33" s="26">
        <v>3</v>
      </c>
      <c r="L33" s="27">
        <f t="shared" si="3"/>
        <v>5.263157894736842</v>
      </c>
      <c r="M33" s="26">
        <v>5</v>
      </c>
      <c r="N33" s="6">
        <f t="shared" si="4"/>
        <v>8.771929824561402</v>
      </c>
      <c r="O33" s="26">
        <v>0</v>
      </c>
      <c r="P33" s="27">
        <f t="shared" si="5"/>
        <v>0</v>
      </c>
      <c r="Q33" s="26">
        <v>11</v>
      </c>
      <c r="R33" s="9">
        <f t="shared" si="6"/>
        <v>19.298245614035086</v>
      </c>
      <c r="S33" s="26">
        <v>0</v>
      </c>
      <c r="T33" s="9">
        <f t="shared" si="7"/>
        <v>0</v>
      </c>
      <c r="U33" s="26">
        <v>0</v>
      </c>
      <c r="V33" s="9">
        <f t="shared" si="8"/>
        <v>0</v>
      </c>
      <c r="X33" s="47">
        <f t="shared" si="10"/>
        <v>57</v>
      </c>
      <c r="Y33" s="16"/>
      <c r="AA33" s="16"/>
      <c r="AC33" s="16"/>
      <c r="AG33" s="16"/>
    </row>
    <row r="34" spans="2:33" ht="16.5" thickBot="1">
      <c r="B34" s="3">
        <v>27</v>
      </c>
      <c r="C34" s="62" t="s">
        <v>48</v>
      </c>
      <c r="D34" s="59">
        <f t="shared" si="9"/>
        <v>4</v>
      </c>
      <c r="E34" s="26">
        <v>1</v>
      </c>
      <c r="F34" s="27">
        <f t="shared" si="0"/>
        <v>25</v>
      </c>
      <c r="G34" s="26">
        <v>3</v>
      </c>
      <c r="H34" s="4">
        <f t="shared" si="1"/>
        <v>100</v>
      </c>
      <c r="I34" s="26">
        <v>0</v>
      </c>
      <c r="J34" s="9">
        <f t="shared" si="2"/>
        <v>0</v>
      </c>
      <c r="K34" s="26">
        <v>0</v>
      </c>
      <c r="L34" s="27">
        <f t="shared" si="3"/>
        <v>0</v>
      </c>
      <c r="M34" s="26">
        <v>0</v>
      </c>
      <c r="N34" s="6">
        <f t="shared" si="4"/>
        <v>0</v>
      </c>
      <c r="O34" s="26">
        <v>0</v>
      </c>
      <c r="P34" s="27">
        <f t="shared" si="5"/>
        <v>0</v>
      </c>
      <c r="Q34" s="26">
        <v>0</v>
      </c>
      <c r="R34" s="9">
        <f t="shared" si="6"/>
        <v>0</v>
      </c>
      <c r="S34" s="26">
        <v>0</v>
      </c>
      <c r="T34" s="9">
        <f t="shared" si="7"/>
        <v>0</v>
      </c>
      <c r="U34" s="26">
        <v>0</v>
      </c>
      <c r="V34" s="9">
        <f t="shared" si="8"/>
        <v>0</v>
      </c>
      <c r="X34" s="47">
        <f t="shared" si="10"/>
        <v>3</v>
      </c>
      <c r="Y34" s="16"/>
      <c r="AA34" s="16"/>
      <c r="AC34" s="16"/>
      <c r="AG34" s="16"/>
    </row>
    <row r="35" spans="2:26" ht="16.5" thickBot="1">
      <c r="B35" s="155" t="s">
        <v>45</v>
      </c>
      <c r="C35" s="156"/>
      <c r="D35" s="60">
        <f>SUM(D8:D32)</f>
        <v>1885</v>
      </c>
      <c r="E35" s="60">
        <f>SUM(E8:E34)</f>
        <v>351</v>
      </c>
      <c r="F35" s="74">
        <f t="shared" si="0"/>
        <v>18.620689655172416</v>
      </c>
      <c r="G35" s="60">
        <f>SUM(G8:G34)</f>
        <v>526</v>
      </c>
      <c r="H35" s="28">
        <f t="shared" si="1"/>
        <v>33.3968253968254</v>
      </c>
      <c r="I35" s="60">
        <f>SUM(I8:I34)</f>
        <v>578</v>
      </c>
      <c r="J35" s="45">
        <f t="shared" si="2"/>
        <v>36.698412698412696</v>
      </c>
      <c r="K35" s="60">
        <f>SUM(K8:K34)</f>
        <v>155</v>
      </c>
      <c r="L35" s="74">
        <f t="shared" si="3"/>
        <v>9.841269841269842</v>
      </c>
      <c r="M35" s="60">
        <f>SUM(M8:M34)</f>
        <v>145</v>
      </c>
      <c r="N35" s="54">
        <f t="shared" si="4"/>
        <v>9.206349206349207</v>
      </c>
      <c r="O35" s="60">
        <f>SUM(O8:O34)</f>
        <v>22</v>
      </c>
      <c r="P35" s="74">
        <f t="shared" si="5"/>
        <v>1.3968253968253967</v>
      </c>
      <c r="Q35" s="60">
        <f>SUM(Q8:Q34)</f>
        <v>208</v>
      </c>
      <c r="R35" s="45">
        <f t="shared" si="6"/>
        <v>13.206349206349207</v>
      </c>
      <c r="S35" s="60">
        <f>SUM(S8:S32)</f>
        <v>1</v>
      </c>
      <c r="T35" s="45">
        <f t="shared" si="7"/>
        <v>0.06349206349206349</v>
      </c>
      <c r="U35" s="60">
        <f>SUM(U8:U32)</f>
        <v>0</v>
      </c>
      <c r="V35" s="45">
        <f t="shared" si="8"/>
        <v>0</v>
      </c>
      <c r="X35" s="36">
        <f>SUM(X8:X32)</f>
        <v>1575</v>
      </c>
      <c r="Y35" s="16"/>
      <c r="Z35" s="16"/>
    </row>
    <row r="36" spans="2:26" ht="16.5" thickBot="1">
      <c r="B36" s="187" t="s">
        <v>46</v>
      </c>
      <c r="C36" s="188"/>
      <c r="D36" s="60">
        <f>SUM(D8:D34)</f>
        <v>1986</v>
      </c>
      <c r="E36" s="75">
        <f>SUM(E8:E34)</f>
        <v>351</v>
      </c>
      <c r="F36" s="74">
        <f t="shared" si="0"/>
        <v>17.673716012084594</v>
      </c>
      <c r="G36" s="75">
        <f>SUM(G8:G34)</f>
        <v>526</v>
      </c>
      <c r="H36" s="28">
        <f t="shared" si="1"/>
        <v>32.17125382262997</v>
      </c>
      <c r="I36" s="76">
        <f>SUM(I8:I34)</f>
        <v>578</v>
      </c>
      <c r="J36" s="45">
        <f t="shared" si="2"/>
        <v>35.35168195718654</v>
      </c>
      <c r="K36" s="75">
        <f>SUM(K8:K34)</f>
        <v>155</v>
      </c>
      <c r="L36" s="74">
        <f t="shared" si="3"/>
        <v>9.480122324159021</v>
      </c>
      <c r="M36" s="75">
        <f>SUM(M8:M34)</f>
        <v>145</v>
      </c>
      <c r="N36" s="54">
        <f t="shared" si="4"/>
        <v>8.868501529051988</v>
      </c>
      <c r="O36" s="76">
        <f>SUM(O8:O34)</f>
        <v>22</v>
      </c>
      <c r="P36" s="74">
        <f t="shared" si="5"/>
        <v>1.345565749235474</v>
      </c>
      <c r="Q36" s="75">
        <f>SUM(Q8:Q34)</f>
        <v>208</v>
      </c>
      <c r="R36" s="45">
        <f t="shared" si="6"/>
        <v>12.7217125382263</v>
      </c>
      <c r="S36" s="75">
        <f>SUM(S8:S34)</f>
        <v>1</v>
      </c>
      <c r="T36" s="45">
        <f t="shared" si="7"/>
        <v>0.06116207951070336</v>
      </c>
      <c r="U36" s="75">
        <f>SUM(U8:U34)</f>
        <v>0</v>
      </c>
      <c r="V36" s="45">
        <f t="shared" si="8"/>
        <v>0</v>
      </c>
      <c r="X36" s="36">
        <f>SUM(X8:X34)</f>
        <v>1635</v>
      </c>
      <c r="Z36" s="16"/>
    </row>
    <row r="37" spans="2:22" ht="12.75">
      <c r="B37" s="161" t="s">
        <v>54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</row>
    <row r="38" spans="2:22" ht="12.75">
      <c r="B38" s="165" t="s">
        <v>36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4"/>
      <c r="V38" s="14"/>
    </row>
  </sheetData>
  <sheetProtection/>
  <mergeCells count="22">
    <mergeCell ref="X3:X7"/>
    <mergeCell ref="D4:D7"/>
    <mergeCell ref="E4:F6"/>
    <mergeCell ref="G4:H6"/>
    <mergeCell ref="I4:J6"/>
    <mergeCell ref="K3:L6"/>
    <mergeCell ref="M3:P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T1:V1"/>
    <mergeCell ref="B2:V2"/>
    <mergeCell ref="B3:B7"/>
    <mergeCell ref="C3:C7"/>
    <mergeCell ref="D3:F3"/>
    <mergeCell ref="G3:J3"/>
  </mergeCells>
  <printOptions/>
  <pageMargins left="0.7" right="0.7" top="0.75" bottom="0.75" header="0.3" footer="0.3"/>
  <pageSetup horizontalDpi="600" verticalDpi="600" orientation="landscape" paperSize="9" scale="83" r:id="rId1"/>
  <colBreaks count="1" manualBreakCount="1">
    <brk id="2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AG38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8" width="6.8515625" style="0" customWidth="1"/>
    <col min="9" max="9" width="7.421875" style="0" customWidth="1"/>
    <col min="10" max="21" width="6.8515625" style="0" customWidth="1"/>
    <col min="22" max="22" width="8.7109375" style="0" customWidth="1"/>
  </cols>
  <sheetData>
    <row r="1" spans="20:22" ht="15.75">
      <c r="T1" s="150"/>
      <c r="U1" s="150"/>
      <c r="V1" s="150"/>
    </row>
    <row r="2" spans="2:22" ht="21" customHeight="1" thickBot="1">
      <c r="B2" s="198" t="s">
        <v>72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2:24" ht="28.5" customHeight="1" thickBot="1">
      <c r="B3" s="157" t="s">
        <v>0</v>
      </c>
      <c r="C3" s="159" t="s">
        <v>26</v>
      </c>
      <c r="D3" s="199" t="s">
        <v>40</v>
      </c>
      <c r="E3" s="199"/>
      <c r="F3" s="199"/>
      <c r="G3" s="200" t="s">
        <v>28</v>
      </c>
      <c r="H3" s="200"/>
      <c r="I3" s="200"/>
      <c r="J3" s="201"/>
      <c r="K3" s="138" t="s">
        <v>29</v>
      </c>
      <c r="L3" s="144"/>
      <c r="M3" s="170" t="s">
        <v>30</v>
      </c>
      <c r="N3" s="171"/>
      <c r="O3" s="171"/>
      <c r="P3" s="197"/>
      <c r="Q3" s="138" t="s">
        <v>51</v>
      </c>
      <c r="R3" s="144"/>
      <c r="S3" s="138" t="s">
        <v>52</v>
      </c>
      <c r="T3" s="144"/>
      <c r="U3" s="147" t="s">
        <v>31</v>
      </c>
      <c r="V3" s="144"/>
      <c r="X3" s="135" t="s">
        <v>43</v>
      </c>
    </row>
    <row r="4" spans="2:24" ht="12.75">
      <c r="B4" s="166"/>
      <c r="C4" s="168"/>
      <c r="D4" s="194" t="s">
        <v>39</v>
      </c>
      <c r="E4" s="138" t="s">
        <v>42</v>
      </c>
      <c r="F4" s="144"/>
      <c r="G4" s="138" t="s">
        <v>32</v>
      </c>
      <c r="H4" s="139"/>
      <c r="I4" s="139" t="s">
        <v>33</v>
      </c>
      <c r="J4" s="144"/>
      <c r="K4" s="140"/>
      <c r="L4" s="145"/>
      <c r="M4" s="138" t="s">
        <v>37</v>
      </c>
      <c r="N4" s="139"/>
      <c r="O4" s="139" t="s">
        <v>38</v>
      </c>
      <c r="P4" s="144"/>
      <c r="Q4" s="140"/>
      <c r="R4" s="145"/>
      <c r="S4" s="140"/>
      <c r="T4" s="145"/>
      <c r="U4" s="148"/>
      <c r="V4" s="145"/>
      <c r="X4" s="136"/>
    </row>
    <row r="5" spans="2:24" ht="12.75">
      <c r="B5" s="166"/>
      <c r="C5" s="168"/>
      <c r="D5" s="195"/>
      <c r="E5" s="140"/>
      <c r="F5" s="145"/>
      <c r="G5" s="140"/>
      <c r="H5" s="141"/>
      <c r="I5" s="141"/>
      <c r="J5" s="145"/>
      <c r="K5" s="140"/>
      <c r="L5" s="145"/>
      <c r="M5" s="140"/>
      <c r="N5" s="141"/>
      <c r="O5" s="141"/>
      <c r="P5" s="145"/>
      <c r="Q5" s="140"/>
      <c r="R5" s="145"/>
      <c r="S5" s="140"/>
      <c r="T5" s="145"/>
      <c r="U5" s="148"/>
      <c r="V5" s="145"/>
      <c r="X5" s="136"/>
    </row>
    <row r="6" spans="2:24" ht="12.75">
      <c r="B6" s="166"/>
      <c r="C6" s="168"/>
      <c r="D6" s="195"/>
      <c r="E6" s="140"/>
      <c r="F6" s="145"/>
      <c r="G6" s="140"/>
      <c r="H6" s="141"/>
      <c r="I6" s="141"/>
      <c r="J6" s="145"/>
      <c r="K6" s="140"/>
      <c r="L6" s="145"/>
      <c r="M6" s="140"/>
      <c r="N6" s="141"/>
      <c r="O6" s="141"/>
      <c r="P6" s="145"/>
      <c r="Q6" s="140"/>
      <c r="R6" s="145"/>
      <c r="S6" s="140"/>
      <c r="T6" s="145"/>
      <c r="U6" s="148"/>
      <c r="V6" s="145"/>
      <c r="X6" s="136"/>
    </row>
    <row r="7" spans="2:25" ht="13.5" thickBot="1">
      <c r="B7" s="167"/>
      <c r="C7" s="169"/>
      <c r="D7" s="196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1" t="s">
        <v>27</v>
      </c>
      <c r="K7" s="22" t="s">
        <v>34</v>
      </c>
      <c r="L7" s="21" t="s">
        <v>27</v>
      </c>
      <c r="M7" s="22" t="s">
        <v>34</v>
      </c>
      <c r="N7" s="20" t="s">
        <v>27</v>
      </c>
      <c r="O7" s="20" t="s">
        <v>34</v>
      </c>
      <c r="P7" s="21" t="s">
        <v>27</v>
      </c>
      <c r="Q7" s="22" t="s">
        <v>34</v>
      </c>
      <c r="R7" s="21" t="s">
        <v>27</v>
      </c>
      <c r="S7" s="22" t="s">
        <v>34</v>
      </c>
      <c r="T7" s="21" t="s">
        <v>27</v>
      </c>
      <c r="U7" s="19" t="s">
        <v>34</v>
      </c>
      <c r="V7" s="21" t="s">
        <v>27</v>
      </c>
      <c r="X7" s="137"/>
      <c r="Y7" s="16"/>
    </row>
    <row r="8" spans="2:33" ht="15.75">
      <c r="B8" s="2">
        <v>1</v>
      </c>
      <c r="C8" s="17" t="s">
        <v>1</v>
      </c>
      <c r="D8" s="57">
        <f>SUM(E8+G8+I8+K8+M8+O8+Q8+S8+U8)</f>
        <v>547</v>
      </c>
      <c r="E8" s="26">
        <f>SUM('ІТБ всього'!E8+'РТБ всього'!E8+'ВДТБ всього'!E8)</f>
        <v>123</v>
      </c>
      <c r="F8" s="27">
        <f aca="true" t="shared" si="0" ref="F8:F36">E8/D8*100</f>
        <v>22.486288848263253</v>
      </c>
      <c r="G8" s="26">
        <f>SUM('ІТБ всього'!G8+'РТБ всього'!G8+'ВДТБ всього'!G8)</f>
        <v>34</v>
      </c>
      <c r="H8" s="4">
        <f aca="true" t="shared" si="1" ref="H8:H36">G8/X8*100</f>
        <v>8.018867924528301</v>
      </c>
      <c r="I8" s="26">
        <f>SUM('ІТБ всього'!I8+'РТБ всього'!I8+'ВДТБ всього'!I8)</f>
        <v>300</v>
      </c>
      <c r="J8" s="9">
        <f aca="true" t="shared" si="2" ref="J8:J36">I8/X8*100</f>
        <v>70.75471698113208</v>
      </c>
      <c r="K8" s="26">
        <f>SUM('ІТБ всього'!K8+'РТБ всього'!K8+'ВДТБ всього'!K8)</f>
        <v>48</v>
      </c>
      <c r="L8" s="27">
        <f aca="true" t="shared" si="3" ref="L8:L36">K8/X8*100</f>
        <v>11.320754716981133</v>
      </c>
      <c r="M8" s="26">
        <f>SUM('ІТБ всього'!M8+'РТБ всього'!M8+'ВДТБ всього'!M8)</f>
        <v>21</v>
      </c>
      <c r="N8" s="6">
        <f aca="true" t="shared" si="4" ref="N8:N36">M8/X8*100</f>
        <v>4.952830188679245</v>
      </c>
      <c r="O8" s="26">
        <f>SUM('ІТБ всього'!O8+'РТБ всього'!O8+'ВДТБ всього'!O8)</f>
        <v>1</v>
      </c>
      <c r="P8" s="27">
        <f aca="true" t="shared" si="5" ref="P8:P36">O8/X8*100</f>
        <v>0.2358490566037736</v>
      </c>
      <c r="Q8" s="26">
        <f>SUM('ІТБ всього'!Q8+'РТБ всього'!Q8+'ВДТБ всього'!Q8)</f>
        <v>20</v>
      </c>
      <c r="R8" s="9">
        <f aca="true" t="shared" si="6" ref="R8:R36">Q8/X8*100</f>
        <v>4.716981132075472</v>
      </c>
      <c r="S8" s="26">
        <f>SUM('ІТБ всього'!S8+'РТБ всього'!S8+'ВДТБ всього'!S8)</f>
        <v>0</v>
      </c>
      <c r="T8" s="9">
        <f aca="true" t="shared" si="7" ref="T8:T36">S8/X8*100</f>
        <v>0</v>
      </c>
      <c r="U8" s="26">
        <f>SUM('ІТБ всього'!U8+'РТБ всього'!U8+'ВДТБ всього'!U8)</f>
        <v>0</v>
      </c>
      <c r="V8" s="9">
        <f aca="true" t="shared" si="8" ref="V8:V36">U8/X8*100</f>
        <v>0</v>
      </c>
      <c r="W8" s="132"/>
      <c r="X8" s="47">
        <f>D8-E8</f>
        <v>424</v>
      </c>
      <c r="Y8" s="16"/>
      <c r="AA8" s="16"/>
      <c r="AC8" s="16"/>
      <c r="AG8" s="16"/>
    </row>
    <row r="9" spans="2:33" ht="15.75">
      <c r="B9" s="3">
        <v>2</v>
      </c>
      <c r="C9" s="17" t="s">
        <v>2</v>
      </c>
      <c r="D9" s="59">
        <f aca="true" t="shared" si="9" ref="D9:D34">SUM(E9+G9+I9+K9+M9+O9+Q9+S9+U9)</f>
        <v>537</v>
      </c>
      <c r="E9" s="26">
        <f>SUM('ІТБ всього'!E9+'РТБ всього'!E9+'ВДТБ всього'!E9)</f>
        <v>129</v>
      </c>
      <c r="F9" s="27">
        <f t="shared" si="0"/>
        <v>24.022346368715084</v>
      </c>
      <c r="G9" s="26">
        <f>SUM('ІТБ всього'!G9+'РТБ всього'!G9+'ВДТБ всього'!G9)</f>
        <v>98</v>
      </c>
      <c r="H9" s="4">
        <f t="shared" si="1"/>
        <v>24.019607843137255</v>
      </c>
      <c r="I9" s="26">
        <f>SUM('ІТБ всього'!I9+'РТБ всього'!I9+'ВДТБ всього'!I9)</f>
        <v>210</v>
      </c>
      <c r="J9" s="9">
        <f t="shared" si="2"/>
        <v>51.470588235294116</v>
      </c>
      <c r="K9" s="26">
        <f>SUM('ІТБ всього'!K9+'РТБ всього'!K9+'ВДТБ всього'!K9)</f>
        <v>42</v>
      </c>
      <c r="L9" s="27">
        <f t="shared" si="3"/>
        <v>10.294117647058822</v>
      </c>
      <c r="M9" s="26">
        <f>SUM('ІТБ всього'!M9+'РТБ всього'!M9+'ВДТБ всього'!M9)</f>
        <v>36</v>
      </c>
      <c r="N9" s="6">
        <f t="shared" si="4"/>
        <v>8.823529411764707</v>
      </c>
      <c r="O9" s="26">
        <f>SUM('ІТБ всього'!O9+'РТБ всього'!O9+'ВДТБ всього'!O9)</f>
        <v>2</v>
      </c>
      <c r="P9" s="27">
        <f t="shared" si="5"/>
        <v>0.49019607843137253</v>
      </c>
      <c r="Q9" s="26">
        <f>SUM('ІТБ всього'!Q9+'РТБ всього'!Q9+'ВДТБ всього'!Q9)</f>
        <v>20</v>
      </c>
      <c r="R9" s="9">
        <f t="shared" si="6"/>
        <v>4.901960784313726</v>
      </c>
      <c r="S9" s="26">
        <f>SUM('ІТБ всього'!S9+'РТБ всього'!S9+'ВДТБ всього'!S9)</f>
        <v>0</v>
      </c>
      <c r="T9" s="9">
        <f t="shared" si="7"/>
        <v>0</v>
      </c>
      <c r="U9" s="26">
        <f>SUM('ІТБ всього'!U9+'РТБ всього'!U9+'ВДТБ всього'!U9)</f>
        <v>0</v>
      </c>
      <c r="V9" s="9">
        <f t="shared" si="8"/>
        <v>0</v>
      </c>
      <c r="X9" s="47">
        <f aca="true" t="shared" si="10" ref="X9:X34">D9-E9</f>
        <v>408</v>
      </c>
      <c r="Y9" s="16"/>
      <c r="AA9" s="16"/>
      <c r="AC9" s="16"/>
      <c r="AG9" s="16"/>
    </row>
    <row r="10" spans="2:33" ht="15.75">
      <c r="B10" s="3">
        <v>3</v>
      </c>
      <c r="C10" s="17" t="s">
        <v>3</v>
      </c>
      <c r="D10" s="59">
        <f t="shared" si="9"/>
        <v>2338</v>
      </c>
      <c r="E10" s="26">
        <f>SUM('ІТБ всього'!E10+'РТБ всього'!E10+'ВДТБ всього'!E10)</f>
        <v>622</v>
      </c>
      <c r="F10" s="27">
        <f t="shared" si="0"/>
        <v>26.603934987168522</v>
      </c>
      <c r="G10" s="26">
        <f>SUM('ІТБ всього'!G10+'РТБ всього'!G10+'ВДТБ всього'!G10)</f>
        <v>196</v>
      </c>
      <c r="H10" s="4">
        <f t="shared" si="1"/>
        <v>11.421911421911423</v>
      </c>
      <c r="I10" s="26">
        <f>SUM('ІТБ всього'!I10+'РТБ всього'!I10+'ВДТБ всього'!I10)</f>
        <v>1146</v>
      </c>
      <c r="J10" s="9">
        <f t="shared" si="2"/>
        <v>66.78321678321679</v>
      </c>
      <c r="K10" s="26">
        <f>SUM('ІТБ всього'!K10+'РТБ всього'!K10+'ВДТБ всього'!K10)</f>
        <v>201</v>
      </c>
      <c r="L10" s="27">
        <f t="shared" si="3"/>
        <v>11.713286713286713</v>
      </c>
      <c r="M10" s="26">
        <f>SUM('ІТБ всього'!M10+'РТБ всього'!M10+'ВДТБ всього'!M10)</f>
        <v>80</v>
      </c>
      <c r="N10" s="6">
        <f t="shared" si="4"/>
        <v>4.662004662004662</v>
      </c>
      <c r="O10" s="26">
        <f>SUM('ІТБ всього'!O10+'РТБ всього'!O10+'ВДТБ всього'!O10)</f>
        <v>17</v>
      </c>
      <c r="P10" s="27">
        <f t="shared" si="5"/>
        <v>0.9906759906759907</v>
      </c>
      <c r="Q10" s="26">
        <f>SUM('ІТБ всього'!Q10+'РТБ всього'!Q10+'ВДТБ всього'!Q10)</f>
        <v>76</v>
      </c>
      <c r="R10" s="9">
        <f t="shared" si="6"/>
        <v>4.428904428904429</v>
      </c>
      <c r="S10" s="26">
        <f>SUM('ІТБ всього'!S10+'РТБ всього'!S10+'ВДТБ всього'!S10)</f>
        <v>0</v>
      </c>
      <c r="T10" s="9">
        <f t="shared" si="7"/>
        <v>0</v>
      </c>
      <c r="U10" s="26">
        <f>SUM('ІТБ всього'!U10+'РТБ всього'!U10+'ВДТБ всього'!U10)</f>
        <v>0</v>
      </c>
      <c r="V10" s="9">
        <f t="shared" si="8"/>
        <v>0</v>
      </c>
      <c r="W10" s="132"/>
      <c r="X10" s="47">
        <f t="shared" si="10"/>
        <v>1716</v>
      </c>
      <c r="Y10" s="16"/>
      <c r="AA10" s="16"/>
      <c r="AC10" s="16"/>
      <c r="AG10" s="16"/>
    </row>
    <row r="11" spans="2:33" ht="15.75">
      <c r="B11" s="3">
        <v>4</v>
      </c>
      <c r="C11" s="17" t="s">
        <v>4</v>
      </c>
      <c r="D11" s="59">
        <f t="shared" si="9"/>
        <v>1078</v>
      </c>
      <c r="E11" s="26">
        <f>SUM('ІТБ всього'!E11+'РТБ всього'!E11+'ВДТБ всього'!E11)</f>
        <v>306</v>
      </c>
      <c r="F11" s="27">
        <f t="shared" si="0"/>
        <v>28.385899814471244</v>
      </c>
      <c r="G11" s="26">
        <f>SUM('ІТБ всього'!G11+'РТБ всього'!G11+'ВДТБ всього'!G11)</f>
        <v>296</v>
      </c>
      <c r="H11" s="4">
        <f t="shared" si="1"/>
        <v>38.34196891191709</v>
      </c>
      <c r="I11" s="26">
        <f>SUM('ІТБ всього'!I11+'РТБ всього'!I11+'ВДТБ всього'!I11)</f>
        <v>325</v>
      </c>
      <c r="J11" s="9">
        <f t="shared" si="2"/>
        <v>42.09844559585492</v>
      </c>
      <c r="K11" s="26">
        <f>SUM('ІТБ всього'!K11+'РТБ всього'!K11+'ВДТБ всього'!K11)</f>
        <v>87</v>
      </c>
      <c r="L11" s="27">
        <f t="shared" si="3"/>
        <v>11.26943005181347</v>
      </c>
      <c r="M11" s="26">
        <f>SUM('ІТБ всього'!M11+'РТБ всього'!M11+'ВДТБ всього'!M11)</f>
        <v>36</v>
      </c>
      <c r="N11" s="6">
        <f t="shared" si="4"/>
        <v>4.66321243523316</v>
      </c>
      <c r="O11" s="26">
        <f>SUM('ІТБ всього'!O11+'РТБ всього'!O11+'ВДТБ всього'!O11)</f>
        <v>3</v>
      </c>
      <c r="P11" s="27">
        <f t="shared" si="5"/>
        <v>0.38860103626943004</v>
      </c>
      <c r="Q11" s="26">
        <f>SUM('ІТБ всього'!Q11+'РТБ всього'!Q11+'ВДТБ всього'!Q11)</f>
        <v>25</v>
      </c>
      <c r="R11" s="9">
        <f t="shared" si="6"/>
        <v>3.2383419689119166</v>
      </c>
      <c r="S11" s="26">
        <f>SUM('ІТБ всього'!S11+'РТБ всього'!S11+'ВДТБ всього'!S11)</f>
        <v>0</v>
      </c>
      <c r="T11" s="9">
        <f t="shared" si="7"/>
        <v>0</v>
      </c>
      <c r="U11" s="26">
        <f>SUM('ІТБ всього'!U11+'РТБ всього'!U11+'ВДТБ всього'!U11)</f>
        <v>0</v>
      </c>
      <c r="V11" s="9">
        <f t="shared" si="8"/>
        <v>0</v>
      </c>
      <c r="X11" s="47">
        <f t="shared" si="10"/>
        <v>772</v>
      </c>
      <c r="Y11" s="16"/>
      <c r="AA11" s="16"/>
      <c r="AC11" s="16"/>
      <c r="AG11" s="16"/>
    </row>
    <row r="12" spans="2:33" ht="15.75">
      <c r="B12" s="3">
        <v>5</v>
      </c>
      <c r="C12" s="17" t="s">
        <v>5</v>
      </c>
      <c r="D12" s="59">
        <f t="shared" si="9"/>
        <v>537</v>
      </c>
      <c r="E12" s="26">
        <f>SUM('ІТБ всього'!E12+'РТБ всього'!E12+'ВДТБ всього'!E12)</f>
        <v>107</v>
      </c>
      <c r="F12" s="27">
        <f t="shared" si="0"/>
        <v>19.925512104283055</v>
      </c>
      <c r="G12" s="26">
        <f>SUM('ІТБ всього'!G12+'РТБ всього'!G12+'ВДТБ всього'!G12)</f>
        <v>191</v>
      </c>
      <c r="H12" s="4">
        <f t="shared" si="1"/>
        <v>44.41860465116279</v>
      </c>
      <c r="I12" s="26">
        <f>SUM('ІТБ всього'!I12+'РТБ всього'!I12+'ВДТБ всього'!I12)</f>
        <v>129</v>
      </c>
      <c r="J12" s="9">
        <f t="shared" si="2"/>
        <v>30</v>
      </c>
      <c r="K12" s="26">
        <f>SUM('ІТБ всього'!K12+'РТБ всього'!K12+'ВДТБ всього'!K12)</f>
        <v>53</v>
      </c>
      <c r="L12" s="27">
        <f t="shared" si="3"/>
        <v>12.325581395348838</v>
      </c>
      <c r="M12" s="26">
        <f>SUM('ІТБ всього'!M12+'РТБ всього'!M12+'ВДТБ всього'!M12)</f>
        <v>34</v>
      </c>
      <c r="N12" s="6">
        <f t="shared" si="4"/>
        <v>7.906976744186046</v>
      </c>
      <c r="O12" s="26">
        <f>SUM('ІТБ всього'!O12+'РТБ всього'!O12+'ВДТБ всього'!O12)</f>
        <v>3</v>
      </c>
      <c r="P12" s="27">
        <f t="shared" si="5"/>
        <v>0.6976744186046512</v>
      </c>
      <c r="Q12" s="26">
        <f>SUM('ІТБ всього'!Q12+'РТБ всього'!Q12+'ВДТБ всього'!Q12)</f>
        <v>19</v>
      </c>
      <c r="R12" s="9">
        <f t="shared" si="6"/>
        <v>4.4186046511627906</v>
      </c>
      <c r="S12" s="26">
        <f>SUM('ІТБ всього'!S12+'РТБ всього'!S12+'ВДТБ всього'!S12)</f>
        <v>1</v>
      </c>
      <c r="T12" s="9">
        <f t="shared" si="7"/>
        <v>0.23255813953488372</v>
      </c>
      <c r="U12" s="26">
        <f>SUM('ІТБ всього'!U12+'РТБ всього'!U12+'ВДТБ всього'!U12)</f>
        <v>0</v>
      </c>
      <c r="V12" s="9">
        <f t="shared" si="8"/>
        <v>0</v>
      </c>
      <c r="X12" s="47">
        <f t="shared" si="10"/>
        <v>430</v>
      </c>
      <c r="Y12" s="16"/>
      <c r="AA12" s="16"/>
      <c r="AC12" s="16"/>
      <c r="AG12" s="16"/>
    </row>
    <row r="13" spans="2:33" ht="15.75">
      <c r="B13" s="3">
        <v>6</v>
      </c>
      <c r="C13" s="17" t="s">
        <v>6</v>
      </c>
      <c r="D13" s="59">
        <f t="shared" si="9"/>
        <v>793</v>
      </c>
      <c r="E13" s="26">
        <f>SUM('ІТБ всього'!E13+'РТБ всього'!E13+'ВДТБ всього'!E13)</f>
        <v>133</v>
      </c>
      <c r="F13" s="27">
        <f t="shared" si="0"/>
        <v>16.77175283732661</v>
      </c>
      <c r="G13" s="26">
        <f>SUM('ІТБ всього'!G13+'РТБ всього'!G13+'ВДТБ всього'!G13)</f>
        <v>314</v>
      </c>
      <c r="H13" s="4">
        <f t="shared" si="1"/>
        <v>47.57575757575758</v>
      </c>
      <c r="I13" s="26">
        <f>SUM('ІТБ всього'!I13+'РТБ всього'!I13+'ВДТБ всього'!I13)</f>
        <v>157</v>
      </c>
      <c r="J13" s="9">
        <f t="shared" si="2"/>
        <v>23.78787878787879</v>
      </c>
      <c r="K13" s="26">
        <f>SUM('ІТБ всього'!K13+'РТБ всього'!K13+'ВДТБ всього'!K13)</f>
        <v>38</v>
      </c>
      <c r="L13" s="27">
        <f t="shared" si="3"/>
        <v>5.757575757575758</v>
      </c>
      <c r="M13" s="26">
        <f>SUM('ІТБ всього'!M13+'РТБ всього'!M13+'ВДТБ всього'!M13)</f>
        <v>65</v>
      </c>
      <c r="N13" s="6">
        <f t="shared" si="4"/>
        <v>9.848484848484848</v>
      </c>
      <c r="O13" s="26">
        <f>SUM('ІТБ всього'!O13+'РТБ всього'!O13+'ВДТБ всього'!O13)</f>
        <v>2</v>
      </c>
      <c r="P13" s="27">
        <f t="shared" si="5"/>
        <v>0.30303030303030304</v>
      </c>
      <c r="Q13" s="26">
        <f>SUM('ІТБ всього'!Q13+'РТБ всього'!Q13+'ВДТБ всього'!Q13)</f>
        <v>84</v>
      </c>
      <c r="R13" s="9">
        <f t="shared" si="6"/>
        <v>12.727272727272727</v>
      </c>
      <c r="S13" s="26">
        <f>SUM('ІТБ всього'!S13+'РТБ всього'!S13+'ВДТБ всього'!S13)</f>
        <v>0</v>
      </c>
      <c r="T13" s="9">
        <f t="shared" si="7"/>
        <v>0</v>
      </c>
      <c r="U13" s="26">
        <f>SUM('ІТБ всього'!U13+'РТБ всього'!U13+'ВДТБ всього'!U13)</f>
        <v>0</v>
      </c>
      <c r="V13" s="9">
        <f t="shared" si="8"/>
        <v>0</v>
      </c>
      <c r="X13" s="47">
        <f t="shared" si="10"/>
        <v>660</v>
      </c>
      <c r="Y13" s="16"/>
      <c r="AA13" s="16"/>
      <c r="AC13" s="16"/>
      <c r="AG13" s="16"/>
    </row>
    <row r="14" spans="2:33" ht="15.75">
      <c r="B14" s="3">
        <v>7</v>
      </c>
      <c r="C14" s="17" t="s">
        <v>7</v>
      </c>
      <c r="D14" s="59">
        <f t="shared" si="9"/>
        <v>830</v>
      </c>
      <c r="E14" s="26">
        <f>SUM('ІТБ всього'!E14+'РТБ всього'!E14+'ВДТБ всього'!E14)</f>
        <v>268</v>
      </c>
      <c r="F14" s="27">
        <f t="shared" si="0"/>
        <v>32.28915662650602</v>
      </c>
      <c r="G14" s="26">
        <f>SUM('ІТБ всього'!G14+'РТБ всього'!G14+'ВДТБ всього'!G14)</f>
        <v>119</v>
      </c>
      <c r="H14" s="4">
        <f t="shared" si="1"/>
        <v>21.17437722419929</v>
      </c>
      <c r="I14" s="26">
        <f>SUM('ІТБ всього'!I14+'РТБ всього'!I14+'ВДТБ всього'!I14)</f>
        <v>337</v>
      </c>
      <c r="J14" s="9">
        <f t="shared" si="2"/>
        <v>59.9644128113879</v>
      </c>
      <c r="K14" s="26">
        <f>SUM('ІТБ всього'!K14+'РТБ всього'!K14+'ВДТБ всього'!K14)</f>
        <v>43</v>
      </c>
      <c r="L14" s="27">
        <f t="shared" si="3"/>
        <v>7.6512455516014235</v>
      </c>
      <c r="M14" s="26">
        <f>SUM('ІТБ всього'!M14+'РТБ всього'!M14+'ВДТБ всього'!M14)</f>
        <v>24</v>
      </c>
      <c r="N14" s="6">
        <f t="shared" si="4"/>
        <v>4.270462633451958</v>
      </c>
      <c r="O14" s="26">
        <f>SUM('ІТБ всього'!O14+'РТБ всього'!O14+'ВДТБ всього'!O14)</f>
        <v>1</v>
      </c>
      <c r="P14" s="27">
        <f t="shared" si="5"/>
        <v>0.1779359430604982</v>
      </c>
      <c r="Q14" s="26">
        <f>SUM('ІТБ всього'!Q14+'РТБ всього'!Q14+'ВДТБ всього'!Q14)</f>
        <v>35</v>
      </c>
      <c r="R14" s="9">
        <f t="shared" si="6"/>
        <v>6.227758007117438</v>
      </c>
      <c r="S14" s="26">
        <f>SUM('ІТБ всього'!S14+'РТБ всього'!S14+'ВДТБ всього'!S14)</f>
        <v>3</v>
      </c>
      <c r="T14" s="9">
        <f t="shared" si="7"/>
        <v>0.5338078291814947</v>
      </c>
      <c r="U14" s="26">
        <f>SUM('ІТБ всього'!U14+'РТБ всього'!U14+'ВДТБ всього'!U14)</f>
        <v>0</v>
      </c>
      <c r="V14" s="9">
        <f t="shared" si="8"/>
        <v>0</v>
      </c>
      <c r="X14" s="47">
        <f t="shared" si="10"/>
        <v>562</v>
      </c>
      <c r="Y14" s="16"/>
      <c r="AA14" s="16"/>
      <c r="AC14" s="16"/>
      <c r="AG14" s="16"/>
    </row>
    <row r="15" spans="2:33" ht="15.75">
      <c r="B15" s="3">
        <v>8</v>
      </c>
      <c r="C15" s="17" t="s">
        <v>8</v>
      </c>
      <c r="D15" s="59">
        <f t="shared" si="9"/>
        <v>454</v>
      </c>
      <c r="E15" s="26">
        <f>SUM('ІТБ всього'!E15+'РТБ всього'!E15+'ВДТБ всього'!E15)</f>
        <v>58</v>
      </c>
      <c r="F15" s="27">
        <f t="shared" si="0"/>
        <v>12.77533039647577</v>
      </c>
      <c r="G15" s="26">
        <f>SUM('ІТБ всього'!G15+'РТБ всього'!G15+'ВДТБ всього'!G15)</f>
        <v>171</v>
      </c>
      <c r="H15" s="4">
        <f t="shared" si="1"/>
        <v>43.18181818181818</v>
      </c>
      <c r="I15" s="26">
        <f>SUM('ІТБ всього'!I15+'РТБ всього'!I15+'ВДТБ всього'!I15)</f>
        <v>125</v>
      </c>
      <c r="J15" s="9">
        <f t="shared" si="2"/>
        <v>31.565656565656564</v>
      </c>
      <c r="K15" s="26">
        <f>SUM('ІТБ всього'!K15+'РТБ всього'!K15+'ВДТБ всього'!K15)</f>
        <v>26</v>
      </c>
      <c r="L15" s="27">
        <f t="shared" si="3"/>
        <v>6.565656565656567</v>
      </c>
      <c r="M15" s="26">
        <f>SUM('ІТБ всього'!M15+'РТБ всього'!M15+'ВДТБ всього'!M15)</f>
        <v>41</v>
      </c>
      <c r="N15" s="6">
        <f t="shared" si="4"/>
        <v>10.353535353535353</v>
      </c>
      <c r="O15" s="26">
        <f>SUM('ІТБ всього'!O15+'РТБ всього'!O15+'ВДТБ всього'!O15)</f>
        <v>11</v>
      </c>
      <c r="P15" s="27">
        <f t="shared" si="5"/>
        <v>2.7777777777777777</v>
      </c>
      <c r="Q15" s="26">
        <f>SUM('ІТБ всього'!Q15+'РТБ всього'!Q15+'ВДТБ всього'!Q15)</f>
        <v>22</v>
      </c>
      <c r="R15" s="9">
        <f t="shared" si="6"/>
        <v>5.555555555555555</v>
      </c>
      <c r="S15" s="26">
        <f>SUM('ІТБ всього'!S15+'РТБ всього'!S15+'ВДТБ всього'!S15)</f>
        <v>0</v>
      </c>
      <c r="T15" s="9">
        <f t="shared" si="7"/>
        <v>0</v>
      </c>
      <c r="U15" s="26">
        <f>SUM('ІТБ всього'!U15+'РТБ всього'!U15+'ВДТБ всього'!U15)</f>
        <v>0</v>
      </c>
      <c r="V15" s="9">
        <f t="shared" si="8"/>
        <v>0</v>
      </c>
      <c r="X15" s="47">
        <f t="shared" si="10"/>
        <v>396</v>
      </c>
      <c r="Y15" s="16"/>
      <c r="AA15" s="16"/>
      <c r="AC15" s="16"/>
      <c r="AG15" s="16"/>
    </row>
    <row r="16" spans="2:33" ht="15.75">
      <c r="B16" s="3">
        <v>9</v>
      </c>
      <c r="C16" s="17" t="s">
        <v>9</v>
      </c>
      <c r="D16" s="59">
        <f t="shared" si="9"/>
        <v>840</v>
      </c>
      <c r="E16" s="26">
        <f>SUM('ІТБ всього'!E16+'РТБ всього'!E16+'ВДТБ всього'!E16)</f>
        <v>177</v>
      </c>
      <c r="F16" s="27">
        <f t="shared" si="0"/>
        <v>21.071428571428573</v>
      </c>
      <c r="G16" s="26">
        <f>SUM('ІТБ всього'!G16+'РТБ всього'!G16+'ВДТБ всього'!G16)</f>
        <v>137</v>
      </c>
      <c r="H16" s="4">
        <f t="shared" si="1"/>
        <v>20.66365007541478</v>
      </c>
      <c r="I16" s="26">
        <f>SUM('ІТБ всього'!I16+'РТБ всього'!I16+'ВДТБ всього'!I16)</f>
        <v>373</v>
      </c>
      <c r="J16" s="9">
        <f t="shared" si="2"/>
        <v>56.25942684766214</v>
      </c>
      <c r="K16" s="26">
        <f>SUM('ІТБ всього'!K16+'РТБ всього'!K16+'ВДТБ всього'!K16)</f>
        <v>79</v>
      </c>
      <c r="L16" s="27">
        <f t="shared" si="3"/>
        <v>11.91553544494721</v>
      </c>
      <c r="M16" s="26">
        <f>SUM('ІТБ всього'!M16+'РТБ всього'!M16+'ВДТБ всього'!M16)</f>
        <v>11</v>
      </c>
      <c r="N16" s="6">
        <f t="shared" si="4"/>
        <v>1.6591251885369533</v>
      </c>
      <c r="O16" s="26">
        <f>SUM('ІТБ всього'!O16+'РТБ всього'!O16+'ВДТБ всього'!O16)</f>
        <v>24</v>
      </c>
      <c r="P16" s="27">
        <f t="shared" si="5"/>
        <v>3.619909502262444</v>
      </c>
      <c r="Q16" s="26">
        <f>SUM('ІТБ всього'!Q16+'РТБ всього'!Q16+'ВДТБ всього'!Q16)</f>
        <v>39</v>
      </c>
      <c r="R16" s="9">
        <f t="shared" si="6"/>
        <v>5.88235294117647</v>
      </c>
      <c r="S16" s="26">
        <f>SUM('ІТБ всього'!S16+'РТБ всього'!S16+'ВДТБ всього'!S16)</f>
        <v>0</v>
      </c>
      <c r="T16" s="9">
        <f t="shared" si="7"/>
        <v>0</v>
      </c>
      <c r="U16" s="26">
        <f>SUM('ІТБ всього'!U16+'РТБ всього'!U16+'ВДТБ всього'!U16)</f>
        <v>0</v>
      </c>
      <c r="V16" s="9">
        <f t="shared" si="8"/>
        <v>0</v>
      </c>
      <c r="W16" s="132"/>
      <c r="X16" s="47">
        <f t="shared" si="10"/>
        <v>663</v>
      </c>
      <c r="Y16" s="16"/>
      <c r="AA16" s="16"/>
      <c r="AC16" s="16"/>
      <c r="AG16" s="16"/>
    </row>
    <row r="17" spans="2:33" ht="15.75">
      <c r="B17" s="3">
        <v>10</v>
      </c>
      <c r="C17" s="17" t="s">
        <v>10</v>
      </c>
      <c r="D17" s="59">
        <f t="shared" si="9"/>
        <v>554</v>
      </c>
      <c r="E17" s="26">
        <f>SUM('ІТБ всього'!E17+'РТБ всього'!E17+'ВДТБ всього'!E17)</f>
        <v>150</v>
      </c>
      <c r="F17" s="27">
        <f t="shared" si="0"/>
        <v>27.075812274368232</v>
      </c>
      <c r="G17" s="26">
        <f>SUM('ІТБ всього'!G17+'РТБ всього'!G17+'ВДТБ всього'!G17)</f>
        <v>49</v>
      </c>
      <c r="H17" s="4">
        <f t="shared" si="1"/>
        <v>12.128712871287128</v>
      </c>
      <c r="I17" s="26">
        <f>SUM('ІТБ всього'!I17+'РТБ всього'!I17+'ВДТБ всього'!I17)</f>
        <v>262</v>
      </c>
      <c r="J17" s="9">
        <f t="shared" si="2"/>
        <v>64.85148514851485</v>
      </c>
      <c r="K17" s="26">
        <f>SUM('ІТБ всього'!K17+'РТБ всього'!K17+'ВДТБ всього'!K17)</f>
        <v>58</v>
      </c>
      <c r="L17" s="27">
        <f t="shared" si="3"/>
        <v>14.356435643564355</v>
      </c>
      <c r="M17" s="26">
        <f>SUM('ІТБ всього'!M17+'РТБ всього'!M17+'ВДТБ всього'!M17)</f>
        <v>14</v>
      </c>
      <c r="N17" s="6">
        <f t="shared" si="4"/>
        <v>3.4653465346534658</v>
      </c>
      <c r="O17" s="26">
        <f>SUM('ІТБ всього'!O17+'РТБ всього'!O17+'ВДТБ всього'!O17)</f>
        <v>3</v>
      </c>
      <c r="P17" s="27">
        <f t="shared" si="5"/>
        <v>0.7425742574257426</v>
      </c>
      <c r="Q17" s="26">
        <f>SUM('ІТБ всього'!Q17+'РТБ всього'!Q17+'ВДТБ всього'!Q17)</f>
        <v>18</v>
      </c>
      <c r="R17" s="9">
        <f t="shared" si="6"/>
        <v>4.455445544554455</v>
      </c>
      <c r="S17" s="26">
        <f>SUM('ІТБ всього'!S17+'РТБ всього'!S17+'ВДТБ всього'!S17)</f>
        <v>0</v>
      </c>
      <c r="T17" s="9">
        <f t="shared" si="7"/>
        <v>0</v>
      </c>
      <c r="U17" s="26">
        <f>SUM('ІТБ всього'!U17+'РТБ всього'!U17+'ВДТБ всього'!U17)</f>
        <v>0</v>
      </c>
      <c r="V17" s="9">
        <f t="shared" si="8"/>
        <v>0</v>
      </c>
      <c r="X17" s="47">
        <f t="shared" si="10"/>
        <v>404</v>
      </c>
      <c r="Y17" s="16"/>
      <c r="AA17" s="16"/>
      <c r="AC17" s="16"/>
      <c r="AG17" s="16"/>
    </row>
    <row r="18" spans="2:33" ht="15.75">
      <c r="B18" s="3">
        <v>11</v>
      </c>
      <c r="C18" s="17" t="s">
        <v>11</v>
      </c>
      <c r="D18" s="59">
        <f t="shared" si="9"/>
        <v>353</v>
      </c>
      <c r="E18" s="26">
        <f>SUM('ІТБ всього'!E18+'РТБ всього'!E18+'ВДТБ всього'!E18)</f>
        <v>125</v>
      </c>
      <c r="F18" s="27">
        <f t="shared" si="0"/>
        <v>35.41076487252124</v>
      </c>
      <c r="G18" s="26">
        <f>SUM('ІТБ всього'!G18+'РТБ всього'!G18+'ВДТБ всього'!G18)</f>
        <v>4</v>
      </c>
      <c r="H18" s="4">
        <f t="shared" si="1"/>
        <v>1.7543859649122806</v>
      </c>
      <c r="I18" s="26">
        <f>SUM('ІТБ всього'!I18+'РТБ всього'!I18+'ВДТБ всього'!I18)</f>
        <v>146</v>
      </c>
      <c r="J18" s="9">
        <f t="shared" si="2"/>
        <v>64.03508771929825</v>
      </c>
      <c r="K18" s="26">
        <f>SUM('ІТБ всього'!K18+'РТБ всього'!K18+'ВДТБ всього'!K18)</f>
        <v>31</v>
      </c>
      <c r="L18" s="27">
        <f t="shared" si="3"/>
        <v>13.596491228070176</v>
      </c>
      <c r="M18" s="26">
        <f>SUM('ІТБ всього'!M18+'РТБ всього'!M18+'ВДТБ всього'!M18)</f>
        <v>10</v>
      </c>
      <c r="N18" s="6">
        <f t="shared" si="4"/>
        <v>4.385964912280701</v>
      </c>
      <c r="O18" s="26">
        <f>SUM('ІТБ всього'!O18+'РТБ всього'!O18+'ВДТБ всього'!O18)</f>
        <v>12</v>
      </c>
      <c r="P18" s="27">
        <f t="shared" si="5"/>
        <v>5.263157894736842</v>
      </c>
      <c r="Q18" s="26">
        <f>SUM('ІТБ всього'!Q18+'РТБ всього'!Q18+'ВДТБ всього'!Q18)</f>
        <v>22</v>
      </c>
      <c r="R18" s="9">
        <f t="shared" si="6"/>
        <v>9.649122807017543</v>
      </c>
      <c r="S18" s="26">
        <f>SUM('ІТБ всього'!S18+'РТБ всього'!S18+'ВДТБ всього'!S18)</f>
        <v>3</v>
      </c>
      <c r="T18" s="9">
        <f t="shared" si="7"/>
        <v>1.3157894736842104</v>
      </c>
      <c r="U18" s="26">
        <f>SUM('ІТБ всього'!U18+'РТБ всього'!U18+'ВДТБ всього'!U18)</f>
        <v>0</v>
      </c>
      <c r="V18" s="9">
        <f t="shared" si="8"/>
        <v>0</v>
      </c>
      <c r="W18" s="132"/>
      <c r="X18" s="47">
        <f t="shared" si="10"/>
        <v>228</v>
      </c>
      <c r="Y18" s="16"/>
      <c r="AA18" s="16"/>
      <c r="AC18" s="16"/>
      <c r="AG18" s="16"/>
    </row>
    <row r="19" spans="2:33" ht="15.75">
      <c r="B19" s="3">
        <v>12</v>
      </c>
      <c r="C19" s="17" t="s">
        <v>12</v>
      </c>
      <c r="D19" s="59">
        <f t="shared" si="9"/>
        <v>1132</v>
      </c>
      <c r="E19" s="26">
        <f>SUM('ІТБ всього'!E19+'РТБ всього'!E19+'ВДТБ всього'!E19)</f>
        <v>204</v>
      </c>
      <c r="F19" s="27">
        <f t="shared" si="0"/>
        <v>18.021201413427562</v>
      </c>
      <c r="G19" s="26">
        <f>SUM('ІТБ всього'!G19+'РТБ всього'!G19+'ВДТБ всього'!G19)</f>
        <v>259</v>
      </c>
      <c r="H19" s="4">
        <f t="shared" si="1"/>
        <v>27.90948275862069</v>
      </c>
      <c r="I19" s="26">
        <f>SUM('ІТБ всього'!I19+'РТБ всього'!I19+'ВДТБ всього'!I19)</f>
        <v>499</v>
      </c>
      <c r="J19" s="9">
        <f t="shared" si="2"/>
        <v>53.771551724137936</v>
      </c>
      <c r="K19" s="26">
        <f>SUM('ІТБ всього'!K19+'РТБ всього'!K19+'ВДТБ всього'!K19)</f>
        <v>127</v>
      </c>
      <c r="L19" s="27">
        <f t="shared" si="3"/>
        <v>13.685344827586206</v>
      </c>
      <c r="M19" s="26">
        <f>SUM('ІТБ всього'!M19+'РТБ всього'!M19+'ВДТБ всього'!M19)</f>
        <v>17</v>
      </c>
      <c r="N19" s="6">
        <f t="shared" si="4"/>
        <v>1.8318965517241377</v>
      </c>
      <c r="O19" s="26">
        <f>SUM('ІТБ всього'!O19+'РТБ всього'!O19+'ВДТБ всього'!O19)</f>
        <v>6</v>
      </c>
      <c r="P19" s="27">
        <f t="shared" si="5"/>
        <v>0.646551724137931</v>
      </c>
      <c r="Q19" s="26">
        <f>SUM('ІТБ всього'!Q19+'РТБ всього'!Q19+'ВДТБ всього'!Q19)</f>
        <v>20</v>
      </c>
      <c r="R19" s="9">
        <f t="shared" si="6"/>
        <v>2.1551724137931036</v>
      </c>
      <c r="S19" s="26">
        <f>SUM('ІТБ всього'!S19+'РТБ всього'!S19+'ВДТБ всього'!S19)</f>
        <v>0</v>
      </c>
      <c r="T19" s="9">
        <f t="shared" si="7"/>
        <v>0</v>
      </c>
      <c r="U19" s="26">
        <f>SUM('ІТБ всього'!U19+'РТБ всього'!U19+'ВДТБ всього'!U19)</f>
        <v>0</v>
      </c>
      <c r="V19" s="9">
        <f t="shared" si="8"/>
        <v>0</v>
      </c>
      <c r="X19" s="47">
        <f t="shared" si="10"/>
        <v>928</v>
      </c>
      <c r="Y19" s="16"/>
      <c r="AA19" s="16"/>
      <c r="AC19" s="16"/>
      <c r="AG19" s="16"/>
    </row>
    <row r="20" spans="2:33" ht="15.75">
      <c r="B20" s="3">
        <v>13</v>
      </c>
      <c r="C20" s="17" t="s">
        <v>13</v>
      </c>
      <c r="D20" s="59">
        <f t="shared" si="9"/>
        <v>581</v>
      </c>
      <c r="E20" s="26">
        <f>SUM('ІТБ всього'!E20+'РТБ всього'!E20+'ВДТБ всього'!E20)</f>
        <v>202</v>
      </c>
      <c r="F20" s="27">
        <f t="shared" si="0"/>
        <v>34.76764199655766</v>
      </c>
      <c r="G20" s="26">
        <f>SUM('ІТБ всього'!G20+'РТБ всього'!G20+'ВДТБ всього'!G20)</f>
        <v>46</v>
      </c>
      <c r="H20" s="4">
        <f t="shared" si="1"/>
        <v>12.137203166226913</v>
      </c>
      <c r="I20" s="26">
        <f>SUM('ІТБ всього'!I20+'РТБ всього'!I20+'ВДТБ всього'!I20)</f>
        <v>260</v>
      </c>
      <c r="J20" s="9">
        <f t="shared" si="2"/>
        <v>68.60158311345647</v>
      </c>
      <c r="K20" s="26">
        <f>SUM('ІТБ всього'!K20+'РТБ всього'!K20+'ВДТБ всього'!K20)</f>
        <v>34</v>
      </c>
      <c r="L20" s="27">
        <f t="shared" si="3"/>
        <v>8.970976253298153</v>
      </c>
      <c r="M20" s="26">
        <f>SUM('ІТБ всього'!M20+'РТБ всього'!M20+'ВДТБ всього'!M20)</f>
        <v>10</v>
      </c>
      <c r="N20" s="6">
        <f t="shared" si="4"/>
        <v>2.638522427440633</v>
      </c>
      <c r="O20" s="26">
        <f>SUM('ІТБ всього'!O20+'РТБ всього'!O20+'ВДТБ всього'!O20)</f>
        <v>7</v>
      </c>
      <c r="P20" s="27">
        <f t="shared" si="5"/>
        <v>1.8469656992084433</v>
      </c>
      <c r="Q20" s="26">
        <f>SUM('ІТБ всього'!Q20+'РТБ всього'!Q20+'ВДТБ всього'!Q20)</f>
        <v>22</v>
      </c>
      <c r="R20" s="9">
        <f t="shared" si="6"/>
        <v>5.804749340369393</v>
      </c>
      <c r="S20" s="26">
        <f>SUM('ІТБ всього'!S20+'РТБ всього'!S20+'ВДТБ всього'!S20)</f>
        <v>0</v>
      </c>
      <c r="T20" s="9">
        <f t="shared" si="7"/>
        <v>0</v>
      </c>
      <c r="U20" s="26">
        <f>SUM('ІТБ всього'!U20+'РТБ всього'!U20+'ВДТБ всього'!U20)</f>
        <v>0</v>
      </c>
      <c r="V20" s="9">
        <f t="shared" si="8"/>
        <v>0</v>
      </c>
      <c r="X20" s="47">
        <f t="shared" si="10"/>
        <v>379</v>
      </c>
      <c r="Y20" s="16"/>
      <c r="AA20" s="16"/>
      <c r="AC20" s="16"/>
      <c r="AG20" s="16"/>
    </row>
    <row r="21" spans="2:33" ht="15.75">
      <c r="B21" s="3">
        <v>14</v>
      </c>
      <c r="C21" s="17" t="s">
        <v>14</v>
      </c>
      <c r="D21" s="59">
        <f t="shared" si="9"/>
        <v>2286</v>
      </c>
      <c r="E21" s="26">
        <f>SUM('ІТБ всього'!E21+'РТБ всього'!E21+'ВДТБ всього'!E21)</f>
        <v>480</v>
      </c>
      <c r="F21" s="27">
        <f t="shared" si="0"/>
        <v>20.99737532808399</v>
      </c>
      <c r="G21" s="26">
        <f>SUM('ІТБ всього'!G21+'РТБ всього'!G21+'ВДТБ всього'!G21)</f>
        <v>546</v>
      </c>
      <c r="H21" s="4">
        <f t="shared" si="1"/>
        <v>30.23255813953488</v>
      </c>
      <c r="I21" s="26">
        <f>SUM('ІТБ всього'!I21+'РТБ всього'!I21+'ВДТБ всього'!I21)</f>
        <v>699</v>
      </c>
      <c r="J21" s="9">
        <f t="shared" si="2"/>
        <v>38.70431893687707</v>
      </c>
      <c r="K21" s="26">
        <f>SUM('ІТБ всього'!K21+'РТБ всього'!K21+'ВДТБ всього'!K21)</f>
        <v>189</v>
      </c>
      <c r="L21" s="27">
        <f t="shared" si="3"/>
        <v>10.465116279069768</v>
      </c>
      <c r="M21" s="26">
        <f>SUM('ІТБ всього'!M21+'РТБ всього'!M21+'ВДТБ всього'!M21)</f>
        <v>95</v>
      </c>
      <c r="N21" s="6">
        <f t="shared" si="4"/>
        <v>5.260243632336656</v>
      </c>
      <c r="O21" s="26">
        <f>SUM('ІТБ всього'!O21+'РТБ всього'!O21+'ВДТБ всього'!O21)</f>
        <v>32</v>
      </c>
      <c r="P21" s="27">
        <f t="shared" si="5"/>
        <v>1.7718715393133997</v>
      </c>
      <c r="Q21" s="26">
        <f>SUM('ІТБ всього'!Q21+'РТБ всього'!Q21+'ВДТБ всього'!Q21)</f>
        <v>244</v>
      </c>
      <c r="R21" s="9">
        <f t="shared" si="6"/>
        <v>13.510520487264674</v>
      </c>
      <c r="S21" s="26">
        <f>SUM('ІТБ всього'!S21+'РТБ всього'!S21+'ВДТБ всього'!S21)</f>
        <v>1</v>
      </c>
      <c r="T21" s="9">
        <f t="shared" si="7"/>
        <v>0.05537098560354374</v>
      </c>
      <c r="U21" s="26">
        <f>SUM('ІТБ всього'!U21+'РТБ всього'!U21+'ВДТБ всього'!U21)</f>
        <v>0</v>
      </c>
      <c r="V21" s="9">
        <f t="shared" si="8"/>
        <v>0</v>
      </c>
      <c r="X21" s="47">
        <f t="shared" si="10"/>
        <v>1806</v>
      </c>
      <c r="Y21" s="16"/>
      <c r="AA21" s="16"/>
      <c r="AC21" s="16"/>
      <c r="AG21" s="16"/>
    </row>
    <row r="22" spans="2:33" ht="15.75">
      <c r="B22" s="3">
        <v>15</v>
      </c>
      <c r="C22" s="17" t="s">
        <v>15</v>
      </c>
      <c r="D22" s="59">
        <f t="shared" si="9"/>
        <v>571</v>
      </c>
      <c r="E22" s="26">
        <f>SUM('ІТБ всього'!E22+'РТБ всього'!E22+'ВДТБ всього'!E22)</f>
        <v>155</v>
      </c>
      <c r="F22" s="27">
        <f t="shared" si="0"/>
        <v>27.145359019264447</v>
      </c>
      <c r="G22" s="26">
        <f>SUM('ІТБ всього'!G22+'РТБ всього'!G22+'ВДТБ всього'!G22)</f>
        <v>187</v>
      </c>
      <c r="H22" s="4">
        <f t="shared" si="1"/>
        <v>44.95192307692308</v>
      </c>
      <c r="I22" s="26">
        <f>SUM('ІТБ всього'!I22+'РТБ всього'!I22+'ВДТБ всього'!I22)</f>
        <v>131</v>
      </c>
      <c r="J22" s="9">
        <f t="shared" si="2"/>
        <v>31.490384615384613</v>
      </c>
      <c r="K22" s="26">
        <f>SUM('ІТБ всього'!K22+'РТБ всього'!K22+'ВДТБ всього'!K22)</f>
        <v>38</v>
      </c>
      <c r="L22" s="27">
        <f t="shared" si="3"/>
        <v>9.134615384615383</v>
      </c>
      <c r="M22" s="26">
        <f>SUM('ІТБ всього'!M22+'РТБ всього'!M22+'ВДТБ всього'!M22)</f>
        <v>34</v>
      </c>
      <c r="N22" s="6">
        <f t="shared" si="4"/>
        <v>8.173076923076923</v>
      </c>
      <c r="O22" s="26">
        <f>SUM('ІТБ всього'!O22+'РТБ всього'!O22+'ВДТБ всього'!O22)</f>
        <v>6</v>
      </c>
      <c r="P22" s="27">
        <f t="shared" si="5"/>
        <v>1.4423076923076923</v>
      </c>
      <c r="Q22" s="26">
        <f>SUM('ІТБ всього'!Q22+'РТБ всього'!Q22+'ВДТБ всього'!Q22)</f>
        <v>20</v>
      </c>
      <c r="R22" s="9">
        <f t="shared" si="6"/>
        <v>4.807692307692308</v>
      </c>
      <c r="S22" s="26">
        <f>SUM('ІТБ всього'!S22+'РТБ всього'!S22+'ВДТБ всього'!S22)</f>
        <v>0</v>
      </c>
      <c r="T22" s="9">
        <f t="shared" si="7"/>
        <v>0</v>
      </c>
      <c r="U22" s="26">
        <f>SUM('ІТБ всього'!U22+'РТБ всього'!U22+'ВДТБ всього'!U22)</f>
        <v>0</v>
      </c>
      <c r="V22" s="9">
        <f t="shared" si="8"/>
        <v>0</v>
      </c>
      <c r="X22" s="47">
        <f t="shared" si="10"/>
        <v>416</v>
      </c>
      <c r="Y22" s="16"/>
      <c r="AA22" s="16"/>
      <c r="AC22" s="16"/>
      <c r="AG22" s="16"/>
    </row>
    <row r="23" spans="2:33" ht="15.75">
      <c r="B23" s="3">
        <v>16</v>
      </c>
      <c r="C23" s="17" t="s">
        <v>16</v>
      </c>
      <c r="D23" s="59">
        <f t="shared" si="9"/>
        <v>448</v>
      </c>
      <c r="E23" s="26">
        <f>SUM('ІТБ всього'!E23+'РТБ всього'!E23+'ВДТБ всього'!E23)</f>
        <v>49</v>
      </c>
      <c r="F23" s="27">
        <f t="shared" si="0"/>
        <v>10.9375</v>
      </c>
      <c r="G23" s="26">
        <f>SUM('ІТБ всього'!G23+'РТБ всього'!G23+'ВДТБ всього'!G23)</f>
        <v>119</v>
      </c>
      <c r="H23" s="4">
        <f t="shared" si="1"/>
        <v>29.82456140350877</v>
      </c>
      <c r="I23" s="26">
        <f>SUM('ІТБ всього'!I23+'РТБ всього'!I23+'ВДТБ всього'!I23)</f>
        <v>190</v>
      </c>
      <c r="J23" s="9">
        <f t="shared" si="2"/>
        <v>47.61904761904761</v>
      </c>
      <c r="K23" s="26">
        <f>SUM('ІТБ всього'!K23+'РТБ всього'!K23+'ВДТБ всього'!K23)</f>
        <v>39</v>
      </c>
      <c r="L23" s="27">
        <f t="shared" si="3"/>
        <v>9.774436090225564</v>
      </c>
      <c r="M23" s="26">
        <f>SUM('ІТБ всього'!M23+'РТБ всього'!M23+'ВДТБ всього'!M23)</f>
        <v>34</v>
      </c>
      <c r="N23" s="6">
        <f t="shared" si="4"/>
        <v>8.521303258145362</v>
      </c>
      <c r="O23" s="26">
        <f>SUM('ІТБ всього'!O23+'РТБ всього'!O23+'ВДТБ всього'!O23)</f>
        <v>5</v>
      </c>
      <c r="P23" s="27">
        <f t="shared" si="5"/>
        <v>1.2531328320802004</v>
      </c>
      <c r="Q23" s="26">
        <f>SUM('ІТБ всього'!Q23+'РТБ всього'!Q23+'ВДТБ всього'!Q23)</f>
        <v>12</v>
      </c>
      <c r="R23" s="9">
        <f t="shared" si="6"/>
        <v>3.007518796992481</v>
      </c>
      <c r="S23" s="26">
        <f>SUM('ІТБ всього'!S23+'РТБ всього'!S23+'ВДТБ всього'!S23)</f>
        <v>0</v>
      </c>
      <c r="T23" s="9">
        <f t="shared" si="7"/>
        <v>0</v>
      </c>
      <c r="U23" s="26">
        <f>SUM('ІТБ всього'!U23+'РТБ всього'!U23+'ВДТБ всього'!U23)</f>
        <v>0</v>
      </c>
      <c r="V23" s="9">
        <f t="shared" si="8"/>
        <v>0</v>
      </c>
      <c r="X23" s="47">
        <f t="shared" si="10"/>
        <v>399</v>
      </c>
      <c r="Y23" s="16"/>
      <c r="AA23" s="16"/>
      <c r="AC23" s="16"/>
      <c r="AG23" s="16"/>
    </row>
    <row r="24" spans="2:33" ht="15.75">
      <c r="B24" s="3">
        <v>17</v>
      </c>
      <c r="C24" s="17" t="s">
        <v>17</v>
      </c>
      <c r="D24" s="59">
        <f t="shared" si="9"/>
        <v>450</v>
      </c>
      <c r="E24" s="26">
        <f>SUM('ІТБ всього'!E24+'РТБ всього'!E24+'ВДТБ всього'!E24)</f>
        <v>109</v>
      </c>
      <c r="F24" s="27">
        <f t="shared" si="0"/>
        <v>24.22222222222222</v>
      </c>
      <c r="G24" s="26">
        <f>SUM('ІТБ всього'!G24+'РТБ всього'!G24+'ВДТБ всього'!G24)</f>
        <v>51</v>
      </c>
      <c r="H24" s="4">
        <f t="shared" si="1"/>
        <v>14.95601173020528</v>
      </c>
      <c r="I24" s="26">
        <f>SUM('ІТБ всього'!I24+'РТБ всього'!I24+'ВДТБ всього'!I24)</f>
        <v>230</v>
      </c>
      <c r="J24" s="9">
        <f t="shared" si="2"/>
        <v>67.44868035190615</v>
      </c>
      <c r="K24" s="26">
        <f>SUM('ІТБ всього'!K24+'РТБ всього'!K24+'ВДТБ всього'!K24)</f>
        <v>37</v>
      </c>
      <c r="L24" s="27">
        <f t="shared" si="3"/>
        <v>10.850439882697946</v>
      </c>
      <c r="M24" s="26">
        <f>SUM('ІТБ всього'!M24+'РТБ всього'!M24+'ВДТБ всього'!M24)</f>
        <v>13</v>
      </c>
      <c r="N24" s="6">
        <f t="shared" si="4"/>
        <v>3.812316715542522</v>
      </c>
      <c r="O24" s="26">
        <f>SUM('ІТБ всього'!O24+'РТБ всього'!O24+'ВДТБ всього'!O24)</f>
        <v>2</v>
      </c>
      <c r="P24" s="27">
        <f t="shared" si="5"/>
        <v>0.5865102639296188</v>
      </c>
      <c r="Q24" s="26">
        <f>SUM('ІТБ всього'!Q24+'РТБ всього'!Q24+'ВДТБ всього'!Q24)</f>
        <v>6</v>
      </c>
      <c r="R24" s="9">
        <f t="shared" si="6"/>
        <v>1.7595307917888565</v>
      </c>
      <c r="S24" s="26">
        <f>SUM('ІТБ всього'!S24+'РТБ всього'!S24+'ВДТБ всього'!S24)</f>
        <v>2</v>
      </c>
      <c r="T24" s="9">
        <f t="shared" si="7"/>
        <v>0.5865102639296188</v>
      </c>
      <c r="U24" s="26">
        <f>SUM('ІТБ всього'!U24+'РТБ всього'!U24+'ВДТБ всього'!U24)</f>
        <v>0</v>
      </c>
      <c r="V24" s="9">
        <f t="shared" si="8"/>
        <v>0</v>
      </c>
      <c r="X24" s="47">
        <f t="shared" si="10"/>
        <v>341</v>
      </c>
      <c r="Y24" s="16"/>
      <c r="AA24" s="16"/>
      <c r="AC24" s="16"/>
      <c r="AG24" s="16"/>
    </row>
    <row r="25" spans="2:33" ht="15.75">
      <c r="B25" s="3">
        <v>18</v>
      </c>
      <c r="C25" s="17" t="s">
        <v>18</v>
      </c>
      <c r="D25" s="59">
        <f t="shared" si="9"/>
        <v>235</v>
      </c>
      <c r="E25" s="26">
        <f>SUM('ІТБ всього'!E25+'РТБ всього'!E25+'ВДТБ всього'!E25)</f>
        <v>39</v>
      </c>
      <c r="F25" s="27">
        <f t="shared" si="0"/>
        <v>16.595744680851062</v>
      </c>
      <c r="G25" s="26">
        <f>SUM('ІТБ всього'!G25+'РТБ всього'!G25+'ВДТБ всього'!G25)</f>
        <v>33</v>
      </c>
      <c r="H25" s="4">
        <f t="shared" si="1"/>
        <v>16.83673469387755</v>
      </c>
      <c r="I25" s="26">
        <f>SUM('ІТБ всього'!I25+'РТБ всього'!I25+'ВДТБ всього'!I25)</f>
        <v>126</v>
      </c>
      <c r="J25" s="9">
        <f t="shared" si="2"/>
        <v>64.28571428571429</v>
      </c>
      <c r="K25" s="26">
        <f>SUM('ІТБ всього'!K25+'РТБ всього'!K25+'ВДТБ всього'!K25)</f>
        <v>19</v>
      </c>
      <c r="L25" s="27">
        <f t="shared" si="3"/>
        <v>9.693877551020408</v>
      </c>
      <c r="M25" s="26">
        <f>SUM('ІТБ всього'!M25+'РТБ всього'!M25+'ВДТБ всього'!M25)</f>
        <v>8</v>
      </c>
      <c r="N25" s="6">
        <f t="shared" si="4"/>
        <v>4.081632653061225</v>
      </c>
      <c r="O25" s="26">
        <f>SUM('ІТБ всього'!O25+'РТБ всього'!O25+'ВДТБ всього'!O25)</f>
        <v>1</v>
      </c>
      <c r="P25" s="27">
        <f t="shared" si="5"/>
        <v>0.5102040816326531</v>
      </c>
      <c r="Q25" s="26">
        <f>SUM('ІТБ всього'!Q25+'РТБ всього'!Q25+'ВДТБ всього'!Q25)</f>
        <v>9</v>
      </c>
      <c r="R25" s="9">
        <f t="shared" si="6"/>
        <v>4.591836734693878</v>
      </c>
      <c r="S25" s="26">
        <f>SUM('ІТБ всього'!S25+'РТБ всього'!S25+'ВДТБ всього'!S25)</f>
        <v>0</v>
      </c>
      <c r="T25" s="9">
        <f t="shared" si="7"/>
        <v>0</v>
      </c>
      <c r="U25" s="26">
        <f>SUM('ІТБ всього'!U25+'РТБ всього'!U25+'ВДТБ всього'!U25)</f>
        <v>0</v>
      </c>
      <c r="V25" s="9">
        <f t="shared" si="8"/>
        <v>0</v>
      </c>
      <c r="X25" s="47">
        <f t="shared" si="10"/>
        <v>196</v>
      </c>
      <c r="Y25" s="16"/>
      <c r="AA25" s="16"/>
      <c r="AC25" s="16"/>
      <c r="AG25" s="16"/>
    </row>
    <row r="26" spans="2:33" ht="15.75">
      <c r="B26" s="3">
        <v>19</v>
      </c>
      <c r="C26" s="17" t="s">
        <v>19</v>
      </c>
      <c r="D26" s="59">
        <f t="shared" si="9"/>
        <v>892</v>
      </c>
      <c r="E26" s="26">
        <f>SUM('ІТБ всього'!E26+'РТБ всього'!E26+'ВДТБ всього'!E26)</f>
        <v>233</v>
      </c>
      <c r="F26" s="27">
        <f t="shared" si="0"/>
        <v>26.121076233183853</v>
      </c>
      <c r="G26" s="26">
        <f>SUM('ІТБ всього'!G26+'РТБ всього'!G26+'ВДТБ всього'!G26)</f>
        <v>123</v>
      </c>
      <c r="H26" s="4">
        <f t="shared" si="1"/>
        <v>18.664643399089528</v>
      </c>
      <c r="I26" s="26">
        <f>SUM('ІТБ всього'!I26+'РТБ всього'!I26+'ВДТБ всього'!I26)</f>
        <v>394</v>
      </c>
      <c r="J26" s="9">
        <f t="shared" si="2"/>
        <v>59.78755690440061</v>
      </c>
      <c r="K26" s="26">
        <f>SUM('ІТБ всього'!K26+'РТБ всього'!K26+'ВДТБ всього'!K26)</f>
        <v>46</v>
      </c>
      <c r="L26" s="27">
        <f t="shared" si="3"/>
        <v>6.980273141122914</v>
      </c>
      <c r="M26" s="26">
        <f>SUM('ІТБ всього'!M26+'РТБ всього'!M26+'ВДТБ всього'!M26)</f>
        <v>40</v>
      </c>
      <c r="N26" s="6">
        <f t="shared" si="4"/>
        <v>6.0698027314112295</v>
      </c>
      <c r="O26" s="26">
        <f>SUM('ІТБ всього'!O26+'РТБ всього'!O26+'ВДТБ всього'!O26)</f>
        <v>13</v>
      </c>
      <c r="P26" s="27">
        <f t="shared" si="5"/>
        <v>1.9726858877086493</v>
      </c>
      <c r="Q26" s="26">
        <f>SUM('ІТБ всього'!Q26+'РТБ всього'!Q26+'ВДТБ всього'!Q26)</f>
        <v>43</v>
      </c>
      <c r="R26" s="9">
        <f t="shared" si="6"/>
        <v>6.525037936267071</v>
      </c>
      <c r="S26" s="26">
        <f>SUM('ІТБ всього'!S26+'РТБ всього'!S26+'ВДТБ всього'!S26)</f>
        <v>0</v>
      </c>
      <c r="T26" s="9">
        <f t="shared" si="7"/>
        <v>0</v>
      </c>
      <c r="U26" s="26">
        <f>SUM('ІТБ всього'!U26+'РТБ всього'!U26+'ВДТБ всього'!U26)</f>
        <v>0</v>
      </c>
      <c r="V26" s="9">
        <f t="shared" si="8"/>
        <v>0</v>
      </c>
      <c r="X26" s="47">
        <f t="shared" si="10"/>
        <v>659</v>
      </c>
      <c r="Y26" s="16"/>
      <c r="AA26" s="16"/>
      <c r="AC26" s="16"/>
      <c r="AG26" s="16"/>
    </row>
    <row r="27" spans="2:33" ht="15.75">
      <c r="B27" s="3">
        <v>20</v>
      </c>
      <c r="C27" s="17" t="s">
        <v>20</v>
      </c>
      <c r="D27" s="59">
        <f t="shared" si="9"/>
        <v>590</v>
      </c>
      <c r="E27" s="26">
        <f>SUM('ІТБ всього'!E27+'РТБ всього'!E27+'ВДТБ всього'!E27)</f>
        <v>201</v>
      </c>
      <c r="F27" s="27">
        <f t="shared" si="0"/>
        <v>34.067796610169495</v>
      </c>
      <c r="G27" s="26">
        <f>SUM('ІТБ всього'!G27+'РТБ всього'!G27+'ВДТБ всього'!G27)</f>
        <v>107</v>
      </c>
      <c r="H27" s="4">
        <f t="shared" si="1"/>
        <v>27.506426735218508</v>
      </c>
      <c r="I27" s="26">
        <f>SUM('ІТБ всього'!I27+'РТБ всього'!I27+'ВДТБ всього'!I27)</f>
        <v>169</v>
      </c>
      <c r="J27" s="9">
        <f t="shared" si="2"/>
        <v>43.44473007712082</v>
      </c>
      <c r="K27" s="26">
        <f>SUM('ІТБ всього'!K27+'РТБ всього'!K27+'ВДТБ всього'!K27)</f>
        <v>54</v>
      </c>
      <c r="L27" s="27">
        <f t="shared" si="3"/>
        <v>13.881748071979436</v>
      </c>
      <c r="M27" s="26">
        <f>SUM('ІТБ всього'!M27+'РТБ всього'!M27+'ВДТБ всього'!M27)</f>
        <v>21</v>
      </c>
      <c r="N27" s="6">
        <f t="shared" si="4"/>
        <v>5.3984575835475574</v>
      </c>
      <c r="O27" s="26">
        <f>SUM('ІТБ всього'!O27+'РТБ всього'!O27+'ВДТБ всього'!O27)</f>
        <v>6</v>
      </c>
      <c r="P27" s="27">
        <f t="shared" si="5"/>
        <v>1.5424164524421593</v>
      </c>
      <c r="Q27" s="26">
        <f>SUM('ІТБ всього'!Q27+'РТБ всього'!Q27+'ВДТБ всього'!Q27)</f>
        <v>32</v>
      </c>
      <c r="R27" s="9">
        <f t="shared" si="6"/>
        <v>8.226221079691516</v>
      </c>
      <c r="S27" s="26">
        <f>SUM('ІТБ всього'!S27+'РТБ всього'!S27+'ВДТБ всього'!S27)</f>
        <v>0</v>
      </c>
      <c r="T27" s="9">
        <f t="shared" si="7"/>
        <v>0</v>
      </c>
      <c r="U27" s="26">
        <f>SUM('ІТБ всього'!U27+'РТБ всього'!U27+'ВДТБ всього'!U27)</f>
        <v>0</v>
      </c>
      <c r="V27" s="9">
        <f t="shared" si="8"/>
        <v>0</v>
      </c>
      <c r="X27" s="47">
        <f t="shared" si="10"/>
        <v>389</v>
      </c>
      <c r="Y27" s="16"/>
      <c r="AA27" s="16"/>
      <c r="AC27" s="16"/>
      <c r="AG27" s="16"/>
    </row>
    <row r="28" spans="2:33" ht="15.75">
      <c r="B28" s="3">
        <v>21</v>
      </c>
      <c r="C28" s="17" t="s">
        <v>21</v>
      </c>
      <c r="D28" s="59">
        <f t="shared" si="9"/>
        <v>559</v>
      </c>
      <c r="E28" s="26">
        <f>SUM('ІТБ всього'!E28+'РТБ всього'!E28+'ВДТБ всього'!E28)</f>
        <v>95</v>
      </c>
      <c r="F28" s="27">
        <f t="shared" si="0"/>
        <v>16.99463327370304</v>
      </c>
      <c r="G28" s="26">
        <f>SUM('ІТБ всього'!G28+'РТБ всього'!G28+'ВДТБ всього'!G28)</f>
        <v>179</v>
      </c>
      <c r="H28" s="4">
        <f t="shared" si="1"/>
        <v>38.577586206896555</v>
      </c>
      <c r="I28" s="26">
        <f>SUM('ІТБ всього'!I28+'РТБ всього'!I28+'ВДТБ всього'!I28)</f>
        <v>148</v>
      </c>
      <c r="J28" s="9">
        <f t="shared" si="2"/>
        <v>31.896551724137932</v>
      </c>
      <c r="K28" s="26">
        <f>SUM('ІТБ всього'!K28+'РТБ всього'!K28+'ВДТБ всього'!K28)</f>
        <v>50</v>
      </c>
      <c r="L28" s="27">
        <f t="shared" si="3"/>
        <v>10.775862068965516</v>
      </c>
      <c r="M28" s="26">
        <f>SUM('ІТБ всього'!M28+'РТБ всього'!M28+'ВДТБ всього'!M28)</f>
        <v>30</v>
      </c>
      <c r="N28" s="6">
        <f t="shared" si="4"/>
        <v>6.4655172413793105</v>
      </c>
      <c r="O28" s="26">
        <f>SUM('ІТБ всього'!O28+'РТБ всього'!O28+'ВДТБ всього'!O28)</f>
        <v>32</v>
      </c>
      <c r="P28" s="27">
        <f t="shared" si="5"/>
        <v>6.896551724137931</v>
      </c>
      <c r="Q28" s="26">
        <f>SUM('ІТБ всього'!Q28+'РТБ всього'!Q28+'ВДТБ всього'!Q28)</f>
        <v>25</v>
      </c>
      <c r="R28" s="9">
        <f t="shared" si="6"/>
        <v>5.387931034482758</v>
      </c>
      <c r="S28" s="26">
        <f>SUM('ІТБ всього'!S28+'РТБ всього'!S28+'ВДТБ всього'!S28)</f>
        <v>0</v>
      </c>
      <c r="T28" s="9">
        <f t="shared" si="7"/>
        <v>0</v>
      </c>
      <c r="U28" s="26">
        <f>SUM('ІТБ всього'!U28+'РТБ всього'!U28+'ВДТБ всього'!U28)</f>
        <v>0</v>
      </c>
      <c r="V28" s="9">
        <f t="shared" si="8"/>
        <v>0</v>
      </c>
      <c r="W28" s="132"/>
      <c r="X28" s="47">
        <f t="shared" si="10"/>
        <v>464</v>
      </c>
      <c r="Y28" s="16"/>
      <c r="AA28" s="16"/>
      <c r="AC28" s="16"/>
      <c r="AG28" s="16"/>
    </row>
    <row r="29" spans="2:33" ht="15.75">
      <c r="B29" s="3">
        <v>22</v>
      </c>
      <c r="C29" s="17" t="s">
        <v>22</v>
      </c>
      <c r="D29" s="59">
        <f t="shared" si="9"/>
        <v>552</v>
      </c>
      <c r="E29" s="26">
        <f>SUM('ІТБ всього'!E29+'РТБ всього'!E29+'ВДТБ всього'!E29)</f>
        <v>107</v>
      </c>
      <c r="F29" s="27">
        <f t="shared" si="0"/>
        <v>19.384057971014492</v>
      </c>
      <c r="G29" s="26">
        <f>SUM('ІТБ всього'!G29+'РТБ всього'!G29+'ВДТБ всього'!G29)</f>
        <v>100</v>
      </c>
      <c r="H29" s="4">
        <f t="shared" si="1"/>
        <v>22.47191011235955</v>
      </c>
      <c r="I29" s="26">
        <f>SUM('ІТБ всього'!I29+'РТБ всього'!I29+'ВДТБ всього'!I29)</f>
        <v>232</v>
      </c>
      <c r="J29" s="9">
        <f t="shared" si="2"/>
        <v>52.13483146067416</v>
      </c>
      <c r="K29" s="26">
        <f>SUM('ІТБ всього'!K29+'РТБ всього'!K29+'ВДТБ всього'!K29)</f>
        <v>44</v>
      </c>
      <c r="L29" s="27">
        <f t="shared" si="3"/>
        <v>9.887640449438202</v>
      </c>
      <c r="M29" s="26">
        <f>SUM('ІТБ всього'!M29+'РТБ всього'!M29+'ВДТБ всього'!M29)</f>
        <v>41</v>
      </c>
      <c r="N29" s="6">
        <f t="shared" si="4"/>
        <v>9.213483146067416</v>
      </c>
      <c r="O29" s="26">
        <f>SUM('ІТБ всього'!O29+'РТБ всього'!O29+'ВДТБ всього'!O29)</f>
        <v>9</v>
      </c>
      <c r="P29" s="27">
        <f t="shared" si="5"/>
        <v>2.0224719101123596</v>
      </c>
      <c r="Q29" s="26">
        <f>SUM('ІТБ всього'!Q29+'РТБ всього'!Q29+'ВДТБ всього'!Q29)</f>
        <v>19</v>
      </c>
      <c r="R29" s="9">
        <f t="shared" si="6"/>
        <v>4.269662921348314</v>
      </c>
      <c r="S29" s="26">
        <f>SUM('ІТБ всього'!S29+'РТБ всього'!S29+'ВДТБ всього'!S29)</f>
        <v>0</v>
      </c>
      <c r="T29" s="9">
        <f t="shared" si="7"/>
        <v>0</v>
      </c>
      <c r="U29" s="26">
        <f>SUM('ІТБ всього'!U29+'РТБ всього'!U29+'ВДТБ всього'!U29)</f>
        <v>0</v>
      </c>
      <c r="V29" s="9">
        <f t="shared" si="8"/>
        <v>0</v>
      </c>
      <c r="X29" s="47">
        <f t="shared" si="10"/>
        <v>445</v>
      </c>
      <c r="Y29" s="16"/>
      <c r="AA29" s="16"/>
      <c r="AC29" s="16"/>
      <c r="AG29" s="16"/>
    </row>
    <row r="30" spans="2:33" ht="15.75">
      <c r="B30" s="3">
        <v>23</v>
      </c>
      <c r="C30" s="17" t="s">
        <v>23</v>
      </c>
      <c r="D30" s="59">
        <f t="shared" si="9"/>
        <v>240</v>
      </c>
      <c r="E30" s="26">
        <f>SUM('ІТБ всього'!E30+'РТБ всього'!E30+'ВДТБ всього'!E30)</f>
        <v>30</v>
      </c>
      <c r="F30" s="27">
        <f t="shared" si="0"/>
        <v>12.5</v>
      </c>
      <c r="G30" s="26">
        <f>SUM('ІТБ всього'!G30+'РТБ всього'!G30+'ВДТБ всього'!G30)</f>
        <v>95</v>
      </c>
      <c r="H30" s="4">
        <f t="shared" si="1"/>
        <v>45.23809523809524</v>
      </c>
      <c r="I30" s="26">
        <f>SUM('ІТБ всього'!I30+'РТБ всього'!I30+'ВДТБ всього'!I30)</f>
        <v>61</v>
      </c>
      <c r="J30" s="9">
        <f t="shared" si="2"/>
        <v>29.04761904761905</v>
      </c>
      <c r="K30" s="26">
        <f>SUM('ІТБ всього'!K30+'РТБ всього'!K30+'ВДТБ всього'!K30)</f>
        <v>28</v>
      </c>
      <c r="L30" s="27">
        <f t="shared" si="3"/>
        <v>13.333333333333334</v>
      </c>
      <c r="M30" s="26">
        <f>SUM('ІТБ всього'!M30+'РТБ всього'!M30+'ВДТБ всього'!M30)</f>
        <v>14</v>
      </c>
      <c r="N30" s="6">
        <f t="shared" si="4"/>
        <v>6.666666666666667</v>
      </c>
      <c r="O30" s="26">
        <f>SUM('ІТБ всього'!O30+'РТБ всього'!O30+'ВДТБ всього'!O30)</f>
        <v>2</v>
      </c>
      <c r="P30" s="27">
        <f t="shared" si="5"/>
        <v>0.9523809523809524</v>
      </c>
      <c r="Q30" s="26">
        <f>SUM('ІТБ всього'!Q30+'РТБ всього'!Q30+'ВДТБ всього'!Q30)</f>
        <v>10</v>
      </c>
      <c r="R30" s="9">
        <f t="shared" si="6"/>
        <v>4.761904761904762</v>
      </c>
      <c r="S30" s="26">
        <f>SUM('ІТБ всього'!S30+'РТБ всього'!S30+'ВДТБ всього'!S30)</f>
        <v>0</v>
      </c>
      <c r="T30" s="9">
        <f t="shared" si="7"/>
        <v>0</v>
      </c>
      <c r="U30" s="26">
        <f>SUM('ІТБ всього'!U30+'РТБ всього'!U30+'ВДТБ всього'!U30)</f>
        <v>0</v>
      </c>
      <c r="V30" s="9">
        <f t="shared" si="8"/>
        <v>0</v>
      </c>
      <c r="W30" s="132"/>
      <c r="X30" s="47">
        <f t="shared" si="10"/>
        <v>210</v>
      </c>
      <c r="Y30" s="16"/>
      <c r="AA30" s="16"/>
      <c r="AC30" s="16"/>
      <c r="AG30" s="16"/>
    </row>
    <row r="31" spans="2:33" ht="15.75">
      <c r="B31" s="3">
        <v>24</v>
      </c>
      <c r="C31" s="18" t="s">
        <v>24</v>
      </c>
      <c r="D31" s="59">
        <f t="shared" si="9"/>
        <v>441</v>
      </c>
      <c r="E31" s="26">
        <f>SUM('ІТБ всього'!E31+'РТБ всього'!E31+'ВДТБ всього'!E31)</f>
        <v>108</v>
      </c>
      <c r="F31" s="27">
        <f t="shared" si="0"/>
        <v>24.489795918367346</v>
      </c>
      <c r="G31" s="26">
        <f>SUM('ІТБ всього'!G31+'РТБ всього'!G31+'ВДТБ всього'!G31)</f>
        <v>82</v>
      </c>
      <c r="H31" s="4">
        <f t="shared" si="1"/>
        <v>24.624624624624623</v>
      </c>
      <c r="I31" s="26">
        <f>SUM('ІТБ всього'!I31+'РТБ всього'!I31+'ВДТБ всього'!I31)</f>
        <v>169</v>
      </c>
      <c r="J31" s="9">
        <f t="shared" si="2"/>
        <v>50.750750750750754</v>
      </c>
      <c r="K31" s="26">
        <f>SUM('ІТБ всього'!K31+'РТБ всього'!K31+'ВДТБ всього'!K31)</f>
        <v>36</v>
      </c>
      <c r="L31" s="27">
        <f t="shared" si="3"/>
        <v>10.81081081081081</v>
      </c>
      <c r="M31" s="26">
        <f>SUM('ІТБ всього'!M31+'РТБ всього'!M31+'ВДТБ всього'!M31)</f>
        <v>12</v>
      </c>
      <c r="N31" s="6">
        <f t="shared" si="4"/>
        <v>3.6036036036036037</v>
      </c>
      <c r="O31" s="26">
        <f>SUM('ІТБ всього'!O31+'РТБ всього'!O31+'ВДТБ всього'!O31)</f>
        <v>5</v>
      </c>
      <c r="P31" s="27">
        <f t="shared" si="5"/>
        <v>1.5015015015015014</v>
      </c>
      <c r="Q31" s="26">
        <f>SUM('ІТБ всього'!Q31+'РТБ всього'!Q31+'ВДТБ всього'!Q31)</f>
        <v>28</v>
      </c>
      <c r="R31" s="9">
        <f t="shared" si="6"/>
        <v>8.408408408408409</v>
      </c>
      <c r="S31" s="26">
        <f>SUM('ІТБ всього'!S31+'РТБ всього'!S31+'ВДТБ всього'!S31)</f>
        <v>1</v>
      </c>
      <c r="T31" s="9">
        <f t="shared" si="7"/>
        <v>0.3003003003003003</v>
      </c>
      <c r="U31" s="26">
        <f>SUM('ІТБ всього'!U31+'РТБ всього'!U31+'ВДТБ всього'!U31)</f>
        <v>0</v>
      </c>
      <c r="V31" s="9">
        <f t="shared" si="8"/>
        <v>0</v>
      </c>
      <c r="X31" s="47">
        <f t="shared" si="10"/>
        <v>333</v>
      </c>
      <c r="Y31" s="16"/>
      <c r="AA31" s="16"/>
      <c r="AC31" s="16"/>
      <c r="AG31" s="16"/>
    </row>
    <row r="32" spans="2:33" ht="15.75">
      <c r="B32" s="3">
        <v>25</v>
      </c>
      <c r="C32" s="18" t="s">
        <v>25</v>
      </c>
      <c r="D32" s="59">
        <f t="shared" si="9"/>
        <v>914</v>
      </c>
      <c r="E32" s="26">
        <f>SUM('ІТБ всього'!E32+'РТБ всього'!E32+'ВДТБ всього'!E32)</f>
        <v>191</v>
      </c>
      <c r="F32" s="27">
        <f t="shared" si="0"/>
        <v>20.89715536105033</v>
      </c>
      <c r="G32" s="26">
        <f>SUM('ІТБ всього'!G32+'РТБ всього'!G32+'ВДТБ всього'!G32)</f>
        <v>236</v>
      </c>
      <c r="H32" s="4">
        <f t="shared" si="1"/>
        <v>32.6417704011065</v>
      </c>
      <c r="I32" s="26">
        <f>SUM('ІТБ всього'!I32+'РТБ всього'!I32+'ВДТБ всього'!I32)</f>
        <v>343</v>
      </c>
      <c r="J32" s="9">
        <f t="shared" si="2"/>
        <v>47.441217150760714</v>
      </c>
      <c r="K32" s="26">
        <f>SUM('ІТБ всього'!K32+'РТБ всього'!K32+'ВДТБ всього'!K32)</f>
        <v>69</v>
      </c>
      <c r="L32" s="27">
        <f t="shared" si="3"/>
        <v>9.54356846473029</v>
      </c>
      <c r="M32" s="26">
        <f>SUM('ІТБ всього'!M32+'РТБ всього'!M32+'ВДТБ всього'!M32)</f>
        <v>31</v>
      </c>
      <c r="N32" s="6">
        <f t="shared" si="4"/>
        <v>4.287690179806362</v>
      </c>
      <c r="O32" s="26">
        <f>SUM('ІТБ всього'!O32+'РТБ всього'!O32+'ВДТБ всього'!O32)</f>
        <v>10</v>
      </c>
      <c r="P32" s="27">
        <f t="shared" si="5"/>
        <v>1.3831258644536653</v>
      </c>
      <c r="Q32" s="26">
        <f>SUM('ІТБ всього'!Q32+'РТБ всього'!Q32+'ВДТБ всього'!Q32)</f>
        <v>31</v>
      </c>
      <c r="R32" s="9">
        <f t="shared" si="6"/>
        <v>4.287690179806362</v>
      </c>
      <c r="S32" s="26">
        <f>SUM('ІТБ всього'!S32+'РТБ всього'!S32+'ВДТБ всього'!S32)</f>
        <v>3</v>
      </c>
      <c r="T32" s="9">
        <f t="shared" si="7"/>
        <v>0.4149377593360996</v>
      </c>
      <c r="U32" s="26">
        <f>SUM('ІТБ всього'!U32+'РТБ всього'!U32+'ВДТБ всього'!U32)</f>
        <v>0</v>
      </c>
      <c r="V32" s="9">
        <f t="shared" si="8"/>
        <v>0</v>
      </c>
      <c r="W32" s="132"/>
      <c r="X32" s="47">
        <f t="shared" si="10"/>
        <v>723</v>
      </c>
      <c r="Y32" s="16"/>
      <c r="AA32" s="16"/>
      <c r="AC32" s="16"/>
      <c r="AG32" s="16"/>
    </row>
    <row r="33" spans="2:33" ht="15.75">
      <c r="B33" s="3">
        <v>26</v>
      </c>
      <c r="C33" s="62" t="s">
        <v>44</v>
      </c>
      <c r="D33" s="59">
        <f t="shared" si="9"/>
        <v>652</v>
      </c>
      <c r="E33" s="26">
        <f>SUM('ІТБ всього'!E33+'РТБ всього'!E33+'ВДТБ всього'!E33)</f>
        <v>256</v>
      </c>
      <c r="F33" s="27">
        <f t="shared" si="0"/>
        <v>39.263803680981596</v>
      </c>
      <c r="G33" s="26">
        <f>SUM('ІТБ всього'!G33+'РТБ всього'!G33+'ВДТБ всього'!G33)</f>
        <v>98</v>
      </c>
      <c r="H33" s="4">
        <f t="shared" si="1"/>
        <v>24.747474747474747</v>
      </c>
      <c r="I33" s="26">
        <f>SUM('ІТБ всього'!I33+'РТБ всього'!I33+'ВДТБ всього'!I33)</f>
        <v>209</v>
      </c>
      <c r="J33" s="9">
        <f t="shared" si="2"/>
        <v>52.77777777777778</v>
      </c>
      <c r="K33" s="26">
        <f>SUM('ІТБ всього'!K33+'РТБ всього'!K33+'ВДТБ всього'!K33)</f>
        <v>15</v>
      </c>
      <c r="L33" s="27">
        <f t="shared" si="3"/>
        <v>3.787878787878788</v>
      </c>
      <c r="M33" s="26">
        <f>SUM('ІТБ всього'!M33+'РТБ всього'!M33+'ВДТБ всього'!M33)</f>
        <v>24</v>
      </c>
      <c r="N33" s="6">
        <f t="shared" si="4"/>
        <v>6.0606060606060606</v>
      </c>
      <c r="O33" s="26">
        <f>SUM('ІТБ всього'!O33+'РТБ всього'!O33+'ВДТБ всього'!O33)</f>
        <v>7</v>
      </c>
      <c r="P33" s="27">
        <f t="shared" si="5"/>
        <v>1.7676767676767675</v>
      </c>
      <c r="Q33" s="26">
        <f>SUM('ІТБ всього'!Q33+'РТБ всього'!Q33+'ВДТБ всього'!Q33)</f>
        <v>43</v>
      </c>
      <c r="R33" s="9">
        <f t="shared" si="6"/>
        <v>10.85858585858586</v>
      </c>
      <c r="S33" s="26">
        <f>SUM('ІТБ всього'!S33+'РТБ всього'!S33+'ВДТБ всього'!S33)</f>
        <v>0</v>
      </c>
      <c r="T33" s="9">
        <f t="shared" si="7"/>
        <v>0</v>
      </c>
      <c r="U33" s="26">
        <f>SUM('ІТБ всього'!U33+'РТБ всього'!U33+'ВДТБ всього'!U33)</f>
        <v>0</v>
      </c>
      <c r="V33" s="9">
        <f t="shared" si="8"/>
        <v>0</v>
      </c>
      <c r="X33" s="47">
        <f t="shared" si="10"/>
        <v>396</v>
      </c>
      <c r="Y33" s="16"/>
      <c r="AA33" s="16"/>
      <c r="AC33" s="16"/>
      <c r="AG33" s="16"/>
    </row>
    <row r="34" spans="2:33" ht="16.5" thickBot="1">
      <c r="B34" s="3">
        <v>27</v>
      </c>
      <c r="C34" s="62" t="s">
        <v>48</v>
      </c>
      <c r="D34" s="59">
        <f t="shared" si="9"/>
        <v>120</v>
      </c>
      <c r="E34" s="26">
        <f>SUM('ІТБ всього'!E34+'РТБ всього'!E34+'ВДТБ всього'!E34)</f>
        <v>14</v>
      </c>
      <c r="F34" s="27">
        <f t="shared" si="0"/>
        <v>11.666666666666666</v>
      </c>
      <c r="G34" s="26">
        <f>SUM('ІТБ всього'!G34+'РТБ всього'!G34+'ВДТБ всього'!G34)</f>
        <v>25</v>
      </c>
      <c r="H34" s="4">
        <f t="shared" si="1"/>
        <v>23.58490566037736</v>
      </c>
      <c r="I34" s="26">
        <f>SUM('ІТБ всього'!I34+'РТБ всього'!I34+'ВДТБ всього'!I34)</f>
        <v>71</v>
      </c>
      <c r="J34" s="9">
        <f t="shared" si="2"/>
        <v>66.98113207547169</v>
      </c>
      <c r="K34" s="26">
        <f>SUM('ІТБ всього'!K34+'РТБ всього'!K34+'ВДТБ всього'!K34)</f>
        <v>1</v>
      </c>
      <c r="L34" s="27">
        <f t="shared" si="3"/>
        <v>0.9433962264150944</v>
      </c>
      <c r="M34" s="26">
        <f>SUM('ІТБ всього'!M34+'РТБ всього'!M34+'ВДТБ всього'!M34)</f>
        <v>1</v>
      </c>
      <c r="N34" s="6">
        <f t="shared" si="4"/>
        <v>0.9433962264150944</v>
      </c>
      <c r="O34" s="26">
        <f>SUM('ІТБ всього'!O34+'РТБ всього'!O34+'ВДТБ всього'!O34)</f>
        <v>0</v>
      </c>
      <c r="P34" s="27">
        <f t="shared" si="5"/>
        <v>0</v>
      </c>
      <c r="Q34" s="26">
        <f>SUM('ІТБ всього'!Q34+'РТБ всього'!Q34+'ВДТБ всього'!Q34)</f>
        <v>8</v>
      </c>
      <c r="R34" s="9">
        <f t="shared" si="6"/>
        <v>7.547169811320755</v>
      </c>
      <c r="S34" s="26">
        <f>SUM('ІТБ всього'!S34+'РТБ всього'!S34+'ВДТБ всього'!S34)</f>
        <v>0</v>
      </c>
      <c r="T34" s="9">
        <f t="shared" si="7"/>
        <v>0</v>
      </c>
      <c r="U34" s="26">
        <f>SUM('ІТБ всього'!U34+'РТБ всього'!U34+'ВДТБ всього'!U34)</f>
        <v>0</v>
      </c>
      <c r="V34" s="9">
        <f t="shared" si="8"/>
        <v>0</v>
      </c>
      <c r="X34" s="47">
        <f t="shared" si="10"/>
        <v>106</v>
      </c>
      <c r="Y34" s="16"/>
      <c r="AA34" s="16"/>
      <c r="AC34" s="16"/>
      <c r="AG34" s="16"/>
    </row>
    <row r="35" spans="2:26" ht="16.5" thickBot="1">
      <c r="B35" s="155" t="s">
        <v>45</v>
      </c>
      <c r="C35" s="156"/>
      <c r="D35" s="60">
        <f>SUM(D8:D32)</f>
        <v>18752</v>
      </c>
      <c r="E35" s="60">
        <f>SUM(E8:E32)</f>
        <v>4401</v>
      </c>
      <c r="F35" s="74">
        <f t="shared" si="0"/>
        <v>23.469496587030715</v>
      </c>
      <c r="G35" s="60">
        <f>SUM(G8:G32)</f>
        <v>3772</v>
      </c>
      <c r="H35" s="28">
        <f t="shared" si="1"/>
        <v>26.283882656260886</v>
      </c>
      <c r="I35" s="60">
        <f>SUM(I8:I32)</f>
        <v>7161</v>
      </c>
      <c r="J35" s="45">
        <f t="shared" si="2"/>
        <v>49.898961744826146</v>
      </c>
      <c r="K35" s="60">
        <f>SUM(K8:K32)</f>
        <v>1516</v>
      </c>
      <c r="L35" s="74">
        <f t="shared" si="3"/>
        <v>10.56372378231482</v>
      </c>
      <c r="M35" s="60">
        <f>SUM(M8:M32)</f>
        <v>772</v>
      </c>
      <c r="N35" s="54">
        <f t="shared" si="4"/>
        <v>5.37941606856665</v>
      </c>
      <c r="O35" s="60">
        <f>SUM(O8:O32)</f>
        <v>215</v>
      </c>
      <c r="P35" s="74">
        <f t="shared" si="5"/>
        <v>1.4981534387847537</v>
      </c>
      <c r="Q35" s="60">
        <f>SUM(Q8:Q32)</f>
        <v>901</v>
      </c>
      <c r="R35" s="45">
        <f t="shared" si="6"/>
        <v>6.278308131837503</v>
      </c>
      <c r="S35" s="60">
        <f>SUM(S8:S32)</f>
        <v>14</v>
      </c>
      <c r="T35" s="45">
        <f t="shared" si="7"/>
        <v>0.09755417740923977</v>
      </c>
      <c r="U35" s="60">
        <f>SUM(U8:U32)</f>
        <v>0</v>
      </c>
      <c r="V35" s="45">
        <f t="shared" si="8"/>
        <v>0</v>
      </c>
      <c r="X35" s="36">
        <f>SUM(X8:X32)</f>
        <v>14351</v>
      </c>
      <c r="Y35" s="16"/>
      <c r="Z35" s="16"/>
    </row>
    <row r="36" spans="2:26" ht="16.5" thickBot="1">
      <c r="B36" s="187" t="s">
        <v>46</v>
      </c>
      <c r="C36" s="188"/>
      <c r="D36" s="60">
        <f>SUM(D8:D34)</f>
        <v>19524</v>
      </c>
      <c r="E36" s="75">
        <f>SUM(E8:E34)</f>
        <v>4671</v>
      </c>
      <c r="F36" s="74">
        <f t="shared" si="0"/>
        <v>23.924400737553782</v>
      </c>
      <c r="G36" s="75">
        <f>SUM(G8:G34)</f>
        <v>3895</v>
      </c>
      <c r="H36" s="28">
        <f t="shared" si="1"/>
        <v>26.22365852016428</v>
      </c>
      <c r="I36" s="76">
        <f>SUM(I8:I34)</f>
        <v>7441</v>
      </c>
      <c r="J36" s="45">
        <f t="shared" si="2"/>
        <v>50.09762337574901</v>
      </c>
      <c r="K36" s="75">
        <f>SUM(K8:K34)</f>
        <v>1532</v>
      </c>
      <c r="L36" s="74">
        <f t="shared" si="3"/>
        <v>10.314414596377835</v>
      </c>
      <c r="M36" s="75">
        <f>SUM(M8:M34)</f>
        <v>797</v>
      </c>
      <c r="N36" s="54">
        <f t="shared" si="4"/>
        <v>5.365919342893691</v>
      </c>
      <c r="O36" s="76">
        <f>SUM(O8:O34)</f>
        <v>222</v>
      </c>
      <c r="P36" s="74">
        <f t="shared" si="5"/>
        <v>1.494647545950313</v>
      </c>
      <c r="Q36" s="75">
        <f>SUM(Q8:Q34)</f>
        <v>952</v>
      </c>
      <c r="R36" s="45">
        <f t="shared" si="6"/>
        <v>6.409479566417558</v>
      </c>
      <c r="S36" s="75">
        <f>SUM(S8:S34)</f>
        <v>14</v>
      </c>
      <c r="T36" s="45">
        <f t="shared" si="7"/>
        <v>0.09425705244731704</v>
      </c>
      <c r="U36" s="75">
        <f>SUM(U8:U34)</f>
        <v>0</v>
      </c>
      <c r="V36" s="45">
        <f t="shared" si="8"/>
        <v>0</v>
      </c>
      <c r="X36" s="36">
        <f>SUM(X8:X34)</f>
        <v>14853</v>
      </c>
      <c r="Z36" s="16"/>
    </row>
    <row r="37" spans="2:22" ht="12.75">
      <c r="B37" s="161" t="s">
        <v>54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</row>
    <row r="38" spans="2:22" ht="12.75">
      <c r="B38" s="165" t="s">
        <v>36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4"/>
      <c r="V38" s="14"/>
    </row>
  </sheetData>
  <sheetProtection/>
  <mergeCells count="22">
    <mergeCell ref="X3:X7"/>
    <mergeCell ref="D4:D7"/>
    <mergeCell ref="E4:F6"/>
    <mergeCell ref="G4:H6"/>
    <mergeCell ref="I4:J6"/>
    <mergeCell ref="K3:L6"/>
    <mergeCell ref="M3:P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T1:V1"/>
    <mergeCell ref="B2:V2"/>
    <mergeCell ref="B3:B7"/>
    <mergeCell ref="C3:C7"/>
    <mergeCell ref="D3:F3"/>
    <mergeCell ref="G3:J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G36"/>
  <sheetViews>
    <sheetView zoomScale="89" zoomScaleNormal="89" zoomScalePageLayoutView="0" workbookViewId="0" topLeftCell="A1">
      <selection activeCell="Z1" sqref="Z1:AC16384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  <col min="24" max="24" width="9.28125" style="0" bestFit="1" customWidth="1"/>
    <col min="26" max="28" width="9.28125" style="0" bestFit="1" customWidth="1"/>
    <col min="29" max="29" width="12.7109375" style="0" bestFit="1" customWidth="1"/>
  </cols>
  <sheetData>
    <row r="1" spans="20:22" ht="15.75">
      <c r="T1" s="150"/>
      <c r="U1" s="150"/>
      <c r="V1" s="150"/>
    </row>
    <row r="2" spans="2:22" ht="21" customHeight="1" thickBot="1">
      <c r="B2" s="198" t="s">
        <v>64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2:24" ht="28.5" customHeight="1" thickBot="1">
      <c r="B3" s="157" t="s">
        <v>0</v>
      </c>
      <c r="C3" s="159" t="s">
        <v>26</v>
      </c>
      <c r="D3" s="199" t="s">
        <v>40</v>
      </c>
      <c r="E3" s="199"/>
      <c r="F3" s="199"/>
      <c r="G3" s="200" t="s">
        <v>28</v>
      </c>
      <c r="H3" s="200"/>
      <c r="I3" s="200"/>
      <c r="J3" s="201"/>
      <c r="K3" s="138" t="s">
        <v>29</v>
      </c>
      <c r="L3" s="144"/>
      <c r="M3" s="170" t="s">
        <v>30</v>
      </c>
      <c r="N3" s="171"/>
      <c r="O3" s="171"/>
      <c r="P3" s="197"/>
      <c r="Q3" s="138" t="s">
        <v>51</v>
      </c>
      <c r="R3" s="144"/>
      <c r="S3" s="138" t="s">
        <v>52</v>
      </c>
      <c r="T3" s="144"/>
      <c r="U3" s="147" t="s">
        <v>31</v>
      </c>
      <c r="V3" s="144"/>
      <c r="X3" s="135" t="s">
        <v>43</v>
      </c>
    </row>
    <row r="4" spans="2:24" ht="12.75">
      <c r="B4" s="166"/>
      <c r="C4" s="168"/>
      <c r="D4" s="194" t="s">
        <v>39</v>
      </c>
      <c r="E4" s="138" t="s">
        <v>42</v>
      </c>
      <c r="F4" s="144"/>
      <c r="G4" s="138" t="s">
        <v>32</v>
      </c>
      <c r="H4" s="139"/>
      <c r="I4" s="139" t="s">
        <v>33</v>
      </c>
      <c r="J4" s="144"/>
      <c r="K4" s="140"/>
      <c r="L4" s="145"/>
      <c r="M4" s="138" t="s">
        <v>37</v>
      </c>
      <c r="N4" s="139"/>
      <c r="O4" s="139" t="s">
        <v>38</v>
      </c>
      <c r="P4" s="144"/>
      <c r="Q4" s="140"/>
      <c r="R4" s="145"/>
      <c r="S4" s="140"/>
      <c r="T4" s="145"/>
      <c r="U4" s="148"/>
      <c r="V4" s="145"/>
      <c r="X4" s="136"/>
    </row>
    <row r="5" spans="2:24" ht="12.75">
      <c r="B5" s="166"/>
      <c r="C5" s="168"/>
      <c r="D5" s="195"/>
      <c r="E5" s="140"/>
      <c r="F5" s="145"/>
      <c r="G5" s="140"/>
      <c r="H5" s="141"/>
      <c r="I5" s="141"/>
      <c r="J5" s="145"/>
      <c r="K5" s="140"/>
      <c r="L5" s="145"/>
      <c r="M5" s="140"/>
      <c r="N5" s="141"/>
      <c r="O5" s="141"/>
      <c r="P5" s="145"/>
      <c r="Q5" s="140"/>
      <c r="R5" s="145"/>
      <c r="S5" s="140"/>
      <c r="T5" s="145"/>
      <c r="U5" s="148"/>
      <c r="V5" s="145"/>
      <c r="X5" s="136"/>
    </row>
    <row r="6" spans="2:24" ht="12.75">
      <c r="B6" s="166"/>
      <c r="C6" s="168"/>
      <c r="D6" s="195"/>
      <c r="E6" s="140"/>
      <c r="F6" s="145"/>
      <c r="G6" s="140"/>
      <c r="H6" s="141"/>
      <c r="I6" s="141"/>
      <c r="J6" s="145"/>
      <c r="K6" s="140"/>
      <c r="L6" s="145"/>
      <c r="M6" s="140"/>
      <c r="N6" s="141"/>
      <c r="O6" s="141"/>
      <c r="P6" s="145"/>
      <c r="Q6" s="140"/>
      <c r="R6" s="145"/>
      <c r="S6" s="140"/>
      <c r="T6" s="145"/>
      <c r="U6" s="148"/>
      <c r="V6" s="145"/>
      <c r="X6" s="136"/>
    </row>
    <row r="7" spans="2:25" ht="13.5" thickBot="1">
      <c r="B7" s="167"/>
      <c r="C7" s="169"/>
      <c r="D7" s="196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1" t="s">
        <v>27</v>
      </c>
      <c r="K7" s="22" t="s">
        <v>34</v>
      </c>
      <c r="L7" s="21" t="s">
        <v>27</v>
      </c>
      <c r="M7" s="22" t="s">
        <v>34</v>
      </c>
      <c r="N7" s="20" t="s">
        <v>27</v>
      </c>
      <c r="O7" s="20" t="s">
        <v>34</v>
      </c>
      <c r="P7" s="21" t="s">
        <v>27</v>
      </c>
      <c r="Q7" s="22" t="s">
        <v>34</v>
      </c>
      <c r="R7" s="21" t="s">
        <v>27</v>
      </c>
      <c r="S7" s="22" t="s">
        <v>34</v>
      </c>
      <c r="T7" s="21" t="s">
        <v>27</v>
      </c>
      <c r="U7" s="19" t="s">
        <v>34</v>
      </c>
      <c r="V7" s="21" t="s">
        <v>27</v>
      </c>
      <c r="X7" s="137"/>
      <c r="Y7" s="16"/>
    </row>
    <row r="8" spans="2:33" ht="15.75">
      <c r="B8" s="2">
        <v>1</v>
      </c>
      <c r="C8" s="17" t="s">
        <v>1</v>
      </c>
      <c r="D8" s="57">
        <f>SUM(E8+G8+I8+K8+M8+O8+Q8+S8+U8)</f>
        <v>17</v>
      </c>
      <c r="E8" s="26">
        <v>6</v>
      </c>
      <c r="F8" s="27">
        <f aca="true" t="shared" si="0" ref="F8:F34">E8/D8*100</f>
        <v>35.294117647058826</v>
      </c>
      <c r="G8" s="26">
        <v>0</v>
      </c>
      <c r="H8" s="4">
        <f aca="true" t="shared" si="1" ref="H8:H34">G8/X8*100</f>
        <v>0</v>
      </c>
      <c r="I8" s="26">
        <v>9</v>
      </c>
      <c r="J8" s="9">
        <f aca="true" t="shared" si="2" ref="J8:J34">I8/X8*100</f>
        <v>81.81818181818183</v>
      </c>
      <c r="K8" s="26">
        <v>1</v>
      </c>
      <c r="L8" s="27">
        <f aca="true" t="shared" si="3" ref="L8:L34">K8/X8*100</f>
        <v>9.090909090909092</v>
      </c>
      <c r="M8" s="26">
        <v>1</v>
      </c>
      <c r="N8" s="6">
        <f aca="true" t="shared" si="4" ref="N8:N34">M8/X8*100</f>
        <v>9.090909090909092</v>
      </c>
      <c r="O8" s="26">
        <v>0</v>
      </c>
      <c r="P8" s="27">
        <f aca="true" t="shared" si="5" ref="P8:P34">O8/X8*100</f>
        <v>0</v>
      </c>
      <c r="Q8" s="26">
        <v>0</v>
      </c>
      <c r="R8" s="9">
        <f aca="true" t="shared" si="6" ref="R8:R34">Q8/X8*100</f>
        <v>0</v>
      </c>
      <c r="S8" s="26">
        <v>0</v>
      </c>
      <c r="T8" s="9">
        <f aca="true" t="shared" si="7" ref="T8:T34">S8/X8*100</f>
        <v>0</v>
      </c>
      <c r="U8" s="26"/>
      <c r="V8" s="9">
        <f aca="true" t="shared" si="8" ref="V8:V34">U8/X8*100</f>
        <v>0</v>
      </c>
      <c r="X8" s="47">
        <f>D8-E8</f>
        <v>11</v>
      </c>
      <c r="Y8" s="16"/>
      <c r="AA8" s="16"/>
      <c r="AC8" s="129"/>
      <c r="AG8" s="16"/>
    </row>
    <row r="9" spans="2:33" ht="15.75">
      <c r="B9" s="3">
        <v>2</v>
      </c>
      <c r="C9" s="17" t="s">
        <v>2</v>
      </c>
      <c r="D9" s="59">
        <f aca="true" t="shared" si="9" ref="D9:D32">SUM(E9+G9+I9+K9+M9+O9+Q9+S9+U9)</f>
        <v>15</v>
      </c>
      <c r="E9" s="26">
        <v>7</v>
      </c>
      <c r="F9" s="27">
        <f t="shared" si="0"/>
        <v>46.666666666666664</v>
      </c>
      <c r="G9" s="26">
        <v>4</v>
      </c>
      <c r="H9" s="4">
        <f t="shared" si="1"/>
        <v>50</v>
      </c>
      <c r="I9" s="26">
        <v>3</v>
      </c>
      <c r="J9" s="9">
        <f t="shared" si="2"/>
        <v>37.5</v>
      </c>
      <c r="K9" s="26">
        <v>1</v>
      </c>
      <c r="L9" s="27">
        <f t="shared" si="3"/>
        <v>12.5</v>
      </c>
      <c r="M9" s="26">
        <v>0</v>
      </c>
      <c r="N9" s="6">
        <f t="shared" si="4"/>
        <v>0</v>
      </c>
      <c r="O9" s="26">
        <v>0</v>
      </c>
      <c r="P9" s="27">
        <f t="shared" si="5"/>
        <v>0</v>
      </c>
      <c r="Q9" s="26">
        <v>0</v>
      </c>
      <c r="R9" s="9">
        <f t="shared" si="6"/>
        <v>0</v>
      </c>
      <c r="S9" s="26">
        <v>0</v>
      </c>
      <c r="T9" s="9">
        <f t="shared" si="7"/>
        <v>0</v>
      </c>
      <c r="U9" s="26"/>
      <c r="V9" s="9">
        <f t="shared" si="8"/>
        <v>0</v>
      </c>
      <c r="X9" s="47">
        <f aca="true" t="shared" si="10" ref="X9:X32">D9-E9</f>
        <v>8</v>
      </c>
      <c r="Y9" s="16"/>
      <c r="AA9" s="16"/>
      <c r="AC9" s="129"/>
      <c r="AG9" s="16"/>
    </row>
    <row r="10" spans="2:33" ht="15.75">
      <c r="B10" s="3">
        <v>3</v>
      </c>
      <c r="C10" s="17" t="s">
        <v>3</v>
      </c>
      <c r="D10" s="59">
        <f t="shared" si="9"/>
        <v>51</v>
      </c>
      <c r="E10" s="26">
        <v>17</v>
      </c>
      <c r="F10" s="27">
        <f t="shared" si="0"/>
        <v>33.33333333333333</v>
      </c>
      <c r="G10" s="26">
        <v>1</v>
      </c>
      <c r="H10" s="4">
        <f t="shared" si="1"/>
        <v>2.941176470588235</v>
      </c>
      <c r="I10" s="26">
        <v>32</v>
      </c>
      <c r="J10" s="9">
        <f t="shared" si="2"/>
        <v>94.11764705882352</v>
      </c>
      <c r="K10" s="26">
        <v>0</v>
      </c>
      <c r="L10" s="27">
        <f t="shared" si="3"/>
        <v>0</v>
      </c>
      <c r="M10" s="26">
        <v>1</v>
      </c>
      <c r="N10" s="6">
        <f t="shared" si="4"/>
        <v>2.941176470588235</v>
      </c>
      <c r="O10" s="26">
        <v>0</v>
      </c>
      <c r="P10" s="27">
        <f t="shared" si="5"/>
        <v>0</v>
      </c>
      <c r="Q10" s="26">
        <v>0</v>
      </c>
      <c r="R10" s="9">
        <f t="shared" si="6"/>
        <v>0</v>
      </c>
      <c r="S10" s="26">
        <v>0</v>
      </c>
      <c r="T10" s="9">
        <f t="shared" si="7"/>
        <v>0</v>
      </c>
      <c r="U10" s="26"/>
      <c r="V10" s="9">
        <f t="shared" si="8"/>
        <v>0</v>
      </c>
      <c r="X10" s="47">
        <f t="shared" si="10"/>
        <v>34</v>
      </c>
      <c r="Y10" s="16"/>
      <c r="AA10" s="16"/>
      <c r="AC10" s="129"/>
      <c r="AG10" s="16"/>
    </row>
    <row r="11" spans="2:33" ht="15.75">
      <c r="B11" s="3">
        <v>4</v>
      </c>
      <c r="C11" s="17" t="s">
        <v>4</v>
      </c>
      <c r="D11" s="59">
        <f t="shared" si="9"/>
        <v>11</v>
      </c>
      <c r="E11" s="26">
        <v>1</v>
      </c>
      <c r="F11" s="27">
        <f t="shared" si="0"/>
        <v>9.090909090909092</v>
      </c>
      <c r="G11" s="26">
        <v>2</v>
      </c>
      <c r="H11" s="4">
        <f t="shared" si="1"/>
        <v>20</v>
      </c>
      <c r="I11" s="26">
        <v>7</v>
      </c>
      <c r="J11" s="9">
        <f t="shared" si="2"/>
        <v>70</v>
      </c>
      <c r="K11" s="26">
        <v>1</v>
      </c>
      <c r="L11" s="27">
        <f t="shared" si="3"/>
        <v>10</v>
      </c>
      <c r="M11" s="26">
        <v>0</v>
      </c>
      <c r="N11" s="6">
        <f t="shared" si="4"/>
        <v>0</v>
      </c>
      <c r="O11" s="26">
        <v>0</v>
      </c>
      <c r="P11" s="27">
        <f t="shared" si="5"/>
        <v>0</v>
      </c>
      <c r="Q11" s="26">
        <v>0</v>
      </c>
      <c r="R11" s="9">
        <f t="shared" si="6"/>
        <v>0</v>
      </c>
      <c r="S11" s="26">
        <v>0</v>
      </c>
      <c r="T11" s="9">
        <f t="shared" si="7"/>
        <v>0</v>
      </c>
      <c r="U11" s="26"/>
      <c r="V11" s="9">
        <f t="shared" si="8"/>
        <v>0</v>
      </c>
      <c r="X11" s="47">
        <f t="shared" si="10"/>
        <v>10</v>
      </c>
      <c r="Y11" s="16"/>
      <c r="AA11" s="16"/>
      <c r="AC11" s="129"/>
      <c r="AG11" s="16"/>
    </row>
    <row r="12" spans="2:33" ht="15.75">
      <c r="B12" s="3">
        <v>5</v>
      </c>
      <c r="C12" s="17" t="s">
        <v>5</v>
      </c>
      <c r="D12" s="59">
        <f t="shared" si="9"/>
        <v>5</v>
      </c>
      <c r="E12" s="26">
        <v>1</v>
      </c>
      <c r="F12" s="27">
        <f t="shared" si="0"/>
        <v>20</v>
      </c>
      <c r="G12" s="26">
        <v>0</v>
      </c>
      <c r="H12" s="4">
        <f t="shared" si="1"/>
        <v>0</v>
      </c>
      <c r="I12" s="26">
        <v>4</v>
      </c>
      <c r="J12" s="9">
        <f t="shared" si="2"/>
        <v>100</v>
      </c>
      <c r="K12" s="26">
        <v>0</v>
      </c>
      <c r="L12" s="27">
        <f t="shared" si="3"/>
        <v>0</v>
      </c>
      <c r="M12" s="26">
        <v>0</v>
      </c>
      <c r="N12" s="6">
        <f t="shared" si="4"/>
        <v>0</v>
      </c>
      <c r="O12" s="26">
        <v>0</v>
      </c>
      <c r="P12" s="27">
        <f t="shared" si="5"/>
        <v>0</v>
      </c>
      <c r="Q12" s="26">
        <v>0</v>
      </c>
      <c r="R12" s="9">
        <f t="shared" si="6"/>
        <v>0</v>
      </c>
      <c r="S12" s="26">
        <v>0</v>
      </c>
      <c r="T12" s="9">
        <f t="shared" si="7"/>
        <v>0</v>
      </c>
      <c r="U12" s="26"/>
      <c r="V12" s="9">
        <f t="shared" si="8"/>
        <v>0</v>
      </c>
      <c r="X12" s="47">
        <f t="shared" si="10"/>
        <v>4</v>
      </c>
      <c r="Y12" s="16"/>
      <c r="AA12" s="16"/>
      <c r="AC12" s="129"/>
      <c r="AG12" s="16"/>
    </row>
    <row r="13" spans="2:33" ht="15.75">
      <c r="B13" s="3">
        <v>6</v>
      </c>
      <c r="C13" s="17" t="s">
        <v>6</v>
      </c>
      <c r="D13" s="59">
        <f t="shared" si="9"/>
        <v>8</v>
      </c>
      <c r="E13" s="26">
        <v>3</v>
      </c>
      <c r="F13" s="27">
        <f t="shared" si="0"/>
        <v>37.5</v>
      </c>
      <c r="G13" s="26">
        <v>1</v>
      </c>
      <c r="H13" s="4">
        <f t="shared" si="1"/>
        <v>20</v>
      </c>
      <c r="I13" s="26">
        <v>4</v>
      </c>
      <c r="J13" s="9">
        <f t="shared" si="2"/>
        <v>80</v>
      </c>
      <c r="K13" s="26">
        <v>0</v>
      </c>
      <c r="L13" s="27">
        <f t="shared" si="3"/>
        <v>0</v>
      </c>
      <c r="M13" s="26">
        <v>0</v>
      </c>
      <c r="N13" s="6">
        <f t="shared" si="4"/>
        <v>0</v>
      </c>
      <c r="O13" s="26">
        <v>0</v>
      </c>
      <c r="P13" s="27">
        <f t="shared" si="5"/>
        <v>0</v>
      </c>
      <c r="Q13" s="26">
        <v>0</v>
      </c>
      <c r="R13" s="9">
        <f t="shared" si="6"/>
        <v>0</v>
      </c>
      <c r="S13" s="26">
        <v>0</v>
      </c>
      <c r="T13" s="9">
        <f t="shared" si="7"/>
        <v>0</v>
      </c>
      <c r="U13" s="26"/>
      <c r="V13" s="9">
        <f t="shared" si="8"/>
        <v>0</v>
      </c>
      <c r="X13" s="47">
        <f t="shared" si="10"/>
        <v>5</v>
      </c>
      <c r="Y13" s="16"/>
      <c r="AA13" s="16"/>
      <c r="AC13" s="129"/>
      <c r="AG13" s="16"/>
    </row>
    <row r="14" spans="2:33" ht="15.75">
      <c r="B14" s="3">
        <v>7</v>
      </c>
      <c r="C14" s="17" t="s">
        <v>7</v>
      </c>
      <c r="D14" s="59">
        <f t="shared" si="9"/>
        <v>53</v>
      </c>
      <c r="E14" s="26">
        <v>17</v>
      </c>
      <c r="F14" s="27">
        <f t="shared" si="0"/>
        <v>32.075471698113205</v>
      </c>
      <c r="G14" s="26">
        <v>1</v>
      </c>
      <c r="H14" s="4">
        <f t="shared" si="1"/>
        <v>2.7777777777777777</v>
      </c>
      <c r="I14" s="26">
        <v>35</v>
      </c>
      <c r="J14" s="9">
        <f t="shared" si="2"/>
        <v>97.22222222222221</v>
      </c>
      <c r="K14" s="26">
        <v>0</v>
      </c>
      <c r="L14" s="27">
        <f t="shared" si="3"/>
        <v>0</v>
      </c>
      <c r="M14" s="26">
        <v>0</v>
      </c>
      <c r="N14" s="6">
        <f t="shared" si="4"/>
        <v>0</v>
      </c>
      <c r="O14" s="26">
        <v>0</v>
      </c>
      <c r="P14" s="27">
        <f t="shared" si="5"/>
        <v>0</v>
      </c>
      <c r="Q14" s="26">
        <v>0</v>
      </c>
      <c r="R14" s="9">
        <f t="shared" si="6"/>
        <v>0</v>
      </c>
      <c r="S14" s="26">
        <v>0</v>
      </c>
      <c r="T14" s="9">
        <f t="shared" si="7"/>
        <v>0</v>
      </c>
      <c r="U14" s="26"/>
      <c r="V14" s="9">
        <f t="shared" si="8"/>
        <v>0</v>
      </c>
      <c r="X14" s="47">
        <f t="shared" si="10"/>
        <v>36</v>
      </c>
      <c r="Y14" s="16"/>
      <c r="AA14" s="16"/>
      <c r="AC14" s="129"/>
      <c r="AG14" s="16"/>
    </row>
    <row r="15" spans="2:33" ht="15.75">
      <c r="B15" s="3">
        <v>8</v>
      </c>
      <c r="C15" s="17" t="s">
        <v>8</v>
      </c>
      <c r="D15" s="59">
        <f t="shared" si="9"/>
        <v>6</v>
      </c>
      <c r="E15" s="26">
        <v>2</v>
      </c>
      <c r="F15" s="27">
        <f t="shared" si="0"/>
        <v>33.33333333333333</v>
      </c>
      <c r="G15" s="26">
        <v>3</v>
      </c>
      <c r="H15" s="4">
        <f t="shared" si="1"/>
        <v>75</v>
      </c>
      <c r="I15" s="26">
        <v>1</v>
      </c>
      <c r="J15" s="9">
        <f t="shared" si="2"/>
        <v>25</v>
      </c>
      <c r="K15" s="26">
        <v>0</v>
      </c>
      <c r="L15" s="27">
        <f t="shared" si="3"/>
        <v>0</v>
      </c>
      <c r="M15" s="26">
        <v>0</v>
      </c>
      <c r="N15" s="6">
        <f t="shared" si="4"/>
        <v>0</v>
      </c>
      <c r="O15" s="26">
        <v>0</v>
      </c>
      <c r="P15" s="27">
        <f t="shared" si="5"/>
        <v>0</v>
      </c>
      <c r="Q15" s="26">
        <v>0</v>
      </c>
      <c r="R15" s="9">
        <f t="shared" si="6"/>
        <v>0</v>
      </c>
      <c r="S15" s="26">
        <v>0</v>
      </c>
      <c r="T15" s="9">
        <f t="shared" si="7"/>
        <v>0</v>
      </c>
      <c r="U15" s="26"/>
      <c r="V15" s="9">
        <f t="shared" si="8"/>
        <v>0</v>
      </c>
      <c r="X15" s="47">
        <f t="shared" si="10"/>
        <v>4</v>
      </c>
      <c r="Y15" s="16"/>
      <c r="AA15" s="16"/>
      <c r="AC15" s="129"/>
      <c r="AG15" s="16"/>
    </row>
    <row r="16" spans="2:33" ht="15.75">
      <c r="B16" s="3">
        <v>9</v>
      </c>
      <c r="C16" s="17" t="s">
        <v>9</v>
      </c>
      <c r="D16" s="59">
        <f t="shared" si="9"/>
        <v>22</v>
      </c>
      <c r="E16" s="26">
        <v>4</v>
      </c>
      <c r="F16" s="27">
        <f t="shared" si="0"/>
        <v>18.181818181818183</v>
      </c>
      <c r="G16" s="26">
        <v>2</v>
      </c>
      <c r="H16" s="4">
        <f t="shared" si="1"/>
        <v>11.11111111111111</v>
      </c>
      <c r="I16" s="26">
        <v>16</v>
      </c>
      <c r="J16" s="9">
        <f t="shared" si="2"/>
        <v>88.88888888888889</v>
      </c>
      <c r="K16" s="26">
        <v>0</v>
      </c>
      <c r="L16" s="27">
        <f t="shared" si="3"/>
        <v>0</v>
      </c>
      <c r="M16" s="26">
        <v>0</v>
      </c>
      <c r="N16" s="6">
        <f t="shared" si="4"/>
        <v>0</v>
      </c>
      <c r="O16" s="26">
        <v>0</v>
      </c>
      <c r="P16" s="27">
        <f t="shared" si="5"/>
        <v>0</v>
      </c>
      <c r="Q16" s="26">
        <v>0</v>
      </c>
      <c r="R16" s="9">
        <f t="shared" si="6"/>
        <v>0</v>
      </c>
      <c r="S16" s="26">
        <v>0</v>
      </c>
      <c r="T16" s="9">
        <f t="shared" si="7"/>
        <v>0</v>
      </c>
      <c r="U16" s="26"/>
      <c r="V16" s="9">
        <f t="shared" si="8"/>
        <v>0</v>
      </c>
      <c r="X16" s="47">
        <f t="shared" si="10"/>
        <v>18</v>
      </c>
      <c r="Y16" s="16"/>
      <c r="AA16" s="16"/>
      <c r="AC16" s="129"/>
      <c r="AG16" s="16"/>
    </row>
    <row r="17" spans="2:33" ht="15.75">
      <c r="B17" s="3">
        <v>10</v>
      </c>
      <c r="C17" s="17" t="s">
        <v>10</v>
      </c>
      <c r="D17" s="59">
        <f t="shared" si="9"/>
        <v>16</v>
      </c>
      <c r="E17" s="26">
        <v>6</v>
      </c>
      <c r="F17" s="27">
        <f t="shared" si="0"/>
        <v>37.5</v>
      </c>
      <c r="G17" s="26">
        <v>0</v>
      </c>
      <c r="H17" s="4">
        <f t="shared" si="1"/>
        <v>0</v>
      </c>
      <c r="I17" s="26">
        <v>10</v>
      </c>
      <c r="J17" s="9">
        <f t="shared" si="2"/>
        <v>100</v>
      </c>
      <c r="K17" s="26">
        <v>0</v>
      </c>
      <c r="L17" s="27">
        <f t="shared" si="3"/>
        <v>0</v>
      </c>
      <c r="M17" s="26">
        <v>0</v>
      </c>
      <c r="N17" s="6">
        <f t="shared" si="4"/>
        <v>0</v>
      </c>
      <c r="O17" s="26">
        <v>0</v>
      </c>
      <c r="P17" s="27">
        <f t="shared" si="5"/>
        <v>0</v>
      </c>
      <c r="Q17" s="26">
        <v>0</v>
      </c>
      <c r="R17" s="9">
        <f t="shared" si="6"/>
        <v>0</v>
      </c>
      <c r="S17" s="26">
        <v>0</v>
      </c>
      <c r="T17" s="9">
        <f t="shared" si="7"/>
        <v>0</v>
      </c>
      <c r="U17" s="26"/>
      <c r="V17" s="9">
        <f t="shared" si="8"/>
        <v>0</v>
      </c>
      <c r="X17" s="47">
        <f t="shared" si="10"/>
        <v>10</v>
      </c>
      <c r="Y17" s="16"/>
      <c r="AA17" s="16"/>
      <c r="AC17" s="129"/>
      <c r="AG17" s="16"/>
    </row>
    <row r="18" spans="2:33" ht="15.75">
      <c r="B18" s="3">
        <v>11</v>
      </c>
      <c r="C18" s="17" t="s">
        <v>11</v>
      </c>
      <c r="D18" s="59">
        <f t="shared" si="9"/>
        <v>5</v>
      </c>
      <c r="E18" s="26">
        <v>3</v>
      </c>
      <c r="F18" s="27">
        <f t="shared" si="0"/>
        <v>60</v>
      </c>
      <c r="G18" s="26">
        <v>0</v>
      </c>
      <c r="H18" s="4">
        <f t="shared" si="1"/>
        <v>0</v>
      </c>
      <c r="I18" s="26">
        <v>2</v>
      </c>
      <c r="J18" s="9">
        <f t="shared" si="2"/>
        <v>100</v>
      </c>
      <c r="K18" s="26">
        <v>0</v>
      </c>
      <c r="L18" s="27">
        <f t="shared" si="3"/>
        <v>0</v>
      </c>
      <c r="M18" s="26">
        <v>0</v>
      </c>
      <c r="N18" s="6">
        <f t="shared" si="4"/>
        <v>0</v>
      </c>
      <c r="O18" s="26">
        <v>0</v>
      </c>
      <c r="P18" s="27">
        <f t="shared" si="5"/>
        <v>0</v>
      </c>
      <c r="Q18" s="26">
        <v>0</v>
      </c>
      <c r="R18" s="9">
        <f t="shared" si="6"/>
        <v>0</v>
      </c>
      <c r="S18" s="26">
        <v>0</v>
      </c>
      <c r="T18" s="9">
        <f t="shared" si="7"/>
        <v>0</v>
      </c>
      <c r="U18" s="26"/>
      <c r="V18" s="9">
        <f t="shared" si="8"/>
        <v>0</v>
      </c>
      <c r="X18" s="47">
        <f t="shared" si="10"/>
        <v>2</v>
      </c>
      <c r="Y18" s="16"/>
      <c r="AA18" s="16"/>
      <c r="AC18" s="129"/>
      <c r="AG18" s="16"/>
    </row>
    <row r="19" spans="2:33" ht="15.75">
      <c r="B19" s="3">
        <v>12</v>
      </c>
      <c r="C19" s="17" t="s">
        <v>12</v>
      </c>
      <c r="D19" s="59">
        <f t="shared" si="9"/>
        <v>11</v>
      </c>
      <c r="E19" s="26">
        <v>1</v>
      </c>
      <c r="F19" s="27">
        <f t="shared" si="0"/>
        <v>9.090909090909092</v>
      </c>
      <c r="G19" s="26">
        <v>1</v>
      </c>
      <c r="H19" s="4">
        <f t="shared" si="1"/>
        <v>10</v>
      </c>
      <c r="I19" s="26">
        <v>9</v>
      </c>
      <c r="J19" s="9">
        <f t="shared" si="2"/>
        <v>90</v>
      </c>
      <c r="K19" s="26">
        <v>0</v>
      </c>
      <c r="L19" s="27">
        <f t="shared" si="3"/>
        <v>0</v>
      </c>
      <c r="M19" s="26">
        <v>0</v>
      </c>
      <c r="N19" s="6">
        <f t="shared" si="4"/>
        <v>0</v>
      </c>
      <c r="O19" s="26">
        <v>0</v>
      </c>
      <c r="P19" s="27">
        <f t="shared" si="5"/>
        <v>0</v>
      </c>
      <c r="Q19" s="26">
        <v>0</v>
      </c>
      <c r="R19" s="9">
        <f t="shared" si="6"/>
        <v>0</v>
      </c>
      <c r="S19" s="26">
        <v>0</v>
      </c>
      <c r="T19" s="9">
        <f t="shared" si="7"/>
        <v>0</v>
      </c>
      <c r="U19" s="26"/>
      <c r="V19" s="9">
        <f t="shared" si="8"/>
        <v>0</v>
      </c>
      <c r="X19" s="47">
        <f t="shared" si="10"/>
        <v>10</v>
      </c>
      <c r="Y19" s="16"/>
      <c r="AA19" s="16"/>
      <c r="AC19" s="129"/>
      <c r="AG19" s="16"/>
    </row>
    <row r="20" spans="2:33" ht="15.75">
      <c r="B20" s="3">
        <v>13</v>
      </c>
      <c r="C20" s="17" t="s">
        <v>13</v>
      </c>
      <c r="D20" s="59">
        <f t="shared" si="9"/>
        <v>11</v>
      </c>
      <c r="E20" s="26">
        <v>5</v>
      </c>
      <c r="F20" s="27">
        <f t="shared" si="0"/>
        <v>45.45454545454545</v>
      </c>
      <c r="G20" s="26">
        <v>1</v>
      </c>
      <c r="H20" s="4">
        <f t="shared" si="1"/>
        <v>16.666666666666664</v>
      </c>
      <c r="I20" s="26">
        <v>4</v>
      </c>
      <c r="J20" s="9">
        <f t="shared" si="2"/>
        <v>66.66666666666666</v>
      </c>
      <c r="K20" s="26">
        <v>0</v>
      </c>
      <c r="L20" s="27">
        <f t="shared" si="3"/>
        <v>0</v>
      </c>
      <c r="M20" s="26">
        <v>0</v>
      </c>
      <c r="N20" s="6">
        <f t="shared" si="4"/>
        <v>0</v>
      </c>
      <c r="O20" s="26">
        <v>1</v>
      </c>
      <c r="P20" s="27">
        <f t="shared" si="5"/>
        <v>16.666666666666664</v>
      </c>
      <c r="Q20" s="26">
        <v>0</v>
      </c>
      <c r="R20" s="9">
        <f t="shared" si="6"/>
        <v>0</v>
      </c>
      <c r="S20" s="26">
        <v>0</v>
      </c>
      <c r="T20" s="9">
        <f t="shared" si="7"/>
        <v>0</v>
      </c>
      <c r="U20" s="26"/>
      <c r="V20" s="9">
        <f t="shared" si="8"/>
        <v>0</v>
      </c>
      <c r="X20" s="47">
        <f t="shared" si="10"/>
        <v>6</v>
      </c>
      <c r="Y20" s="16"/>
      <c r="AA20" s="16"/>
      <c r="AC20" s="129"/>
      <c r="AG20" s="16"/>
    </row>
    <row r="21" spans="2:33" ht="15.75">
      <c r="B21" s="3">
        <v>14</v>
      </c>
      <c r="C21" s="17" t="s">
        <v>14</v>
      </c>
      <c r="D21" s="59">
        <f t="shared" si="9"/>
        <v>36</v>
      </c>
      <c r="E21" s="26">
        <v>8</v>
      </c>
      <c r="F21" s="27">
        <f t="shared" si="0"/>
        <v>22.22222222222222</v>
      </c>
      <c r="G21" s="26">
        <v>2</v>
      </c>
      <c r="H21" s="4">
        <f t="shared" si="1"/>
        <v>7.142857142857142</v>
      </c>
      <c r="I21" s="26">
        <v>25</v>
      </c>
      <c r="J21" s="9">
        <f t="shared" si="2"/>
        <v>89.28571428571429</v>
      </c>
      <c r="K21" s="26">
        <v>1</v>
      </c>
      <c r="L21" s="27">
        <f t="shared" si="3"/>
        <v>3.571428571428571</v>
      </c>
      <c r="M21" s="26">
        <v>0</v>
      </c>
      <c r="N21" s="6">
        <f t="shared" si="4"/>
        <v>0</v>
      </c>
      <c r="O21" s="26">
        <v>0</v>
      </c>
      <c r="P21" s="27">
        <f t="shared" si="5"/>
        <v>0</v>
      </c>
      <c r="Q21" s="26">
        <v>0</v>
      </c>
      <c r="R21" s="9">
        <f t="shared" si="6"/>
        <v>0</v>
      </c>
      <c r="S21" s="26">
        <v>0</v>
      </c>
      <c r="T21" s="9">
        <f t="shared" si="7"/>
        <v>0</v>
      </c>
      <c r="U21" s="26"/>
      <c r="V21" s="9">
        <f t="shared" si="8"/>
        <v>0</v>
      </c>
      <c r="X21" s="47">
        <f t="shared" si="10"/>
        <v>28</v>
      </c>
      <c r="Y21" s="16"/>
      <c r="AA21" s="16"/>
      <c r="AC21" s="129"/>
      <c r="AG21" s="16"/>
    </row>
    <row r="22" spans="2:33" ht="15.75">
      <c r="B22" s="3">
        <v>15</v>
      </c>
      <c r="C22" s="17" t="s">
        <v>15</v>
      </c>
      <c r="D22" s="59">
        <f t="shared" si="9"/>
        <v>5</v>
      </c>
      <c r="E22" s="26">
        <v>2</v>
      </c>
      <c r="F22" s="27">
        <f t="shared" si="0"/>
        <v>40</v>
      </c>
      <c r="G22" s="26">
        <v>1</v>
      </c>
      <c r="H22" s="4">
        <f t="shared" si="1"/>
        <v>33.33333333333333</v>
      </c>
      <c r="I22" s="26">
        <v>1</v>
      </c>
      <c r="J22" s="9">
        <f t="shared" si="2"/>
        <v>33.33333333333333</v>
      </c>
      <c r="K22" s="26">
        <v>0</v>
      </c>
      <c r="L22" s="27">
        <f t="shared" si="3"/>
        <v>0</v>
      </c>
      <c r="M22" s="26">
        <v>0</v>
      </c>
      <c r="N22" s="6">
        <f t="shared" si="4"/>
        <v>0</v>
      </c>
      <c r="O22" s="26">
        <v>1</v>
      </c>
      <c r="P22" s="27">
        <f t="shared" si="5"/>
        <v>33.33333333333333</v>
      </c>
      <c r="Q22" s="26">
        <v>0</v>
      </c>
      <c r="R22" s="9">
        <f t="shared" si="6"/>
        <v>0</v>
      </c>
      <c r="S22" s="26">
        <v>0</v>
      </c>
      <c r="T22" s="9">
        <f t="shared" si="7"/>
        <v>0</v>
      </c>
      <c r="U22" s="26"/>
      <c r="V22" s="9">
        <f t="shared" si="8"/>
        <v>0</v>
      </c>
      <c r="X22" s="47">
        <f t="shared" si="10"/>
        <v>3</v>
      </c>
      <c r="Y22" s="16"/>
      <c r="AA22" s="16"/>
      <c r="AC22" s="129"/>
      <c r="AG22" s="16"/>
    </row>
    <row r="23" spans="2:33" ht="15.75">
      <c r="B23" s="3">
        <v>16</v>
      </c>
      <c r="C23" s="17" t="s">
        <v>16</v>
      </c>
      <c r="D23" s="59">
        <f t="shared" si="9"/>
        <v>8</v>
      </c>
      <c r="E23" s="26">
        <v>0</v>
      </c>
      <c r="F23" s="27">
        <f t="shared" si="0"/>
        <v>0</v>
      </c>
      <c r="G23" s="26">
        <v>0</v>
      </c>
      <c r="H23" s="4">
        <f t="shared" si="1"/>
        <v>0</v>
      </c>
      <c r="I23" s="26">
        <v>6</v>
      </c>
      <c r="J23" s="9">
        <f t="shared" si="2"/>
        <v>75</v>
      </c>
      <c r="K23" s="26">
        <v>1</v>
      </c>
      <c r="L23" s="27">
        <f t="shared" si="3"/>
        <v>12.5</v>
      </c>
      <c r="M23" s="26">
        <v>0</v>
      </c>
      <c r="N23" s="6">
        <f t="shared" si="4"/>
        <v>0</v>
      </c>
      <c r="O23" s="26">
        <v>0</v>
      </c>
      <c r="P23" s="27">
        <f t="shared" si="5"/>
        <v>0</v>
      </c>
      <c r="Q23" s="26">
        <v>1</v>
      </c>
      <c r="R23" s="9">
        <f t="shared" si="6"/>
        <v>12.5</v>
      </c>
      <c r="S23" s="26">
        <v>0</v>
      </c>
      <c r="T23" s="9">
        <f t="shared" si="7"/>
        <v>0</v>
      </c>
      <c r="U23" s="26"/>
      <c r="V23" s="9">
        <f t="shared" si="8"/>
        <v>0</v>
      </c>
      <c r="X23" s="47">
        <f t="shared" si="10"/>
        <v>8</v>
      </c>
      <c r="Y23" s="16"/>
      <c r="AA23" s="16"/>
      <c r="AC23" s="129"/>
      <c r="AG23" s="16"/>
    </row>
    <row r="24" spans="2:33" ht="15.75">
      <c r="B24" s="3">
        <v>17</v>
      </c>
      <c r="C24" s="17" t="s">
        <v>17</v>
      </c>
      <c r="D24" s="59">
        <f t="shared" si="9"/>
        <v>3</v>
      </c>
      <c r="E24" s="26">
        <v>0</v>
      </c>
      <c r="F24" s="27">
        <f t="shared" si="0"/>
        <v>0</v>
      </c>
      <c r="G24" s="26">
        <v>0</v>
      </c>
      <c r="H24" s="4">
        <f t="shared" si="1"/>
        <v>0</v>
      </c>
      <c r="I24" s="26">
        <v>3</v>
      </c>
      <c r="J24" s="9">
        <f t="shared" si="2"/>
        <v>100</v>
      </c>
      <c r="K24" s="26">
        <v>0</v>
      </c>
      <c r="L24" s="27">
        <f t="shared" si="3"/>
        <v>0</v>
      </c>
      <c r="M24" s="26">
        <v>0</v>
      </c>
      <c r="N24" s="6">
        <f t="shared" si="4"/>
        <v>0</v>
      </c>
      <c r="O24" s="26">
        <v>0</v>
      </c>
      <c r="P24" s="27">
        <f t="shared" si="5"/>
        <v>0</v>
      </c>
      <c r="Q24" s="26">
        <v>0</v>
      </c>
      <c r="R24" s="9">
        <f t="shared" si="6"/>
        <v>0</v>
      </c>
      <c r="S24" s="26">
        <v>0</v>
      </c>
      <c r="T24" s="9">
        <f t="shared" si="7"/>
        <v>0</v>
      </c>
      <c r="U24" s="26"/>
      <c r="V24" s="9">
        <f t="shared" si="8"/>
        <v>0</v>
      </c>
      <c r="X24" s="47">
        <f t="shared" si="10"/>
        <v>3</v>
      </c>
      <c r="Y24" s="16"/>
      <c r="AA24" s="16"/>
      <c r="AC24" s="129"/>
      <c r="AG24" s="16"/>
    </row>
    <row r="25" spans="2:33" ht="15.75">
      <c r="B25" s="3">
        <v>18</v>
      </c>
      <c r="C25" s="17" t="s">
        <v>18</v>
      </c>
      <c r="D25" s="59">
        <f t="shared" si="9"/>
        <v>4</v>
      </c>
      <c r="E25" s="26">
        <v>1</v>
      </c>
      <c r="F25" s="27">
        <f t="shared" si="0"/>
        <v>25</v>
      </c>
      <c r="G25" s="26">
        <v>0</v>
      </c>
      <c r="H25" s="4">
        <f t="shared" si="1"/>
        <v>0</v>
      </c>
      <c r="I25" s="26">
        <v>3</v>
      </c>
      <c r="J25" s="9">
        <f t="shared" si="2"/>
        <v>100</v>
      </c>
      <c r="K25" s="26">
        <v>0</v>
      </c>
      <c r="L25" s="27">
        <f t="shared" si="3"/>
        <v>0</v>
      </c>
      <c r="M25" s="26">
        <v>0</v>
      </c>
      <c r="N25" s="6">
        <f t="shared" si="4"/>
        <v>0</v>
      </c>
      <c r="O25" s="26">
        <v>0</v>
      </c>
      <c r="P25" s="27">
        <f t="shared" si="5"/>
        <v>0</v>
      </c>
      <c r="Q25" s="26">
        <v>0</v>
      </c>
      <c r="R25" s="9">
        <f t="shared" si="6"/>
        <v>0</v>
      </c>
      <c r="S25" s="26">
        <v>0</v>
      </c>
      <c r="T25" s="9">
        <f t="shared" si="7"/>
        <v>0</v>
      </c>
      <c r="U25" s="26"/>
      <c r="V25" s="9">
        <f t="shared" si="8"/>
        <v>0</v>
      </c>
      <c r="X25" s="47">
        <f t="shared" si="10"/>
        <v>3</v>
      </c>
      <c r="Y25" s="16"/>
      <c r="AA25" s="16"/>
      <c r="AC25" s="129"/>
      <c r="AG25" s="16"/>
    </row>
    <row r="26" spans="2:33" ht="15.75">
      <c r="B26" s="3">
        <v>19</v>
      </c>
      <c r="C26" s="17" t="s">
        <v>19</v>
      </c>
      <c r="D26" s="59">
        <f t="shared" si="9"/>
        <v>52</v>
      </c>
      <c r="E26" s="26">
        <v>5</v>
      </c>
      <c r="F26" s="27">
        <f t="shared" si="0"/>
        <v>9.615384615384617</v>
      </c>
      <c r="G26" s="26">
        <v>1</v>
      </c>
      <c r="H26" s="4">
        <f t="shared" si="1"/>
        <v>2.127659574468085</v>
      </c>
      <c r="I26" s="26">
        <v>44</v>
      </c>
      <c r="J26" s="9">
        <f t="shared" si="2"/>
        <v>93.61702127659575</v>
      </c>
      <c r="K26" s="26">
        <v>0</v>
      </c>
      <c r="L26" s="27">
        <f t="shared" si="3"/>
        <v>0</v>
      </c>
      <c r="M26" s="26">
        <v>0</v>
      </c>
      <c r="N26" s="6">
        <f t="shared" si="4"/>
        <v>0</v>
      </c>
      <c r="O26" s="26">
        <v>2</v>
      </c>
      <c r="P26" s="27">
        <f t="shared" si="5"/>
        <v>4.25531914893617</v>
      </c>
      <c r="Q26" s="26">
        <v>0</v>
      </c>
      <c r="R26" s="9">
        <f t="shared" si="6"/>
        <v>0</v>
      </c>
      <c r="S26" s="26">
        <v>0</v>
      </c>
      <c r="T26" s="9">
        <f t="shared" si="7"/>
        <v>0</v>
      </c>
      <c r="U26" s="26"/>
      <c r="V26" s="9">
        <f t="shared" si="8"/>
        <v>0</v>
      </c>
      <c r="X26" s="47">
        <f t="shared" si="10"/>
        <v>47</v>
      </c>
      <c r="Y26" s="16"/>
      <c r="AA26" s="16"/>
      <c r="AC26" s="129"/>
      <c r="AG26" s="16"/>
    </row>
    <row r="27" spans="2:33" ht="15.75">
      <c r="B27" s="3">
        <v>20</v>
      </c>
      <c r="C27" s="17" t="s">
        <v>20</v>
      </c>
      <c r="D27" s="59">
        <f t="shared" si="9"/>
        <v>7</v>
      </c>
      <c r="E27" s="26">
        <v>1</v>
      </c>
      <c r="F27" s="27">
        <f t="shared" si="0"/>
        <v>14.285714285714285</v>
      </c>
      <c r="G27" s="26">
        <v>0</v>
      </c>
      <c r="H27" s="4">
        <f t="shared" si="1"/>
        <v>0</v>
      </c>
      <c r="I27" s="26">
        <v>6</v>
      </c>
      <c r="J27" s="9">
        <f t="shared" si="2"/>
        <v>100</v>
      </c>
      <c r="K27" s="26">
        <v>0</v>
      </c>
      <c r="L27" s="27">
        <f t="shared" si="3"/>
        <v>0</v>
      </c>
      <c r="M27" s="26">
        <v>0</v>
      </c>
      <c r="N27" s="6">
        <f t="shared" si="4"/>
        <v>0</v>
      </c>
      <c r="O27" s="26">
        <v>0</v>
      </c>
      <c r="P27" s="27">
        <f t="shared" si="5"/>
        <v>0</v>
      </c>
      <c r="Q27" s="26">
        <v>0</v>
      </c>
      <c r="R27" s="9">
        <f t="shared" si="6"/>
        <v>0</v>
      </c>
      <c r="S27" s="26">
        <v>0</v>
      </c>
      <c r="T27" s="9">
        <f t="shared" si="7"/>
        <v>0</v>
      </c>
      <c r="U27" s="26"/>
      <c r="V27" s="9">
        <f t="shared" si="8"/>
        <v>0</v>
      </c>
      <c r="X27" s="47">
        <f t="shared" si="10"/>
        <v>6</v>
      </c>
      <c r="Y27" s="16"/>
      <c r="AA27" s="16"/>
      <c r="AC27" s="129"/>
      <c r="AG27" s="16"/>
    </row>
    <row r="28" spans="2:33" ht="15.75">
      <c r="B28" s="3">
        <v>21</v>
      </c>
      <c r="C28" s="17" t="s">
        <v>21</v>
      </c>
      <c r="D28" s="59">
        <f t="shared" si="9"/>
        <v>4</v>
      </c>
      <c r="E28" s="26">
        <v>0</v>
      </c>
      <c r="F28" s="27">
        <f t="shared" si="0"/>
        <v>0</v>
      </c>
      <c r="G28" s="26">
        <v>1</v>
      </c>
      <c r="H28" s="4">
        <f t="shared" si="1"/>
        <v>25</v>
      </c>
      <c r="I28" s="26">
        <v>3</v>
      </c>
      <c r="J28" s="9">
        <f t="shared" si="2"/>
        <v>75</v>
      </c>
      <c r="K28" s="26">
        <v>0</v>
      </c>
      <c r="L28" s="27">
        <f t="shared" si="3"/>
        <v>0</v>
      </c>
      <c r="M28" s="26">
        <v>0</v>
      </c>
      <c r="N28" s="6">
        <f t="shared" si="4"/>
        <v>0</v>
      </c>
      <c r="O28" s="26">
        <v>0</v>
      </c>
      <c r="P28" s="27">
        <f t="shared" si="5"/>
        <v>0</v>
      </c>
      <c r="Q28" s="26">
        <v>0</v>
      </c>
      <c r="R28" s="9">
        <f t="shared" si="6"/>
        <v>0</v>
      </c>
      <c r="S28" s="26">
        <v>0</v>
      </c>
      <c r="T28" s="9">
        <f t="shared" si="7"/>
        <v>0</v>
      </c>
      <c r="U28" s="26"/>
      <c r="V28" s="9">
        <f t="shared" si="8"/>
        <v>0</v>
      </c>
      <c r="X28" s="47">
        <f t="shared" si="10"/>
        <v>4</v>
      </c>
      <c r="Y28" s="16"/>
      <c r="AA28" s="16"/>
      <c r="AC28" s="129"/>
      <c r="AG28" s="16"/>
    </row>
    <row r="29" spans="2:33" ht="15.75">
      <c r="B29" s="3">
        <v>22</v>
      </c>
      <c r="C29" s="17" t="s">
        <v>22</v>
      </c>
      <c r="D29" s="59">
        <f t="shared" si="9"/>
        <v>18</v>
      </c>
      <c r="E29" s="26">
        <v>2</v>
      </c>
      <c r="F29" s="27">
        <f t="shared" si="0"/>
        <v>11.11111111111111</v>
      </c>
      <c r="G29" s="26">
        <v>2</v>
      </c>
      <c r="H29" s="4">
        <f t="shared" si="1"/>
        <v>12.5</v>
      </c>
      <c r="I29" s="26">
        <v>14</v>
      </c>
      <c r="J29" s="9">
        <f t="shared" si="2"/>
        <v>87.5</v>
      </c>
      <c r="K29" s="26">
        <v>0</v>
      </c>
      <c r="L29" s="27">
        <f t="shared" si="3"/>
        <v>0</v>
      </c>
      <c r="M29" s="26">
        <v>0</v>
      </c>
      <c r="N29" s="6">
        <f t="shared" si="4"/>
        <v>0</v>
      </c>
      <c r="O29" s="26">
        <v>0</v>
      </c>
      <c r="P29" s="27">
        <f t="shared" si="5"/>
        <v>0</v>
      </c>
      <c r="Q29" s="26">
        <v>0</v>
      </c>
      <c r="R29" s="9">
        <f t="shared" si="6"/>
        <v>0</v>
      </c>
      <c r="S29" s="26">
        <v>0</v>
      </c>
      <c r="T29" s="9">
        <f t="shared" si="7"/>
        <v>0</v>
      </c>
      <c r="U29" s="26"/>
      <c r="V29" s="9">
        <f t="shared" si="8"/>
        <v>0</v>
      </c>
      <c r="X29" s="47">
        <f t="shared" si="10"/>
        <v>16</v>
      </c>
      <c r="Y29" s="16"/>
      <c r="AA29" s="16"/>
      <c r="AC29" s="129"/>
      <c r="AG29" s="16"/>
    </row>
    <row r="30" spans="2:33" ht="15.75">
      <c r="B30" s="3">
        <v>23</v>
      </c>
      <c r="C30" s="134" t="s">
        <v>23</v>
      </c>
      <c r="D30" s="59">
        <f t="shared" si="9"/>
        <v>1</v>
      </c>
      <c r="E30" s="26">
        <v>0</v>
      </c>
      <c r="F30" s="27">
        <f t="shared" si="0"/>
        <v>0</v>
      </c>
      <c r="G30" s="26">
        <v>0</v>
      </c>
      <c r="H30" s="4">
        <f t="shared" si="1"/>
        <v>0</v>
      </c>
      <c r="I30" s="26">
        <v>1</v>
      </c>
      <c r="J30" s="9">
        <f t="shared" si="2"/>
        <v>100</v>
      </c>
      <c r="K30" s="26">
        <v>0</v>
      </c>
      <c r="L30" s="27">
        <f t="shared" si="3"/>
        <v>0</v>
      </c>
      <c r="M30" s="26">
        <v>0</v>
      </c>
      <c r="N30" s="6">
        <f t="shared" si="4"/>
        <v>0</v>
      </c>
      <c r="O30" s="26">
        <v>0</v>
      </c>
      <c r="P30" s="27">
        <f t="shared" si="5"/>
        <v>0</v>
      </c>
      <c r="Q30" s="26">
        <v>0</v>
      </c>
      <c r="R30" s="9">
        <f t="shared" si="6"/>
        <v>0</v>
      </c>
      <c r="S30" s="26">
        <v>0</v>
      </c>
      <c r="T30" s="9">
        <f t="shared" si="7"/>
        <v>0</v>
      </c>
      <c r="U30" s="26"/>
      <c r="V30" s="9">
        <f t="shared" si="8"/>
        <v>0</v>
      </c>
      <c r="X30" s="47">
        <f t="shared" si="10"/>
        <v>1</v>
      </c>
      <c r="Y30" s="16"/>
      <c r="AA30" s="16"/>
      <c r="AC30" s="129"/>
      <c r="AG30" s="16"/>
    </row>
    <row r="31" spans="2:33" ht="15.75">
      <c r="B31" s="3">
        <v>24</v>
      </c>
      <c r="C31" s="18" t="s">
        <v>24</v>
      </c>
      <c r="D31" s="59">
        <f t="shared" si="9"/>
        <v>6</v>
      </c>
      <c r="E31" s="26">
        <v>2</v>
      </c>
      <c r="F31" s="27">
        <f t="shared" si="0"/>
        <v>33.33333333333333</v>
      </c>
      <c r="G31" s="26">
        <v>1</v>
      </c>
      <c r="H31" s="4">
        <f t="shared" si="1"/>
        <v>25</v>
      </c>
      <c r="I31" s="26">
        <v>3</v>
      </c>
      <c r="J31" s="9">
        <f t="shared" si="2"/>
        <v>75</v>
      </c>
      <c r="K31" s="26">
        <v>0</v>
      </c>
      <c r="L31" s="27">
        <f t="shared" si="3"/>
        <v>0</v>
      </c>
      <c r="M31" s="26">
        <v>0</v>
      </c>
      <c r="N31" s="6">
        <f t="shared" si="4"/>
        <v>0</v>
      </c>
      <c r="O31" s="26">
        <v>0</v>
      </c>
      <c r="P31" s="27">
        <f t="shared" si="5"/>
        <v>0</v>
      </c>
      <c r="Q31" s="26">
        <v>0</v>
      </c>
      <c r="R31" s="9">
        <f t="shared" si="6"/>
        <v>0</v>
      </c>
      <c r="S31" s="26">
        <v>0</v>
      </c>
      <c r="T31" s="9">
        <f t="shared" si="7"/>
        <v>0</v>
      </c>
      <c r="U31" s="26"/>
      <c r="V31" s="9">
        <f t="shared" si="8"/>
        <v>0</v>
      </c>
      <c r="X31" s="47">
        <f t="shared" si="10"/>
        <v>4</v>
      </c>
      <c r="Y31" s="16"/>
      <c r="AA31" s="16"/>
      <c r="AC31" s="129"/>
      <c r="AG31" s="16"/>
    </row>
    <row r="32" spans="2:33" ht="16.5" thickBot="1">
      <c r="B32" s="3">
        <v>25</v>
      </c>
      <c r="C32" s="18" t="s">
        <v>25</v>
      </c>
      <c r="D32" s="59">
        <f t="shared" si="9"/>
        <v>9</v>
      </c>
      <c r="E32" s="26">
        <v>1</v>
      </c>
      <c r="F32" s="27">
        <f t="shared" si="0"/>
        <v>11.11111111111111</v>
      </c>
      <c r="G32" s="26">
        <v>0</v>
      </c>
      <c r="H32" s="4">
        <f t="shared" si="1"/>
        <v>0</v>
      </c>
      <c r="I32" s="26">
        <v>8</v>
      </c>
      <c r="J32" s="9">
        <f t="shared" si="2"/>
        <v>100</v>
      </c>
      <c r="K32" s="26">
        <v>0</v>
      </c>
      <c r="L32" s="27">
        <f t="shared" si="3"/>
        <v>0</v>
      </c>
      <c r="M32" s="26">
        <v>0</v>
      </c>
      <c r="N32" s="6">
        <f t="shared" si="4"/>
        <v>0</v>
      </c>
      <c r="O32" s="26">
        <v>0</v>
      </c>
      <c r="P32" s="27">
        <f t="shared" si="5"/>
        <v>0</v>
      </c>
      <c r="Q32" s="26">
        <v>0</v>
      </c>
      <c r="R32" s="9">
        <f t="shared" si="6"/>
        <v>0</v>
      </c>
      <c r="S32" s="26">
        <v>0</v>
      </c>
      <c r="T32" s="9">
        <f t="shared" si="7"/>
        <v>0</v>
      </c>
      <c r="U32" s="26"/>
      <c r="V32" s="9">
        <f t="shared" si="8"/>
        <v>0</v>
      </c>
      <c r="X32" s="47">
        <f t="shared" si="10"/>
        <v>8</v>
      </c>
      <c r="Y32" s="16"/>
      <c r="AA32" s="16"/>
      <c r="AC32" s="129"/>
      <c r="AG32" s="16"/>
    </row>
    <row r="33" spans="2:29" ht="16.5" thickBot="1">
      <c r="B33" s="155" t="s">
        <v>45</v>
      </c>
      <c r="C33" s="156"/>
      <c r="D33" s="60">
        <f>SUM(D8:D32)</f>
        <v>384</v>
      </c>
      <c r="E33" s="75">
        <f>SUM(E8:E32)</f>
        <v>95</v>
      </c>
      <c r="F33" s="74">
        <f t="shared" si="0"/>
        <v>24.739583333333336</v>
      </c>
      <c r="G33" s="75">
        <f>SUM(G8:G32)</f>
        <v>24</v>
      </c>
      <c r="H33" s="28">
        <f t="shared" si="1"/>
        <v>8.304498269896193</v>
      </c>
      <c r="I33" s="76">
        <f>SUM(I8:I32)</f>
        <v>253</v>
      </c>
      <c r="J33" s="45">
        <f t="shared" si="2"/>
        <v>87.5432525951557</v>
      </c>
      <c r="K33" s="75">
        <f>SUM(K8:K32)</f>
        <v>5</v>
      </c>
      <c r="L33" s="74">
        <f t="shared" si="3"/>
        <v>1.7301038062283738</v>
      </c>
      <c r="M33" s="75">
        <f>SUM(M8:M32)</f>
        <v>2</v>
      </c>
      <c r="N33" s="54">
        <f t="shared" si="4"/>
        <v>0.6920415224913495</v>
      </c>
      <c r="O33" s="76">
        <f>SUM(O8:O32)</f>
        <v>4</v>
      </c>
      <c r="P33" s="74">
        <f t="shared" si="5"/>
        <v>1.384083044982699</v>
      </c>
      <c r="Q33" s="75">
        <f>SUM(Q8:Q32)</f>
        <v>1</v>
      </c>
      <c r="R33" s="45">
        <f t="shared" si="6"/>
        <v>0.34602076124567477</v>
      </c>
      <c r="S33" s="75">
        <f>SUM(S8:S32)</f>
        <v>0</v>
      </c>
      <c r="T33" s="45">
        <f t="shared" si="7"/>
        <v>0</v>
      </c>
      <c r="U33" s="75">
        <f>SUM(U8:U32)</f>
        <v>0</v>
      </c>
      <c r="V33" s="45">
        <f t="shared" si="8"/>
        <v>0</v>
      </c>
      <c r="X33" s="36">
        <f>SUM(X8:X32)</f>
        <v>289</v>
      </c>
      <c r="Y33" s="16"/>
      <c r="Z33" s="16"/>
      <c r="AC33" s="129"/>
    </row>
    <row r="34" spans="2:29" ht="16.5" thickBot="1">
      <c r="B34" s="187" t="s">
        <v>46</v>
      </c>
      <c r="C34" s="188"/>
      <c r="D34" s="60">
        <f>SUM(D8:D32)</f>
        <v>384</v>
      </c>
      <c r="E34" s="75">
        <f>SUM(E8:E32)</f>
        <v>95</v>
      </c>
      <c r="F34" s="74">
        <f t="shared" si="0"/>
        <v>24.739583333333336</v>
      </c>
      <c r="G34" s="75">
        <f>SUM(G8:G32)</f>
        <v>24</v>
      </c>
      <c r="H34" s="28">
        <f t="shared" si="1"/>
        <v>8.304498269896193</v>
      </c>
      <c r="I34" s="76">
        <f>SUM(I8:I32)</f>
        <v>253</v>
      </c>
      <c r="J34" s="45">
        <f t="shared" si="2"/>
        <v>87.5432525951557</v>
      </c>
      <c r="K34" s="75">
        <f>SUM(K8:K32)</f>
        <v>5</v>
      </c>
      <c r="L34" s="74">
        <f t="shared" si="3"/>
        <v>1.7301038062283738</v>
      </c>
      <c r="M34" s="75">
        <f>SUM(M8:M32)</f>
        <v>2</v>
      </c>
      <c r="N34" s="54">
        <f t="shared" si="4"/>
        <v>0.6920415224913495</v>
      </c>
      <c r="O34" s="76">
        <f>SUM(O8:O32)</f>
        <v>4</v>
      </c>
      <c r="P34" s="74">
        <f t="shared" si="5"/>
        <v>1.384083044982699</v>
      </c>
      <c r="Q34" s="75">
        <f>SUM(Q8:Q32)</f>
        <v>1</v>
      </c>
      <c r="R34" s="45">
        <f t="shared" si="6"/>
        <v>0.34602076124567477</v>
      </c>
      <c r="S34" s="75">
        <f>SUM(S8:S32)</f>
        <v>0</v>
      </c>
      <c r="T34" s="45">
        <f t="shared" si="7"/>
        <v>0</v>
      </c>
      <c r="U34" s="75">
        <f>SUM(U8:U32)</f>
        <v>0</v>
      </c>
      <c r="V34" s="45">
        <f t="shared" si="8"/>
        <v>0</v>
      </c>
      <c r="X34" s="36">
        <f>SUM(X8:X32)</f>
        <v>289</v>
      </c>
      <c r="Z34" s="16"/>
      <c r="AC34" s="129"/>
    </row>
    <row r="35" spans="2:22" ht="12.75">
      <c r="B35" s="161" t="s">
        <v>56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</row>
    <row r="36" spans="2:22" ht="12.75">
      <c r="B36" s="165" t="s">
        <v>36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4"/>
      <c r="V36" s="14"/>
    </row>
  </sheetData>
  <sheetProtection/>
  <mergeCells count="22">
    <mergeCell ref="X3:X7"/>
    <mergeCell ref="D4:D7"/>
    <mergeCell ref="E4:F6"/>
    <mergeCell ref="G4:H6"/>
    <mergeCell ref="I4:J6"/>
    <mergeCell ref="K3:L6"/>
    <mergeCell ref="M3:P3"/>
    <mergeCell ref="B33:C33"/>
    <mergeCell ref="B34:C34"/>
    <mergeCell ref="B35:V35"/>
    <mergeCell ref="B36:T36"/>
    <mergeCell ref="U3:V6"/>
    <mergeCell ref="Q3:R6"/>
    <mergeCell ref="S3:T6"/>
    <mergeCell ref="M4:N6"/>
    <mergeCell ref="O4:P6"/>
    <mergeCell ref="T1:V1"/>
    <mergeCell ref="B2:V2"/>
    <mergeCell ref="B3:B7"/>
    <mergeCell ref="C3:C7"/>
    <mergeCell ref="D3:F3"/>
    <mergeCell ref="G3:J3"/>
  </mergeCells>
  <printOptions/>
  <pageMargins left="0.7" right="0.7" top="0.75" bottom="0.75" header="0.3" footer="0.3"/>
  <pageSetup horizontalDpi="600" verticalDpi="600" orientation="landscape" paperSize="9" scale="84" r:id="rId1"/>
  <colBreaks count="1" manualBreakCount="1">
    <brk id="2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AG38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Q22" sqref="Q22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</cols>
  <sheetData>
    <row r="1" spans="20:22" ht="15.75">
      <c r="T1" s="150"/>
      <c r="U1" s="150"/>
      <c r="V1" s="150"/>
    </row>
    <row r="2" spans="2:22" ht="21" customHeight="1" thickBot="1">
      <c r="B2" s="198" t="s">
        <v>71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2:24" ht="28.5" customHeight="1" thickBot="1">
      <c r="B3" s="157" t="s">
        <v>0</v>
      </c>
      <c r="C3" s="159" t="s">
        <v>26</v>
      </c>
      <c r="D3" s="199" t="s">
        <v>40</v>
      </c>
      <c r="E3" s="199"/>
      <c r="F3" s="199"/>
      <c r="G3" s="200" t="s">
        <v>28</v>
      </c>
      <c r="H3" s="200"/>
      <c r="I3" s="200"/>
      <c r="J3" s="201"/>
      <c r="K3" s="138" t="s">
        <v>29</v>
      </c>
      <c r="L3" s="144"/>
      <c r="M3" s="170" t="s">
        <v>30</v>
      </c>
      <c r="N3" s="171"/>
      <c r="O3" s="171"/>
      <c r="P3" s="197"/>
      <c r="Q3" s="138" t="s">
        <v>51</v>
      </c>
      <c r="R3" s="144"/>
      <c r="S3" s="138" t="s">
        <v>52</v>
      </c>
      <c r="T3" s="144"/>
      <c r="U3" s="147" t="s">
        <v>31</v>
      </c>
      <c r="V3" s="144"/>
      <c r="X3" s="135" t="s">
        <v>43</v>
      </c>
    </row>
    <row r="4" spans="2:24" ht="12.75">
      <c r="B4" s="166"/>
      <c r="C4" s="168"/>
      <c r="D4" s="194" t="s">
        <v>39</v>
      </c>
      <c r="E4" s="138" t="s">
        <v>42</v>
      </c>
      <c r="F4" s="144"/>
      <c r="G4" s="138" t="s">
        <v>32</v>
      </c>
      <c r="H4" s="139"/>
      <c r="I4" s="139" t="s">
        <v>33</v>
      </c>
      <c r="J4" s="144"/>
      <c r="K4" s="140"/>
      <c r="L4" s="145"/>
      <c r="M4" s="138" t="s">
        <v>37</v>
      </c>
      <c r="N4" s="139"/>
      <c r="O4" s="139" t="s">
        <v>38</v>
      </c>
      <c r="P4" s="144"/>
      <c r="Q4" s="140"/>
      <c r="R4" s="145"/>
      <c r="S4" s="140"/>
      <c r="T4" s="145"/>
      <c r="U4" s="148"/>
      <c r="V4" s="145"/>
      <c r="X4" s="136"/>
    </row>
    <row r="5" spans="2:24" ht="12.75">
      <c r="B5" s="166"/>
      <c r="C5" s="168"/>
      <c r="D5" s="195"/>
      <c r="E5" s="140"/>
      <c r="F5" s="145"/>
      <c r="G5" s="140"/>
      <c r="H5" s="141"/>
      <c r="I5" s="141"/>
      <c r="J5" s="145"/>
      <c r="K5" s="140"/>
      <c r="L5" s="145"/>
      <c r="M5" s="140"/>
      <c r="N5" s="141"/>
      <c r="O5" s="141"/>
      <c r="P5" s="145"/>
      <c r="Q5" s="140"/>
      <c r="R5" s="145"/>
      <c r="S5" s="140"/>
      <c r="T5" s="145"/>
      <c r="U5" s="148"/>
      <c r="V5" s="145"/>
      <c r="X5" s="136"/>
    </row>
    <row r="6" spans="2:24" ht="12.75">
      <c r="B6" s="166"/>
      <c r="C6" s="168"/>
      <c r="D6" s="195"/>
      <c r="E6" s="140"/>
      <c r="F6" s="145"/>
      <c r="G6" s="140"/>
      <c r="H6" s="141"/>
      <c r="I6" s="141"/>
      <c r="J6" s="145"/>
      <c r="K6" s="140"/>
      <c r="L6" s="145"/>
      <c r="M6" s="140"/>
      <c r="N6" s="141"/>
      <c r="O6" s="141"/>
      <c r="P6" s="145"/>
      <c r="Q6" s="140"/>
      <c r="R6" s="145"/>
      <c r="S6" s="140"/>
      <c r="T6" s="145"/>
      <c r="U6" s="148"/>
      <c r="V6" s="145"/>
      <c r="X6" s="136"/>
    </row>
    <row r="7" spans="2:25" ht="13.5" thickBot="1">
      <c r="B7" s="167"/>
      <c r="C7" s="169"/>
      <c r="D7" s="196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1" t="s">
        <v>27</v>
      </c>
      <c r="K7" s="22" t="s">
        <v>34</v>
      </c>
      <c r="L7" s="21" t="s">
        <v>27</v>
      </c>
      <c r="M7" s="22" t="s">
        <v>34</v>
      </c>
      <c r="N7" s="20" t="s">
        <v>27</v>
      </c>
      <c r="O7" s="20" t="s">
        <v>34</v>
      </c>
      <c r="P7" s="21" t="s">
        <v>27</v>
      </c>
      <c r="Q7" s="22" t="s">
        <v>34</v>
      </c>
      <c r="R7" s="21" t="s">
        <v>27</v>
      </c>
      <c r="S7" s="22" t="s">
        <v>34</v>
      </c>
      <c r="T7" s="21" t="s">
        <v>27</v>
      </c>
      <c r="U7" s="19" t="s">
        <v>34</v>
      </c>
      <c r="V7" s="21" t="s">
        <v>27</v>
      </c>
      <c r="X7" s="137"/>
      <c r="Y7" s="16"/>
    </row>
    <row r="8" spans="2:33" ht="15.75">
      <c r="B8" s="2">
        <v>1</v>
      </c>
      <c r="C8" s="17" t="s">
        <v>1</v>
      </c>
      <c r="D8" s="57">
        <f>SUM(E8+G8+I8+K8+M8+O8+Q8+S8+U8)</f>
        <v>363</v>
      </c>
      <c r="E8" s="26">
        <v>90</v>
      </c>
      <c r="F8" s="27">
        <f aca="true" t="shared" si="0" ref="F8:F36">E8/D8*100</f>
        <v>24.793388429752067</v>
      </c>
      <c r="G8" s="26">
        <v>19</v>
      </c>
      <c r="H8" s="4">
        <f aca="true" t="shared" si="1" ref="H8:H36">G8/X8*100</f>
        <v>6.95970695970696</v>
      </c>
      <c r="I8" s="26">
        <v>190</v>
      </c>
      <c r="J8" s="9">
        <f aca="true" t="shared" si="2" ref="J8:J36">I8/X8*100</f>
        <v>69.59706959706959</v>
      </c>
      <c r="K8" s="26">
        <v>27</v>
      </c>
      <c r="L8" s="27">
        <f aca="true" t="shared" si="3" ref="L8:L36">K8/X8*100</f>
        <v>9.89010989010989</v>
      </c>
      <c r="M8" s="26">
        <v>19</v>
      </c>
      <c r="N8" s="6">
        <f aca="true" t="shared" si="4" ref="N8:N36">M8/X8*100</f>
        <v>6.95970695970696</v>
      </c>
      <c r="O8" s="26">
        <v>1</v>
      </c>
      <c r="P8" s="27">
        <f aca="true" t="shared" si="5" ref="P8:P36">O8/X8*100</f>
        <v>0.3663003663003663</v>
      </c>
      <c r="Q8" s="26">
        <v>17</v>
      </c>
      <c r="R8" s="9">
        <f aca="true" t="shared" si="6" ref="R8:R36">Q8/X8*100</f>
        <v>6.227106227106227</v>
      </c>
      <c r="S8" s="26">
        <v>0</v>
      </c>
      <c r="T8" s="9">
        <f aca="true" t="shared" si="7" ref="T8:T36">S8/X8*100</f>
        <v>0</v>
      </c>
      <c r="U8" s="26">
        <v>0</v>
      </c>
      <c r="V8" s="9">
        <f aca="true" t="shared" si="8" ref="V8:V36">U8/X8*100</f>
        <v>0</v>
      </c>
      <c r="X8" s="47">
        <f>D8-E8</f>
        <v>273</v>
      </c>
      <c r="Y8" s="16"/>
      <c r="AA8" s="16"/>
      <c r="AC8" s="129"/>
      <c r="AG8" s="16"/>
    </row>
    <row r="9" spans="2:33" ht="15.75">
      <c r="B9" s="3">
        <v>2</v>
      </c>
      <c r="C9" s="17" t="s">
        <v>2</v>
      </c>
      <c r="D9" s="59">
        <f aca="true" t="shared" si="9" ref="D9:D34">SUM(E9+G9+I9+K9+M9+O9+Q9+S9+U9)</f>
        <v>370</v>
      </c>
      <c r="E9" s="26">
        <v>102</v>
      </c>
      <c r="F9" s="27">
        <f t="shared" si="0"/>
        <v>27.56756756756757</v>
      </c>
      <c r="G9" s="26">
        <v>65</v>
      </c>
      <c r="H9" s="4">
        <f t="shared" si="1"/>
        <v>24.253731343283583</v>
      </c>
      <c r="I9" s="26">
        <v>126</v>
      </c>
      <c r="J9" s="9">
        <f t="shared" si="2"/>
        <v>47.01492537313433</v>
      </c>
      <c r="K9" s="26">
        <v>33</v>
      </c>
      <c r="L9" s="27">
        <f t="shared" si="3"/>
        <v>12.313432835820896</v>
      </c>
      <c r="M9" s="26">
        <v>29</v>
      </c>
      <c r="N9" s="6">
        <f t="shared" si="4"/>
        <v>10.820895522388058</v>
      </c>
      <c r="O9" s="26">
        <v>1</v>
      </c>
      <c r="P9" s="27">
        <f t="shared" si="5"/>
        <v>0.3731343283582089</v>
      </c>
      <c r="Q9" s="26">
        <v>14</v>
      </c>
      <c r="R9" s="9">
        <f t="shared" si="6"/>
        <v>5.223880597014925</v>
      </c>
      <c r="S9" s="26">
        <v>0</v>
      </c>
      <c r="T9" s="9">
        <f t="shared" si="7"/>
        <v>0</v>
      </c>
      <c r="U9" s="26">
        <v>0</v>
      </c>
      <c r="V9" s="9">
        <f t="shared" si="8"/>
        <v>0</v>
      </c>
      <c r="X9" s="47">
        <f aca="true" t="shared" si="10" ref="X9:X34">D9-E9</f>
        <v>268</v>
      </c>
      <c r="Y9" s="16"/>
      <c r="AA9" s="16"/>
      <c r="AC9" s="129"/>
      <c r="AG9" s="16"/>
    </row>
    <row r="10" spans="2:33" ht="15.75">
      <c r="B10" s="3">
        <v>3</v>
      </c>
      <c r="C10" s="17" t="s">
        <v>3</v>
      </c>
      <c r="D10" s="59">
        <f t="shared" si="9"/>
        <v>1332</v>
      </c>
      <c r="E10" s="26">
        <v>386</v>
      </c>
      <c r="F10" s="27">
        <f t="shared" si="0"/>
        <v>28.97897897897898</v>
      </c>
      <c r="G10" s="26">
        <v>103</v>
      </c>
      <c r="H10" s="4">
        <f t="shared" si="1"/>
        <v>10.887949260042284</v>
      </c>
      <c r="I10" s="26">
        <v>645</v>
      </c>
      <c r="J10" s="9">
        <f t="shared" si="2"/>
        <v>68.18181818181817</v>
      </c>
      <c r="K10" s="26">
        <v>112</v>
      </c>
      <c r="L10" s="27">
        <f t="shared" si="3"/>
        <v>11.839323467230443</v>
      </c>
      <c r="M10" s="26">
        <v>46</v>
      </c>
      <c r="N10" s="6">
        <f t="shared" si="4"/>
        <v>4.862579281183932</v>
      </c>
      <c r="O10" s="26">
        <v>9</v>
      </c>
      <c r="P10" s="27">
        <f t="shared" si="5"/>
        <v>0.9513742071881607</v>
      </c>
      <c r="Q10" s="26">
        <v>31</v>
      </c>
      <c r="R10" s="9">
        <f t="shared" si="6"/>
        <v>3.276955602536998</v>
      </c>
      <c r="S10" s="26">
        <v>0</v>
      </c>
      <c r="T10" s="9">
        <f t="shared" si="7"/>
        <v>0</v>
      </c>
      <c r="U10" s="26">
        <v>0</v>
      </c>
      <c r="V10" s="9">
        <f t="shared" si="8"/>
        <v>0</v>
      </c>
      <c r="X10" s="47">
        <f t="shared" si="10"/>
        <v>946</v>
      </c>
      <c r="Y10" s="16"/>
      <c r="AA10" s="16"/>
      <c r="AC10" s="129"/>
      <c r="AG10" s="16"/>
    </row>
    <row r="11" spans="2:33" ht="15.75">
      <c r="B11" s="3">
        <v>4</v>
      </c>
      <c r="C11" s="17" t="s">
        <v>4</v>
      </c>
      <c r="D11" s="59">
        <f t="shared" si="9"/>
        <v>679</v>
      </c>
      <c r="E11" s="26">
        <v>199</v>
      </c>
      <c r="F11" s="27">
        <f t="shared" si="0"/>
        <v>29.307805596465393</v>
      </c>
      <c r="G11" s="26">
        <v>194</v>
      </c>
      <c r="H11" s="4">
        <f t="shared" si="1"/>
        <v>40.416666666666664</v>
      </c>
      <c r="I11" s="26">
        <v>186</v>
      </c>
      <c r="J11" s="9">
        <f t="shared" si="2"/>
        <v>38.75</v>
      </c>
      <c r="K11" s="26">
        <v>66</v>
      </c>
      <c r="L11" s="27">
        <f t="shared" si="3"/>
        <v>13.750000000000002</v>
      </c>
      <c r="M11" s="26">
        <v>21</v>
      </c>
      <c r="N11" s="6">
        <f t="shared" si="4"/>
        <v>4.375</v>
      </c>
      <c r="O11" s="26">
        <v>1</v>
      </c>
      <c r="P11" s="27">
        <f t="shared" si="5"/>
        <v>0.20833333333333334</v>
      </c>
      <c r="Q11" s="26">
        <v>12</v>
      </c>
      <c r="R11" s="9">
        <f t="shared" si="6"/>
        <v>2.5</v>
      </c>
      <c r="S11" s="26">
        <v>0</v>
      </c>
      <c r="T11" s="9">
        <f t="shared" si="7"/>
        <v>0</v>
      </c>
      <c r="U11" s="26">
        <v>0</v>
      </c>
      <c r="V11" s="9">
        <f t="shared" si="8"/>
        <v>0</v>
      </c>
      <c r="X11" s="47">
        <f t="shared" si="10"/>
        <v>480</v>
      </c>
      <c r="Y11" s="16"/>
      <c r="AA11" s="16"/>
      <c r="AC11" s="129"/>
      <c r="AG11" s="16"/>
    </row>
    <row r="12" spans="2:33" ht="15.75">
      <c r="B12" s="3">
        <v>5</v>
      </c>
      <c r="C12" s="17" t="s">
        <v>5</v>
      </c>
      <c r="D12" s="59">
        <f t="shared" si="9"/>
        <v>357</v>
      </c>
      <c r="E12" s="26">
        <v>69</v>
      </c>
      <c r="F12" s="27">
        <f t="shared" si="0"/>
        <v>19.327731092436977</v>
      </c>
      <c r="G12" s="26">
        <v>134</v>
      </c>
      <c r="H12" s="4">
        <f t="shared" si="1"/>
        <v>46.52777777777778</v>
      </c>
      <c r="I12" s="26">
        <v>76</v>
      </c>
      <c r="J12" s="9">
        <f t="shared" si="2"/>
        <v>26.38888888888889</v>
      </c>
      <c r="K12" s="26">
        <v>37</v>
      </c>
      <c r="L12" s="27">
        <f t="shared" si="3"/>
        <v>12.847222222222221</v>
      </c>
      <c r="M12" s="26">
        <v>23</v>
      </c>
      <c r="N12" s="6">
        <f t="shared" si="4"/>
        <v>7.986111111111111</v>
      </c>
      <c r="O12" s="26">
        <v>3</v>
      </c>
      <c r="P12" s="27">
        <f t="shared" si="5"/>
        <v>1.0416666666666665</v>
      </c>
      <c r="Q12" s="26">
        <v>14</v>
      </c>
      <c r="R12" s="9">
        <f t="shared" si="6"/>
        <v>4.861111111111112</v>
      </c>
      <c r="S12" s="26">
        <v>1</v>
      </c>
      <c r="T12" s="9">
        <f t="shared" si="7"/>
        <v>0.3472222222222222</v>
      </c>
      <c r="U12" s="26">
        <v>0</v>
      </c>
      <c r="V12" s="9">
        <f t="shared" si="8"/>
        <v>0</v>
      </c>
      <c r="X12" s="47">
        <f t="shared" si="10"/>
        <v>288</v>
      </c>
      <c r="Y12" s="16"/>
      <c r="AA12" s="16"/>
      <c r="AC12" s="129"/>
      <c r="AG12" s="16"/>
    </row>
    <row r="13" spans="2:33" ht="15.75">
      <c r="B13" s="3">
        <v>6</v>
      </c>
      <c r="C13" s="17" t="s">
        <v>6</v>
      </c>
      <c r="D13" s="59">
        <f t="shared" si="9"/>
        <v>457</v>
      </c>
      <c r="E13" s="26">
        <v>79</v>
      </c>
      <c r="F13" s="27">
        <f t="shared" si="0"/>
        <v>17.286652078774615</v>
      </c>
      <c r="G13" s="26">
        <v>188</v>
      </c>
      <c r="H13" s="4">
        <f t="shared" si="1"/>
        <v>49.735449735449734</v>
      </c>
      <c r="I13" s="26">
        <v>83</v>
      </c>
      <c r="J13" s="9">
        <f t="shared" si="2"/>
        <v>21.957671957671955</v>
      </c>
      <c r="K13" s="26">
        <v>22</v>
      </c>
      <c r="L13" s="27">
        <f t="shared" si="3"/>
        <v>5.82010582010582</v>
      </c>
      <c r="M13" s="26">
        <v>39</v>
      </c>
      <c r="N13" s="6">
        <f t="shared" si="4"/>
        <v>10.317460317460316</v>
      </c>
      <c r="O13" s="26">
        <v>1</v>
      </c>
      <c r="P13" s="27">
        <f t="shared" si="5"/>
        <v>0.26455026455026454</v>
      </c>
      <c r="Q13" s="26">
        <v>45</v>
      </c>
      <c r="R13" s="9">
        <f t="shared" si="6"/>
        <v>11.904761904761903</v>
      </c>
      <c r="S13" s="26">
        <v>0</v>
      </c>
      <c r="T13" s="9">
        <f t="shared" si="7"/>
        <v>0</v>
      </c>
      <c r="U13" s="26">
        <v>0</v>
      </c>
      <c r="V13" s="9">
        <f t="shared" si="8"/>
        <v>0</v>
      </c>
      <c r="X13" s="47">
        <f t="shared" si="10"/>
        <v>378</v>
      </c>
      <c r="Y13" s="16"/>
      <c r="AA13" s="16"/>
      <c r="AC13" s="129"/>
      <c r="AG13" s="16"/>
    </row>
    <row r="14" spans="2:33" ht="15.75">
      <c r="B14" s="3">
        <v>7</v>
      </c>
      <c r="C14" s="17" t="s">
        <v>7</v>
      </c>
      <c r="D14" s="59">
        <f t="shared" si="9"/>
        <v>524</v>
      </c>
      <c r="E14" s="26">
        <v>191</v>
      </c>
      <c r="F14" s="27">
        <f t="shared" si="0"/>
        <v>36.45038167938932</v>
      </c>
      <c r="G14" s="26">
        <v>62</v>
      </c>
      <c r="H14" s="4">
        <f t="shared" si="1"/>
        <v>18.61861861861862</v>
      </c>
      <c r="I14" s="26">
        <v>201</v>
      </c>
      <c r="J14" s="9">
        <f t="shared" si="2"/>
        <v>60.36036036036037</v>
      </c>
      <c r="K14" s="26">
        <v>28</v>
      </c>
      <c r="L14" s="27">
        <f t="shared" si="3"/>
        <v>8.408408408408409</v>
      </c>
      <c r="M14" s="26">
        <v>16</v>
      </c>
      <c r="N14" s="6">
        <f t="shared" si="4"/>
        <v>4.804804804804805</v>
      </c>
      <c r="O14" s="26">
        <v>1</v>
      </c>
      <c r="P14" s="27">
        <f t="shared" si="5"/>
        <v>0.3003003003003003</v>
      </c>
      <c r="Q14" s="26">
        <v>25</v>
      </c>
      <c r="R14" s="9">
        <f t="shared" si="6"/>
        <v>7.5075075075075075</v>
      </c>
      <c r="S14" s="26">
        <v>0</v>
      </c>
      <c r="T14" s="9">
        <f t="shared" si="7"/>
        <v>0</v>
      </c>
      <c r="U14" s="26">
        <v>0</v>
      </c>
      <c r="V14" s="9">
        <f t="shared" si="8"/>
        <v>0</v>
      </c>
      <c r="X14" s="47">
        <f t="shared" si="10"/>
        <v>333</v>
      </c>
      <c r="Y14" s="16"/>
      <c r="AA14" s="16"/>
      <c r="AC14" s="129"/>
      <c r="AG14" s="16"/>
    </row>
    <row r="15" spans="2:33" ht="15.75">
      <c r="B15" s="3">
        <v>8</v>
      </c>
      <c r="C15" s="17" t="s">
        <v>8</v>
      </c>
      <c r="D15" s="59">
        <f t="shared" si="9"/>
        <v>292</v>
      </c>
      <c r="E15" s="26">
        <v>48</v>
      </c>
      <c r="F15" s="27">
        <f t="shared" si="0"/>
        <v>16.43835616438356</v>
      </c>
      <c r="G15" s="26">
        <v>103</v>
      </c>
      <c r="H15" s="4">
        <f t="shared" si="1"/>
        <v>42.21311475409836</v>
      </c>
      <c r="I15" s="26">
        <v>84</v>
      </c>
      <c r="J15" s="9">
        <f t="shared" si="2"/>
        <v>34.42622950819672</v>
      </c>
      <c r="K15" s="26">
        <v>15</v>
      </c>
      <c r="L15" s="27">
        <f t="shared" si="3"/>
        <v>6.147540983606557</v>
      </c>
      <c r="M15" s="26">
        <v>24</v>
      </c>
      <c r="N15" s="6">
        <f t="shared" si="4"/>
        <v>9.836065573770492</v>
      </c>
      <c r="O15" s="26">
        <v>8</v>
      </c>
      <c r="P15" s="27">
        <f t="shared" si="5"/>
        <v>3.278688524590164</v>
      </c>
      <c r="Q15" s="26">
        <v>10</v>
      </c>
      <c r="R15" s="9">
        <f t="shared" si="6"/>
        <v>4.098360655737705</v>
      </c>
      <c r="S15" s="26">
        <v>0</v>
      </c>
      <c r="T15" s="9">
        <f t="shared" si="7"/>
        <v>0</v>
      </c>
      <c r="U15" s="26">
        <v>0</v>
      </c>
      <c r="V15" s="9">
        <f t="shared" si="8"/>
        <v>0</v>
      </c>
      <c r="X15" s="47">
        <f t="shared" si="10"/>
        <v>244</v>
      </c>
      <c r="Y15" s="16"/>
      <c r="AA15" s="16"/>
      <c r="AC15" s="129"/>
      <c r="AG15" s="16"/>
    </row>
    <row r="16" spans="2:33" ht="15.75">
      <c r="B16" s="3">
        <v>9</v>
      </c>
      <c r="C16" s="17" t="s">
        <v>9</v>
      </c>
      <c r="D16" s="59">
        <f t="shared" si="9"/>
        <v>534</v>
      </c>
      <c r="E16" s="26">
        <v>114</v>
      </c>
      <c r="F16" s="27">
        <f t="shared" si="0"/>
        <v>21.34831460674157</v>
      </c>
      <c r="G16" s="26">
        <v>87</v>
      </c>
      <c r="H16" s="4">
        <f t="shared" si="1"/>
        <v>20.714285714285715</v>
      </c>
      <c r="I16" s="26">
        <v>229</v>
      </c>
      <c r="J16" s="9">
        <f t="shared" si="2"/>
        <v>54.52380952380952</v>
      </c>
      <c r="K16" s="26">
        <v>58</v>
      </c>
      <c r="L16" s="27">
        <f t="shared" si="3"/>
        <v>13.80952380952381</v>
      </c>
      <c r="M16" s="26">
        <v>8</v>
      </c>
      <c r="N16" s="6">
        <f t="shared" si="4"/>
        <v>1.9047619047619049</v>
      </c>
      <c r="O16" s="26">
        <v>10</v>
      </c>
      <c r="P16" s="27">
        <f t="shared" si="5"/>
        <v>2.380952380952381</v>
      </c>
      <c r="Q16" s="26">
        <v>28</v>
      </c>
      <c r="R16" s="9">
        <f t="shared" si="6"/>
        <v>6.666666666666667</v>
      </c>
      <c r="S16" s="26">
        <v>0</v>
      </c>
      <c r="T16" s="9">
        <f t="shared" si="7"/>
        <v>0</v>
      </c>
      <c r="U16" s="26">
        <v>0</v>
      </c>
      <c r="V16" s="9">
        <f t="shared" si="8"/>
        <v>0</v>
      </c>
      <c r="X16" s="47">
        <f t="shared" si="10"/>
        <v>420</v>
      </c>
      <c r="Y16" s="16"/>
      <c r="AA16" s="16"/>
      <c r="AC16" s="129"/>
      <c r="AG16" s="16"/>
    </row>
    <row r="17" spans="2:33" ht="15.75">
      <c r="B17" s="3">
        <v>10</v>
      </c>
      <c r="C17" s="17" t="s">
        <v>10</v>
      </c>
      <c r="D17" s="59">
        <f t="shared" si="9"/>
        <v>335</v>
      </c>
      <c r="E17" s="26">
        <v>100</v>
      </c>
      <c r="F17" s="27">
        <f t="shared" si="0"/>
        <v>29.850746268656714</v>
      </c>
      <c r="G17" s="26">
        <v>33</v>
      </c>
      <c r="H17" s="4">
        <f t="shared" si="1"/>
        <v>14.042553191489363</v>
      </c>
      <c r="I17" s="26">
        <v>148</v>
      </c>
      <c r="J17" s="9">
        <f t="shared" si="2"/>
        <v>62.97872340425532</v>
      </c>
      <c r="K17" s="26">
        <v>34</v>
      </c>
      <c r="L17" s="27">
        <f t="shared" si="3"/>
        <v>14.468085106382977</v>
      </c>
      <c r="M17" s="26">
        <v>9</v>
      </c>
      <c r="N17" s="6">
        <f t="shared" si="4"/>
        <v>3.829787234042553</v>
      </c>
      <c r="O17" s="26">
        <v>1</v>
      </c>
      <c r="P17" s="27">
        <f t="shared" si="5"/>
        <v>0.425531914893617</v>
      </c>
      <c r="Q17" s="26">
        <v>10</v>
      </c>
      <c r="R17" s="9">
        <f t="shared" si="6"/>
        <v>4.25531914893617</v>
      </c>
      <c r="S17" s="26">
        <v>0</v>
      </c>
      <c r="T17" s="9">
        <f t="shared" si="7"/>
        <v>0</v>
      </c>
      <c r="U17" s="26">
        <v>0</v>
      </c>
      <c r="V17" s="9">
        <f t="shared" si="8"/>
        <v>0</v>
      </c>
      <c r="X17" s="47">
        <f t="shared" si="10"/>
        <v>235</v>
      </c>
      <c r="Y17" s="16"/>
      <c r="AA17" s="16"/>
      <c r="AC17" s="129"/>
      <c r="AG17" s="16"/>
    </row>
    <row r="18" spans="2:33" ht="15.75">
      <c r="B18" s="3">
        <v>11</v>
      </c>
      <c r="C18" s="17" t="s">
        <v>11</v>
      </c>
      <c r="D18" s="59">
        <f t="shared" si="9"/>
        <v>230</v>
      </c>
      <c r="E18" s="26">
        <v>85</v>
      </c>
      <c r="F18" s="27">
        <f t="shared" si="0"/>
        <v>36.95652173913043</v>
      </c>
      <c r="G18" s="26">
        <v>3</v>
      </c>
      <c r="H18" s="4">
        <f t="shared" si="1"/>
        <v>2.0689655172413794</v>
      </c>
      <c r="I18" s="26">
        <v>92</v>
      </c>
      <c r="J18" s="9">
        <f t="shared" si="2"/>
        <v>63.44827586206897</v>
      </c>
      <c r="K18" s="26">
        <v>24</v>
      </c>
      <c r="L18" s="27">
        <f t="shared" si="3"/>
        <v>16.551724137931036</v>
      </c>
      <c r="M18" s="26">
        <v>5</v>
      </c>
      <c r="N18" s="6">
        <f t="shared" si="4"/>
        <v>3.4482758620689653</v>
      </c>
      <c r="O18" s="26">
        <v>7</v>
      </c>
      <c r="P18" s="27">
        <f t="shared" si="5"/>
        <v>4.827586206896552</v>
      </c>
      <c r="Q18" s="26">
        <v>12</v>
      </c>
      <c r="R18" s="9">
        <f t="shared" si="6"/>
        <v>8.275862068965518</v>
      </c>
      <c r="S18" s="26">
        <v>2</v>
      </c>
      <c r="T18" s="9">
        <f t="shared" si="7"/>
        <v>1.3793103448275863</v>
      </c>
      <c r="U18" s="26">
        <v>0</v>
      </c>
      <c r="V18" s="9">
        <f t="shared" si="8"/>
        <v>0</v>
      </c>
      <c r="X18" s="47">
        <f t="shared" si="10"/>
        <v>145</v>
      </c>
      <c r="Y18" s="16"/>
      <c r="AA18" s="16"/>
      <c r="AC18" s="129"/>
      <c r="AG18" s="16"/>
    </row>
    <row r="19" spans="2:33" ht="15.75">
      <c r="B19" s="3">
        <v>12</v>
      </c>
      <c r="C19" s="17" t="s">
        <v>12</v>
      </c>
      <c r="D19" s="59">
        <f t="shared" si="9"/>
        <v>814</v>
      </c>
      <c r="E19" s="26">
        <v>155</v>
      </c>
      <c r="F19" s="27">
        <f t="shared" si="0"/>
        <v>19.04176904176904</v>
      </c>
      <c r="G19" s="26">
        <v>187</v>
      </c>
      <c r="H19" s="4">
        <f t="shared" si="1"/>
        <v>28.376327769347498</v>
      </c>
      <c r="I19" s="26">
        <v>338</v>
      </c>
      <c r="J19" s="9">
        <f t="shared" si="2"/>
        <v>51.289833080424884</v>
      </c>
      <c r="K19" s="26">
        <v>101</v>
      </c>
      <c r="L19" s="27">
        <f t="shared" si="3"/>
        <v>15.326251896813353</v>
      </c>
      <c r="M19" s="26">
        <v>13</v>
      </c>
      <c r="N19" s="6">
        <f t="shared" si="4"/>
        <v>1.9726858877086493</v>
      </c>
      <c r="O19" s="26">
        <v>5</v>
      </c>
      <c r="P19" s="27">
        <f t="shared" si="5"/>
        <v>0.7587253414264037</v>
      </c>
      <c r="Q19" s="26">
        <v>15</v>
      </c>
      <c r="R19" s="9">
        <f t="shared" si="6"/>
        <v>2.2761760242792106</v>
      </c>
      <c r="S19" s="26">
        <v>0</v>
      </c>
      <c r="T19" s="9">
        <f t="shared" si="7"/>
        <v>0</v>
      </c>
      <c r="U19" s="26">
        <v>0</v>
      </c>
      <c r="V19" s="9">
        <f t="shared" si="8"/>
        <v>0</v>
      </c>
      <c r="X19" s="47">
        <f t="shared" si="10"/>
        <v>659</v>
      </c>
      <c r="Y19" s="16"/>
      <c r="AA19" s="16"/>
      <c r="AC19" s="129"/>
      <c r="AG19" s="16"/>
    </row>
    <row r="20" spans="2:33" ht="15.75">
      <c r="B20" s="3">
        <v>13</v>
      </c>
      <c r="C20" s="17" t="s">
        <v>13</v>
      </c>
      <c r="D20" s="59">
        <f t="shared" si="9"/>
        <v>353</v>
      </c>
      <c r="E20" s="26">
        <v>125</v>
      </c>
      <c r="F20" s="27">
        <f t="shared" si="0"/>
        <v>35.41076487252124</v>
      </c>
      <c r="G20" s="26">
        <v>32</v>
      </c>
      <c r="H20" s="4">
        <f t="shared" si="1"/>
        <v>14.035087719298245</v>
      </c>
      <c r="I20" s="26">
        <v>158</v>
      </c>
      <c r="J20" s="9">
        <f t="shared" si="2"/>
        <v>69.2982456140351</v>
      </c>
      <c r="K20" s="26">
        <v>19</v>
      </c>
      <c r="L20" s="27">
        <f t="shared" si="3"/>
        <v>8.333333333333332</v>
      </c>
      <c r="M20" s="26">
        <v>5</v>
      </c>
      <c r="N20" s="6">
        <f t="shared" si="4"/>
        <v>2.1929824561403506</v>
      </c>
      <c r="O20" s="26">
        <v>4</v>
      </c>
      <c r="P20" s="27">
        <f t="shared" si="5"/>
        <v>1.7543859649122806</v>
      </c>
      <c r="Q20" s="26">
        <v>10</v>
      </c>
      <c r="R20" s="9">
        <f t="shared" si="6"/>
        <v>4.385964912280701</v>
      </c>
      <c r="S20" s="26">
        <v>0</v>
      </c>
      <c r="T20" s="9">
        <f t="shared" si="7"/>
        <v>0</v>
      </c>
      <c r="U20" s="26">
        <v>0</v>
      </c>
      <c r="V20" s="9">
        <f t="shared" si="8"/>
        <v>0</v>
      </c>
      <c r="X20" s="47">
        <f t="shared" si="10"/>
        <v>228</v>
      </c>
      <c r="Y20" s="16"/>
      <c r="AA20" s="16"/>
      <c r="AC20" s="129"/>
      <c r="AG20" s="16"/>
    </row>
    <row r="21" spans="2:33" ht="15.75">
      <c r="B21" s="3">
        <v>14</v>
      </c>
      <c r="C21" s="17" t="s">
        <v>14</v>
      </c>
      <c r="D21" s="59">
        <f t="shared" si="9"/>
        <v>1372</v>
      </c>
      <c r="E21" s="26">
        <v>326</v>
      </c>
      <c r="F21" s="27">
        <f t="shared" si="0"/>
        <v>23.760932944606413</v>
      </c>
      <c r="G21" s="26">
        <v>337</v>
      </c>
      <c r="H21" s="4">
        <f t="shared" si="1"/>
        <v>32.217973231357554</v>
      </c>
      <c r="I21" s="26">
        <v>374</v>
      </c>
      <c r="J21" s="9">
        <f t="shared" si="2"/>
        <v>35.75525812619503</v>
      </c>
      <c r="K21" s="26">
        <v>107</v>
      </c>
      <c r="L21" s="27">
        <f t="shared" si="3"/>
        <v>10.22944550669216</v>
      </c>
      <c r="M21" s="26">
        <v>67</v>
      </c>
      <c r="N21" s="6">
        <f t="shared" si="4"/>
        <v>6.405353728489484</v>
      </c>
      <c r="O21" s="26">
        <v>17</v>
      </c>
      <c r="P21" s="27">
        <f t="shared" si="5"/>
        <v>1.6252390057361379</v>
      </c>
      <c r="Q21" s="26">
        <v>143</v>
      </c>
      <c r="R21" s="9">
        <f t="shared" si="6"/>
        <v>13.671128107074571</v>
      </c>
      <c r="S21" s="26">
        <v>1</v>
      </c>
      <c r="T21" s="9">
        <f t="shared" si="7"/>
        <v>0.09560229445506692</v>
      </c>
      <c r="U21" s="26">
        <v>0</v>
      </c>
      <c r="V21" s="9">
        <f t="shared" si="8"/>
        <v>0</v>
      </c>
      <c r="X21" s="47">
        <f t="shared" si="10"/>
        <v>1046</v>
      </c>
      <c r="Y21" s="16"/>
      <c r="AA21" s="16"/>
      <c r="AC21" s="129"/>
      <c r="AG21" s="16"/>
    </row>
    <row r="22" spans="2:33" ht="15.75">
      <c r="B22" s="3">
        <v>15</v>
      </c>
      <c r="C22" s="17" t="s">
        <v>15</v>
      </c>
      <c r="D22" s="59">
        <f t="shared" si="9"/>
        <v>332</v>
      </c>
      <c r="E22" s="26">
        <v>98</v>
      </c>
      <c r="F22" s="27">
        <f t="shared" si="0"/>
        <v>29.518072289156628</v>
      </c>
      <c r="G22" s="26">
        <v>101</v>
      </c>
      <c r="H22" s="4">
        <f t="shared" si="1"/>
        <v>43.162393162393165</v>
      </c>
      <c r="I22" s="26">
        <v>69</v>
      </c>
      <c r="J22" s="9">
        <f t="shared" si="2"/>
        <v>29.48717948717949</v>
      </c>
      <c r="K22" s="26">
        <v>29</v>
      </c>
      <c r="L22" s="27">
        <f t="shared" si="3"/>
        <v>12.393162393162394</v>
      </c>
      <c r="M22" s="26">
        <v>22</v>
      </c>
      <c r="N22" s="6">
        <f t="shared" si="4"/>
        <v>9.401709401709402</v>
      </c>
      <c r="O22" s="26">
        <v>2</v>
      </c>
      <c r="P22" s="27">
        <f t="shared" si="5"/>
        <v>0.8547008547008548</v>
      </c>
      <c r="Q22" s="26">
        <v>11</v>
      </c>
      <c r="R22" s="9">
        <f t="shared" si="6"/>
        <v>4.700854700854701</v>
      </c>
      <c r="S22" s="26">
        <v>0</v>
      </c>
      <c r="T22" s="9">
        <f t="shared" si="7"/>
        <v>0</v>
      </c>
      <c r="U22" s="26">
        <v>0</v>
      </c>
      <c r="V22" s="9">
        <f t="shared" si="8"/>
        <v>0</v>
      </c>
      <c r="X22" s="47">
        <f t="shared" si="10"/>
        <v>234</v>
      </c>
      <c r="Y22" s="16"/>
      <c r="AA22" s="16"/>
      <c r="AC22" s="129"/>
      <c r="AG22" s="16"/>
    </row>
    <row r="23" spans="2:33" ht="15.75">
      <c r="B23" s="3">
        <v>16</v>
      </c>
      <c r="C23" s="17" t="s">
        <v>16</v>
      </c>
      <c r="D23" s="59">
        <f t="shared" si="9"/>
        <v>297</v>
      </c>
      <c r="E23" s="26">
        <v>41</v>
      </c>
      <c r="F23" s="27">
        <f t="shared" si="0"/>
        <v>13.804713804713806</v>
      </c>
      <c r="G23" s="26">
        <v>77</v>
      </c>
      <c r="H23" s="4">
        <f t="shared" si="1"/>
        <v>30.078125</v>
      </c>
      <c r="I23" s="26">
        <v>117</v>
      </c>
      <c r="J23" s="9">
        <f t="shared" si="2"/>
        <v>45.703125</v>
      </c>
      <c r="K23" s="26">
        <v>28</v>
      </c>
      <c r="L23" s="27">
        <f t="shared" si="3"/>
        <v>10.9375</v>
      </c>
      <c r="M23" s="26">
        <v>23</v>
      </c>
      <c r="N23" s="6">
        <f t="shared" si="4"/>
        <v>8.984375</v>
      </c>
      <c r="O23" s="26">
        <v>4</v>
      </c>
      <c r="P23" s="27">
        <f t="shared" si="5"/>
        <v>1.5625</v>
      </c>
      <c r="Q23" s="26">
        <v>7</v>
      </c>
      <c r="R23" s="9">
        <f t="shared" si="6"/>
        <v>2.734375</v>
      </c>
      <c r="S23" s="26">
        <v>0</v>
      </c>
      <c r="T23" s="9">
        <f t="shared" si="7"/>
        <v>0</v>
      </c>
      <c r="U23" s="26">
        <v>0</v>
      </c>
      <c r="V23" s="9">
        <f t="shared" si="8"/>
        <v>0</v>
      </c>
      <c r="X23" s="47">
        <f t="shared" si="10"/>
        <v>256</v>
      </c>
      <c r="Y23" s="16"/>
      <c r="AA23" s="16"/>
      <c r="AC23" s="129"/>
      <c r="AG23" s="16"/>
    </row>
    <row r="24" spans="2:33" ht="15.75">
      <c r="B24" s="3">
        <v>17</v>
      </c>
      <c r="C24" s="17" t="s">
        <v>17</v>
      </c>
      <c r="D24" s="59">
        <f t="shared" si="9"/>
        <v>317</v>
      </c>
      <c r="E24" s="26">
        <v>80</v>
      </c>
      <c r="F24" s="27">
        <f t="shared" si="0"/>
        <v>25.236593059936908</v>
      </c>
      <c r="G24" s="26">
        <v>35</v>
      </c>
      <c r="H24" s="4">
        <f t="shared" si="1"/>
        <v>14.767932489451477</v>
      </c>
      <c r="I24" s="26">
        <v>159</v>
      </c>
      <c r="J24" s="9">
        <f t="shared" si="2"/>
        <v>67.08860759493672</v>
      </c>
      <c r="K24" s="26">
        <v>25</v>
      </c>
      <c r="L24" s="27">
        <f t="shared" si="3"/>
        <v>10.548523206751055</v>
      </c>
      <c r="M24" s="26">
        <v>12</v>
      </c>
      <c r="N24" s="6">
        <f t="shared" si="4"/>
        <v>5.063291139240507</v>
      </c>
      <c r="O24" s="26">
        <v>1</v>
      </c>
      <c r="P24" s="27">
        <f t="shared" si="5"/>
        <v>0.42194092827004215</v>
      </c>
      <c r="Q24" s="26">
        <v>4</v>
      </c>
      <c r="R24" s="9">
        <f t="shared" si="6"/>
        <v>1.6877637130801686</v>
      </c>
      <c r="S24" s="26">
        <v>1</v>
      </c>
      <c r="T24" s="9">
        <f t="shared" si="7"/>
        <v>0.42194092827004215</v>
      </c>
      <c r="U24" s="26">
        <v>0</v>
      </c>
      <c r="V24" s="9">
        <f t="shared" si="8"/>
        <v>0</v>
      </c>
      <c r="X24" s="47">
        <f t="shared" si="10"/>
        <v>237</v>
      </c>
      <c r="Y24" s="16"/>
      <c r="AA24" s="16"/>
      <c r="AC24" s="129"/>
      <c r="AG24" s="16"/>
    </row>
    <row r="25" spans="2:33" ht="15.75">
      <c r="B25" s="3">
        <v>18</v>
      </c>
      <c r="C25" s="17" t="s">
        <v>18</v>
      </c>
      <c r="D25" s="59">
        <f t="shared" si="9"/>
        <v>153</v>
      </c>
      <c r="E25" s="26">
        <v>26</v>
      </c>
      <c r="F25" s="27">
        <f t="shared" si="0"/>
        <v>16.99346405228758</v>
      </c>
      <c r="G25" s="26">
        <v>18</v>
      </c>
      <c r="H25" s="4">
        <f t="shared" si="1"/>
        <v>14.173228346456693</v>
      </c>
      <c r="I25" s="26">
        <v>80</v>
      </c>
      <c r="J25" s="9">
        <f t="shared" si="2"/>
        <v>62.99212598425197</v>
      </c>
      <c r="K25" s="26">
        <v>14</v>
      </c>
      <c r="L25" s="27">
        <f t="shared" si="3"/>
        <v>11.023622047244094</v>
      </c>
      <c r="M25" s="26">
        <v>8</v>
      </c>
      <c r="N25" s="6">
        <f t="shared" si="4"/>
        <v>6.299212598425196</v>
      </c>
      <c r="O25" s="26">
        <v>1</v>
      </c>
      <c r="P25" s="27">
        <f t="shared" si="5"/>
        <v>0.7874015748031495</v>
      </c>
      <c r="Q25" s="26">
        <v>6</v>
      </c>
      <c r="R25" s="9">
        <f t="shared" si="6"/>
        <v>4.724409448818897</v>
      </c>
      <c r="S25" s="26">
        <v>0</v>
      </c>
      <c r="T25" s="9">
        <f t="shared" si="7"/>
        <v>0</v>
      </c>
      <c r="U25" s="26">
        <v>0</v>
      </c>
      <c r="V25" s="9">
        <f t="shared" si="8"/>
        <v>0</v>
      </c>
      <c r="X25" s="47">
        <f t="shared" si="10"/>
        <v>127</v>
      </c>
      <c r="Y25" s="16"/>
      <c r="AA25" s="16"/>
      <c r="AC25" s="129"/>
      <c r="AG25" s="16"/>
    </row>
    <row r="26" spans="2:33" ht="15.75">
      <c r="B26" s="3">
        <v>19</v>
      </c>
      <c r="C26" s="17" t="s">
        <v>19</v>
      </c>
      <c r="D26" s="59">
        <f t="shared" si="9"/>
        <v>563</v>
      </c>
      <c r="E26" s="26">
        <v>169</v>
      </c>
      <c r="F26" s="27">
        <f t="shared" si="0"/>
        <v>30.017761989342805</v>
      </c>
      <c r="G26" s="26">
        <v>71</v>
      </c>
      <c r="H26" s="4">
        <f t="shared" si="1"/>
        <v>18.02030456852792</v>
      </c>
      <c r="I26" s="26">
        <v>225</v>
      </c>
      <c r="J26" s="9">
        <f t="shared" si="2"/>
        <v>57.10659898477157</v>
      </c>
      <c r="K26" s="26">
        <v>35</v>
      </c>
      <c r="L26" s="27">
        <f t="shared" si="3"/>
        <v>8.883248730964468</v>
      </c>
      <c r="M26" s="26">
        <v>31</v>
      </c>
      <c r="N26" s="6">
        <f t="shared" si="4"/>
        <v>7.868020304568528</v>
      </c>
      <c r="O26" s="26">
        <v>6</v>
      </c>
      <c r="P26" s="27">
        <f t="shared" si="5"/>
        <v>1.5228426395939088</v>
      </c>
      <c r="Q26" s="26">
        <v>26</v>
      </c>
      <c r="R26" s="9">
        <f t="shared" si="6"/>
        <v>6.598984771573605</v>
      </c>
      <c r="S26" s="26">
        <v>0</v>
      </c>
      <c r="T26" s="9">
        <f t="shared" si="7"/>
        <v>0</v>
      </c>
      <c r="U26" s="26">
        <v>0</v>
      </c>
      <c r="V26" s="9">
        <f t="shared" si="8"/>
        <v>0</v>
      </c>
      <c r="X26" s="47">
        <f t="shared" si="10"/>
        <v>394</v>
      </c>
      <c r="Y26" s="16"/>
      <c r="AA26" s="16"/>
      <c r="AC26" s="129"/>
      <c r="AG26" s="16"/>
    </row>
    <row r="27" spans="2:33" ht="15.75">
      <c r="B27" s="3">
        <v>20</v>
      </c>
      <c r="C27" s="17" t="s">
        <v>20</v>
      </c>
      <c r="D27" s="59">
        <f t="shared" si="9"/>
        <v>385</v>
      </c>
      <c r="E27" s="26">
        <v>138</v>
      </c>
      <c r="F27" s="27">
        <f t="shared" si="0"/>
        <v>35.84415584415584</v>
      </c>
      <c r="G27" s="26">
        <v>68</v>
      </c>
      <c r="H27" s="4">
        <f t="shared" si="1"/>
        <v>27.530364372469634</v>
      </c>
      <c r="I27" s="26">
        <v>104</v>
      </c>
      <c r="J27" s="9">
        <f t="shared" si="2"/>
        <v>42.10526315789473</v>
      </c>
      <c r="K27" s="26">
        <v>42</v>
      </c>
      <c r="L27" s="27">
        <f t="shared" si="3"/>
        <v>17.00404858299595</v>
      </c>
      <c r="M27" s="26">
        <v>10</v>
      </c>
      <c r="N27" s="6">
        <f t="shared" si="4"/>
        <v>4.048582995951417</v>
      </c>
      <c r="O27" s="26">
        <v>5</v>
      </c>
      <c r="P27" s="27">
        <f t="shared" si="5"/>
        <v>2.0242914979757085</v>
      </c>
      <c r="Q27" s="26">
        <v>18</v>
      </c>
      <c r="R27" s="9">
        <f t="shared" si="6"/>
        <v>7.28744939271255</v>
      </c>
      <c r="S27" s="26">
        <v>0</v>
      </c>
      <c r="T27" s="9">
        <f t="shared" si="7"/>
        <v>0</v>
      </c>
      <c r="U27" s="26">
        <v>0</v>
      </c>
      <c r="V27" s="9">
        <f t="shared" si="8"/>
        <v>0</v>
      </c>
      <c r="X27" s="47">
        <f t="shared" si="10"/>
        <v>247</v>
      </c>
      <c r="Y27" s="16"/>
      <c r="AA27" s="16"/>
      <c r="AC27" s="129"/>
      <c r="AG27" s="16"/>
    </row>
    <row r="28" spans="2:33" ht="15.75">
      <c r="B28" s="3">
        <v>21</v>
      </c>
      <c r="C28" s="17" t="s">
        <v>21</v>
      </c>
      <c r="D28" s="59">
        <f t="shared" si="9"/>
        <v>316</v>
      </c>
      <c r="E28" s="26">
        <v>64</v>
      </c>
      <c r="F28" s="27">
        <f t="shared" si="0"/>
        <v>20.253164556962027</v>
      </c>
      <c r="G28" s="26">
        <v>95</v>
      </c>
      <c r="H28" s="4">
        <f t="shared" si="1"/>
        <v>37.698412698412696</v>
      </c>
      <c r="I28" s="26">
        <v>83</v>
      </c>
      <c r="J28" s="9">
        <f t="shared" si="2"/>
        <v>32.93650793650794</v>
      </c>
      <c r="K28" s="26">
        <v>29</v>
      </c>
      <c r="L28" s="27">
        <f t="shared" si="3"/>
        <v>11.507936507936508</v>
      </c>
      <c r="M28" s="26">
        <v>18</v>
      </c>
      <c r="N28" s="6">
        <f t="shared" si="4"/>
        <v>7.142857142857142</v>
      </c>
      <c r="O28" s="26">
        <v>18</v>
      </c>
      <c r="P28" s="27">
        <f t="shared" si="5"/>
        <v>7.142857142857142</v>
      </c>
      <c r="Q28" s="26">
        <v>9</v>
      </c>
      <c r="R28" s="9">
        <f t="shared" si="6"/>
        <v>3.571428571428571</v>
      </c>
      <c r="S28" s="26">
        <v>0</v>
      </c>
      <c r="T28" s="9">
        <f t="shared" si="7"/>
        <v>0</v>
      </c>
      <c r="U28" s="26">
        <v>0</v>
      </c>
      <c r="V28" s="9">
        <f t="shared" si="8"/>
        <v>0</v>
      </c>
      <c r="X28" s="47">
        <f t="shared" si="10"/>
        <v>252</v>
      </c>
      <c r="Y28" s="16"/>
      <c r="AA28" s="16"/>
      <c r="AC28" s="129"/>
      <c r="AG28" s="16"/>
    </row>
    <row r="29" spans="2:33" ht="15.75">
      <c r="B29" s="3">
        <v>22</v>
      </c>
      <c r="C29" s="17" t="s">
        <v>22</v>
      </c>
      <c r="D29" s="59">
        <f t="shared" si="9"/>
        <v>350</v>
      </c>
      <c r="E29" s="26">
        <v>80</v>
      </c>
      <c r="F29" s="27">
        <f t="shared" si="0"/>
        <v>22.857142857142858</v>
      </c>
      <c r="G29" s="26">
        <v>55</v>
      </c>
      <c r="H29" s="4">
        <f t="shared" si="1"/>
        <v>20.37037037037037</v>
      </c>
      <c r="I29" s="26">
        <v>140</v>
      </c>
      <c r="J29" s="9">
        <f t="shared" si="2"/>
        <v>51.85185185185185</v>
      </c>
      <c r="K29" s="26">
        <v>28</v>
      </c>
      <c r="L29" s="27">
        <f t="shared" si="3"/>
        <v>10.37037037037037</v>
      </c>
      <c r="M29" s="26">
        <v>32</v>
      </c>
      <c r="N29" s="6">
        <f t="shared" si="4"/>
        <v>11.851851851851853</v>
      </c>
      <c r="O29" s="26">
        <v>5</v>
      </c>
      <c r="P29" s="27">
        <f t="shared" si="5"/>
        <v>1.8518518518518516</v>
      </c>
      <c r="Q29" s="26">
        <v>10</v>
      </c>
      <c r="R29" s="9">
        <f t="shared" si="6"/>
        <v>3.7037037037037033</v>
      </c>
      <c r="S29" s="26">
        <v>0</v>
      </c>
      <c r="T29" s="9">
        <f t="shared" si="7"/>
        <v>0</v>
      </c>
      <c r="U29" s="26">
        <v>0</v>
      </c>
      <c r="V29" s="9">
        <f t="shared" si="8"/>
        <v>0</v>
      </c>
      <c r="X29" s="47">
        <f t="shared" si="10"/>
        <v>270</v>
      </c>
      <c r="Y29" s="16"/>
      <c r="AA29" s="16"/>
      <c r="AC29" s="129"/>
      <c r="AG29" s="16"/>
    </row>
    <row r="30" spans="2:33" ht="15.75">
      <c r="B30" s="3">
        <v>23</v>
      </c>
      <c r="C30" s="134" t="s">
        <v>23</v>
      </c>
      <c r="D30" s="59">
        <f t="shared" si="9"/>
        <v>145</v>
      </c>
      <c r="E30" s="26">
        <v>20</v>
      </c>
      <c r="F30" s="27">
        <f t="shared" si="0"/>
        <v>13.793103448275861</v>
      </c>
      <c r="G30" s="26">
        <v>54</v>
      </c>
      <c r="H30" s="4">
        <f t="shared" si="1"/>
        <v>43.2</v>
      </c>
      <c r="I30" s="26">
        <v>36</v>
      </c>
      <c r="J30" s="9">
        <f t="shared" si="2"/>
        <v>28.799999999999997</v>
      </c>
      <c r="K30" s="26">
        <v>21</v>
      </c>
      <c r="L30" s="27">
        <f t="shared" si="3"/>
        <v>16.8</v>
      </c>
      <c r="M30" s="26">
        <v>9</v>
      </c>
      <c r="N30" s="6">
        <f t="shared" si="4"/>
        <v>7.199999999999999</v>
      </c>
      <c r="O30" s="26">
        <v>2</v>
      </c>
      <c r="P30" s="27">
        <f t="shared" si="5"/>
        <v>1.6</v>
      </c>
      <c r="Q30" s="26">
        <v>3</v>
      </c>
      <c r="R30" s="9">
        <f t="shared" si="6"/>
        <v>2.4</v>
      </c>
      <c r="S30" s="26">
        <v>0</v>
      </c>
      <c r="T30" s="9">
        <f t="shared" si="7"/>
        <v>0</v>
      </c>
      <c r="U30" s="26">
        <v>0</v>
      </c>
      <c r="V30" s="9">
        <f t="shared" si="8"/>
        <v>0</v>
      </c>
      <c r="X30" s="47">
        <f t="shared" si="10"/>
        <v>125</v>
      </c>
      <c r="Y30" s="16"/>
      <c r="AA30" s="16"/>
      <c r="AC30" s="129"/>
      <c r="AG30" s="16"/>
    </row>
    <row r="31" spans="2:33" ht="15.75">
      <c r="B31" s="3">
        <v>24</v>
      </c>
      <c r="C31" s="18" t="s">
        <v>24</v>
      </c>
      <c r="D31" s="59">
        <f t="shared" si="9"/>
        <v>296</v>
      </c>
      <c r="E31" s="26">
        <v>75</v>
      </c>
      <c r="F31" s="27">
        <f t="shared" si="0"/>
        <v>25.33783783783784</v>
      </c>
      <c r="G31" s="26">
        <v>57</v>
      </c>
      <c r="H31" s="4">
        <f t="shared" si="1"/>
        <v>25.791855203619914</v>
      </c>
      <c r="I31" s="26">
        <v>112</v>
      </c>
      <c r="J31" s="9">
        <f t="shared" si="2"/>
        <v>50.678733031674206</v>
      </c>
      <c r="K31" s="26">
        <v>24</v>
      </c>
      <c r="L31" s="27">
        <f t="shared" si="3"/>
        <v>10.85972850678733</v>
      </c>
      <c r="M31" s="26">
        <v>8</v>
      </c>
      <c r="N31" s="6">
        <f t="shared" si="4"/>
        <v>3.619909502262444</v>
      </c>
      <c r="O31" s="26">
        <v>2</v>
      </c>
      <c r="P31" s="27">
        <f t="shared" si="5"/>
        <v>0.904977375565611</v>
      </c>
      <c r="Q31" s="26">
        <v>17</v>
      </c>
      <c r="R31" s="9">
        <f t="shared" si="6"/>
        <v>7.6923076923076925</v>
      </c>
      <c r="S31" s="26">
        <v>1</v>
      </c>
      <c r="T31" s="9">
        <f t="shared" si="7"/>
        <v>0.4524886877828055</v>
      </c>
      <c r="U31" s="26">
        <v>0</v>
      </c>
      <c r="V31" s="9">
        <f t="shared" si="8"/>
        <v>0</v>
      </c>
      <c r="X31" s="47">
        <f t="shared" si="10"/>
        <v>221</v>
      </c>
      <c r="Y31" s="16"/>
      <c r="AA31" s="16"/>
      <c r="AC31" s="129"/>
      <c r="AG31" s="16"/>
    </row>
    <row r="32" spans="2:33" ht="15.75">
      <c r="B32" s="3">
        <v>25</v>
      </c>
      <c r="C32" s="18" t="s">
        <v>25</v>
      </c>
      <c r="D32" s="59">
        <f t="shared" si="9"/>
        <v>534</v>
      </c>
      <c r="E32" s="26">
        <v>117</v>
      </c>
      <c r="F32" s="27">
        <f t="shared" si="0"/>
        <v>21.910112359550563</v>
      </c>
      <c r="G32" s="26">
        <v>135</v>
      </c>
      <c r="H32" s="4">
        <f t="shared" si="1"/>
        <v>32.37410071942446</v>
      </c>
      <c r="I32" s="26">
        <v>195</v>
      </c>
      <c r="J32" s="9">
        <f t="shared" si="2"/>
        <v>46.76258992805755</v>
      </c>
      <c r="K32" s="26">
        <v>42</v>
      </c>
      <c r="L32" s="27">
        <f t="shared" si="3"/>
        <v>10.071942446043165</v>
      </c>
      <c r="M32" s="26">
        <v>24</v>
      </c>
      <c r="N32" s="6">
        <f t="shared" si="4"/>
        <v>5.755395683453238</v>
      </c>
      <c r="O32" s="26">
        <v>6</v>
      </c>
      <c r="P32" s="27">
        <f t="shared" si="5"/>
        <v>1.4388489208633095</v>
      </c>
      <c r="Q32" s="26">
        <v>15</v>
      </c>
      <c r="R32" s="9">
        <f t="shared" si="6"/>
        <v>3.597122302158273</v>
      </c>
      <c r="S32" s="26">
        <v>0</v>
      </c>
      <c r="T32" s="9">
        <f t="shared" si="7"/>
        <v>0</v>
      </c>
      <c r="U32" s="26">
        <v>0</v>
      </c>
      <c r="V32" s="9">
        <f t="shared" si="8"/>
        <v>0</v>
      </c>
      <c r="X32" s="47">
        <f t="shared" si="10"/>
        <v>417</v>
      </c>
      <c r="Y32" s="16"/>
      <c r="AA32" s="16"/>
      <c r="AC32" s="129"/>
      <c r="AG32" s="16"/>
    </row>
    <row r="33" spans="2:33" ht="15.75">
      <c r="B33" s="3">
        <v>26</v>
      </c>
      <c r="C33" s="62" t="s">
        <v>44</v>
      </c>
      <c r="D33" s="59">
        <f t="shared" si="9"/>
        <v>527</v>
      </c>
      <c r="E33" s="26">
        <v>211</v>
      </c>
      <c r="F33" s="27">
        <f t="shared" si="0"/>
        <v>40.03795066413662</v>
      </c>
      <c r="G33" s="26">
        <v>75</v>
      </c>
      <c r="H33" s="4">
        <f t="shared" si="1"/>
        <v>23.734177215189874</v>
      </c>
      <c r="I33" s="26">
        <v>175</v>
      </c>
      <c r="J33" s="9">
        <f t="shared" si="2"/>
        <v>55.379746835443036</v>
      </c>
      <c r="K33" s="26">
        <v>12</v>
      </c>
      <c r="L33" s="27">
        <f t="shared" si="3"/>
        <v>3.79746835443038</v>
      </c>
      <c r="M33" s="26">
        <v>19</v>
      </c>
      <c r="N33" s="6">
        <f t="shared" si="4"/>
        <v>6.012658227848101</v>
      </c>
      <c r="O33" s="26">
        <v>7</v>
      </c>
      <c r="P33" s="27">
        <f t="shared" si="5"/>
        <v>2.2151898734177213</v>
      </c>
      <c r="Q33" s="26">
        <v>28</v>
      </c>
      <c r="R33" s="9">
        <f t="shared" si="6"/>
        <v>8.860759493670885</v>
      </c>
      <c r="S33" s="26">
        <v>0</v>
      </c>
      <c r="T33" s="9">
        <f t="shared" si="7"/>
        <v>0</v>
      </c>
      <c r="U33" s="26">
        <v>0</v>
      </c>
      <c r="V33" s="9">
        <f t="shared" si="8"/>
        <v>0</v>
      </c>
      <c r="X33" s="47">
        <f t="shared" si="10"/>
        <v>316</v>
      </c>
      <c r="Y33" s="16"/>
      <c r="AA33" s="16"/>
      <c r="AC33" s="129"/>
      <c r="AG33" s="16"/>
    </row>
    <row r="34" spans="2:33" ht="16.5" thickBot="1">
      <c r="B34" s="3">
        <v>27</v>
      </c>
      <c r="C34" s="62" t="s">
        <v>55</v>
      </c>
      <c r="D34" s="59">
        <f t="shared" si="9"/>
        <v>114</v>
      </c>
      <c r="E34" s="26">
        <v>13</v>
      </c>
      <c r="F34" s="27">
        <f t="shared" si="0"/>
        <v>11.403508771929824</v>
      </c>
      <c r="G34" s="26">
        <v>22</v>
      </c>
      <c r="H34" s="4">
        <f t="shared" si="1"/>
        <v>21.782178217821784</v>
      </c>
      <c r="I34" s="26">
        <v>69</v>
      </c>
      <c r="J34" s="9">
        <f t="shared" si="2"/>
        <v>68.31683168316832</v>
      </c>
      <c r="K34" s="26">
        <v>1</v>
      </c>
      <c r="L34" s="27">
        <f t="shared" si="3"/>
        <v>0.9900990099009901</v>
      </c>
      <c r="M34" s="26">
        <v>1</v>
      </c>
      <c r="N34" s="6">
        <f t="shared" si="4"/>
        <v>0.9900990099009901</v>
      </c>
      <c r="O34" s="26">
        <v>0</v>
      </c>
      <c r="P34" s="27">
        <f t="shared" si="5"/>
        <v>0</v>
      </c>
      <c r="Q34" s="26">
        <v>8</v>
      </c>
      <c r="R34" s="9">
        <f t="shared" si="6"/>
        <v>7.920792079207921</v>
      </c>
      <c r="S34" s="26">
        <v>0</v>
      </c>
      <c r="T34" s="9">
        <f t="shared" si="7"/>
        <v>0</v>
      </c>
      <c r="U34" s="26">
        <v>0</v>
      </c>
      <c r="V34" s="9">
        <f t="shared" si="8"/>
        <v>0</v>
      </c>
      <c r="X34" s="47">
        <f t="shared" si="10"/>
        <v>101</v>
      </c>
      <c r="Y34" s="16"/>
      <c r="AA34" s="16"/>
      <c r="AC34" s="129"/>
      <c r="AG34" s="16"/>
    </row>
    <row r="35" spans="2:29" ht="16.5" thickBot="1">
      <c r="B35" s="155" t="s">
        <v>45</v>
      </c>
      <c r="C35" s="156"/>
      <c r="D35" s="60">
        <f>SUM(D8:D32)</f>
        <v>11700</v>
      </c>
      <c r="E35" s="75">
        <f>SUM(E8:E34)</f>
        <v>3201</v>
      </c>
      <c r="F35" s="74">
        <f t="shared" si="0"/>
        <v>27.358974358974358</v>
      </c>
      <c r="G35" s="75">
        <f>SUM(G8:G34)</f>
        <v>2410</v>
      </c>
      <c r="H35" s="28">
        <f t="shared" si="1"/>
        <v>27.62810959532271</v>
      </c>
      <c r="I35" s="76">
        <f>SUM(I8:I34)</f>
        <v>4494</v>
      </c>
      <c r="J35" s="45">
        <f t="shared" si="2"/>
        <v>51.51897283044824</v>
      </c>
      <c r="K35" s="75">
        <f>SUM(K8:K34)</f>
        <v>1013</v>
      </c>
      <c r="L35" s="74">
        <f t="shared" si="3"/>
        <v>11.61297718674768</v>
      </c>
      <c r="M35" s="75">
        <f>SUM(M8:M34)</f>
        <v>541</v>
      </c>
      <c r="N35" s="54">
        <f t="shared" si="4"/>
        <v>6.20199472658489</v>
      </c>
      <c r="O35" s="76">
        <f>SUM(O8:O34)</f>
        <v>128</v>
      </c>
      <c r="P35" s="74">
        <f t="shared" si="5"/>
        <v>1.467385073942451</v>
      </c>
      <c r="Q35" s="75">
        <f>SUM(Q8:Q34)</f>
        <v>548</v>
      </c>
      <c r="R35" s="45">
        <f t="shared" si="6"/>
        <v>6.282242347816118</v>
      </c>
      <c r="S35" s="75">
        <f>SUM(S8:S34)</f>
        <v>6</v>
      </c>
      <c r="T35" s="45">
        <f t="shared" si="7"/>
        <v>0.0687836753410524</v>
      </c>
      <c r="U35" s="75">
        <f>SUM(U8:U34)</f>
        <v>0</v>
      </c>
      <c r="V35" s="45">
        <f t="shared" si="8"/>
        <v>0</v>
      </c>
      <c r="X35" s="36">
        <f>SUM(X8:X32)</f>
        <v>8723</v>
      </c>
      <c r="Y35" s="16"/>
      <c r="Z35" s="16"/>
      <c r="AC35" s="129"/>
    </row>
    <row r="36" spans="2:29" ht="16.5" thickBot="1">
      <c r="B36" s="187" t="s">
        <v>46</v>
      </c>
      <c r="C36" s="188"/>
      <c r="D36" s="60">
        <f>SUM(D8:D34)</f>
        <v>12341</v>
      </c>
      <c r="E36" s="75">
        <f>SUM(E8:E34)</f>
        <v>3201</v>
      </c>
      <c r="F36" s="74">
        <f t="shared" si="0"/>
        <v>25.937930475650273</v>
      </c>
      <c r="G36" s="75">
        <f>SUM(G8:G34)</f>
        <v>2410</v>
      </c>
      <c r="H36" s="28">
        <f t="shared" si="1"/>
        <v>26.367614879649892</v>
      </c>
      <c r="I36" s="76">
        <f>SUM(I8:I34)</f>
        <v>4494</v>
      </c>
      <c r="J36" s="45">
        <f t="shared" si="2"/>
        <v>49.16849015317287</v>
      </c>
      <c r="K36" s="75">
        <f>SUM(K8:K34)</f>
        <v>1013</v>
      </c>
      <c r="L36" s="74">
        <f t="shared" si="3"/>
        <v>11.083150984682714</v>
      </c>
      <c r="M36" s="75">
        <f>SUM(M8:M34)</f>
        <v>541</v>
      </c>
      <c r="N36" s="54">
        <f t="shared" si="4"/>
        <v>5.919037199124726</v>
      </c>
      <c r="O36" s="76">
        <f>SUM(O8:O34)</f>
        <v>128</v>
      </c>
      <c r="P36" s="74">
        <f t="shared" si="5"/>
        <v>1.400437636761488</v>
      </c>
      <c r="Q36" s="75">
        <f>SUM(Q8:Q34)</f>
        <v>548</v>
      </c>
      <c r="R36" s="45">
        <f t="shared" si="6"/>
        <v>5.99562363238512</v>
      </c>
      <c r="S36" s="75">
        <f>SUM(S8:S34)</f>
        <v>6</v>
      </c>
      <c r="T36" s="45">
        <f t="shared" si="7"/>
        <v>0.06564551422319474</v>
      </c>
      <c r="U36" s="75">
        <f>SUM(U8:U34)</f>
        <v>0</v>
      </c>
      <c r="V36" s="45">
        <f t="shared" si="8"/>
        <v>0</v>
      </c>
      <c r="X36" s="36">
        <f>SUM(X8:X34)</f>
        <v>9140</v>
      </c>
      <c r="Z36" s="16"/>
      <c r="AC36" s="129"/>
    </row>
    <row r="37" spans="2:22" ht="12.75">
      <c r="B37" s="161" t="s">
        <v>56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</row>
    <row r="38" spans="2:22" ht="12.75">
      <c r="B38" s="165" t="s">
        <v>36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4"/>
      <c r="V38" s="14"/>
    </row>
  </sheetData>
  <sheetProtection/>
  <mergeCells count="22">
    <mergeCell ref="T1:V1"/>
    <mergeCell ref="B2:V2"/>
    <mergeCell ref="B3:B7"/>
    <mergeCell ref="C3:C7"/>
    <mergeCell ref="D3:F3"/>
    <mergeCell ref="G3:J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X3:X7"/>
    <mergeCell ref="D4:D7"/>
    <mergeCell ref="E4:F6"/>
    <mergeCell ref="G4:H6"/>
    <mergeCell ref="I4:J6"/>
    <mergeCell ref="K3:L6"/>
    <mergeCell ref="M3:P3"/>
  </mergeCells>
  <printOptions/>
  <pageMargins left="0.7" right="0.7" top="0.75" bottom="0.75" header="0.3" footer="0.3"/>
  <pageSetup horizontalDpi="600" verticalDpi="600" orientation="landscape" paperSize="9" scale="84" r:id="rId1"/>
  <colBreaks count="1" manualBreakCount="1">
    <brk id="2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AG38"/>
  <sheetViews>
    <sheetView zoomScalePageLayoutView="0" workbookViewId="0" topLeftCell="A4">
      <selection activeCell="S19" sqref="S19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</cols>
  <sheetData>
    <row r="1" spans="20:22" ht="15.75">
      <c r="T1" s="150"/>
      <c r="U1" s="150"/>
      <c r="V1" s="150"/>
    </row>
    <row r="2" spans="2:22" ht="21" customHeight="1" thickBot="1">
      <c r="B2" s="198" t="s">
        <v>70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2:24" ht="28.5" customHeight="1" thickBot="1">
      <c r="B3" s="157" t="s">
        <v>0</v>
      </c>
      <c r="C3" s="159" t="s">
        <v>26</v>
      </c>
      <c r="D3" s="199" t="s">
        <v>40</v>
      </c>
      <c r="E3" s="199"/>
      <c r="F3" s="199"/>
      <c r="G3" s="200" t="s">
        <v>28</v>
      </c>
      <c r="H3" s="200"/>
      <c r="I3" s="200"/>
      <c r="J3" s="201"/>
      <c r="K3" s="138" t="s">
        <v>29</v>
      </c>
      <c r="L3" s="144"/>
      <c r="M3" s="170" t="s">
        <v>30</v>
      </c>
      <c r="N3" s="171"/>
      <c r="O3" s="171"/>
      <c r="P3" s="197"/>
      <c r="Q3" s="138" t="s">
        <v>51</v>
      </c>
      <c r="R3" s="144"/>
      <c r="S3" s="138" t="s">
        <v>52</v>
      </c>
      <c r="T3" s="144"/>
      <c r="U3" s="147" t="s">
        <v>31</v>
      </c>
      <c r="V3" s="144"/>
      <c r="X3" s="135" t="s">
        <v>43</v>
      </c>
    </row>
    <row r="4" spans="2:24" ht="12.75">
      <c r="B4" s="166"/>
      <c r="C4" s="168"/>
      <c r="D4" s="194" t="s">
        <v>39</v>
      </c>
      <c r="E4" s="138" t="s">
        <v>42</v>
      </c>
      <c r="F4" s="144"/>
      <c r="G4" s="138" t="s">
        <v>32</v>
      </c>
      <c r="H4" s="139"/>
      <c r="I4" s="139" t="s">
        <v>33</v>
      </c>
      <c r="J4" s="144"/>
      <c r="K4" s="140"/>
      <c r="L4" s="145"/>
      <c r="M4" s="138" t="s">
        <v>37</v>
      </c>
      <c r="N4" s="139"/>
      <c r="O4" s="139" t="s">
        <v>38</v>
      </c>
      <c r="P4" s="144"/>
      <c r="Q4" s="140"/>
      <c r="R4" s="145"/>
      <c r="S4" s="140"/>
      <c r="T4" s="145"/>
      <c r="U4" s="148"/>
      <c r="V4" s="145"/>
      <c r="X4" s="136"/>
    </row>
    <row r="5" spans="2:24" ht="12.75">
      <c r="B5" s="166"/>
      <c r="C5" s="168"/>
      <c r="D5" s="195"/>
      <c r="E5" s="140"/>
      <c r="F5" s="145"/>
      <c r="G5" s="140"/>
      <c r="H5" s="141"/>
      <c r="I5" s="141"/>
      <c r="J5" s="145"/>
      <c r="K5" s="140"/>
      <c r="L5" s="145"/>
      <c r="M5" s="140"/>
      <c r="N5" s="141"/>
      <c r="O5" s="141"/>
      <c r="P5" s="145"/>
      <c r="Q5" s="140"/>
      <c r="R5" s="145"/>
      <c r="S5" s="140"/>
      <c r="T5" s="145"/>
      <c r="U5" s="148"/>
      <c r="V5" s="145"/>
      <c r="X5" s="136"/>
    </row>
    <row r="6" spans="2:24" ht="12.75">
      <c r="B6" s="166"/>
      <c r="C6" s="168"/>
      <c r="D6" s="195"/>
      <c r="E6" s="140"/>
      <c r="F6" s="145"/>
      <c r="G6" s="140"/>
      <c r="H6" s="141"/>
      <c r="I6" s="141"/>
      <c r="J6" s="145"/>
      <c r="K6" s="140"/>
      <c r="L6" s="145"/>
      <c r="M6" s="140"/>
      <c r="N6" s="141"/>
      <c r="O6" s="141"/>
      <c r="P6" s="145"/>
      <c r="Q6" s="140"/>
      <c r="R6" s="145"/>
      <c r="S6" s="140"/>
      <c r="T6" s="145"/>
      <c r="U6" s="148"/>
      <c r="V6" s="145"/>
      <c r="X6" s="136"/>
    </row>
    <row r="7" spans="2:25" ht="13.5" thickBot="1">
      <c r="B7" s="167"/>
      <c r="C7" s="169"/>
      <c r="D7" s="196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1" t="s">
        <v>27</v>
      </c>
      <c r="K7" s="22" t="s">
        <v>34</v>
      </c>
      <c r="L7" s="21" t="s">
        <v>27</v>
      </c>
      <c r="M7" s="22" t="s">
        <v>34</v>
      </c>
      <c r="N7" s="20" t="s">
        <v>27</v>
      </c>
      <c r="O7" s="20" t="s">
        <v>34</v>
      </c>
      <c r="P7" s="21" t="s">
        <v>27</v>
      </c>
      <c r="Q7" s="22" t="s">
        <v>34</v>
      </c>
      <c r="R7" s="21" t="s">
        <v>27</v>
      </c>
      <c r="S7" s="22" t="s">
        <v>34</v>
      </c>
      <c r="T7" s="21" t="s">
        <v>27</v>
      </c>
      <c r="U7" s="19" t="s">
        <v>34</v>
      </c>
      <c r="V7" s="21" t="s">
        <v>27</v>
      </c>
      <c r="X7" s="137"/>
      <c r="Y7" s="16"/>
    </row>
    <row r="8" spans="2:33" ht="15.75">
      <c r="B8" s="2">
        <v>1</v>
      </c>
      <c r="C8" s="17" t="s">
        <v>1</v>
      </c>
      <c r="D8" s="57">
        <f>SUM(E8+G8+I8+K8+M8+O8+Q8+S8+U8)</f>
        <v>149</v>
      </c>
      <c r="E8" s="26">
        <f>'ВДТБ+РТБ УСІ'!E8-'ВДТБ+РТБ чоловіки'!E8</f>
        <v>28</v>
      </c>
      <c r="F8" s="27">
        <f aca="true" t="shared" si="0" ref="F8:F36">E8/D8*100</f>
        <v>18.79194630872483</v>
      </c>
      <c r="G8" s="26">
        <f>'ВДТБ+РТБ УСІ'!G8-'ВДТБ+РТБ чоловіки'!G8</f>
        <v>10</v>
      </c>
      <c r="H8" s="4">
        <f aca="true" t="shared" si="1" ref="H8:H36">G8/X8*100</f>
        <v>8.264462809917356</v>
      </c>
      <c r="I8" s="26">
        <f>'ВДТБ+РТБ УСІ'!I8-'ВДТБ+РТБ чоловіки'!I8</f>
        <v>86</v>
      </c>
      <c r="J8" s="9">
        <f aca="true" t="shared" si="2" ref="J8:J36">I8/X8*100</f>
        <v>71.07438016528926</v>
      </c>
      <c r="K8" s="26">
        <f>'ВДТБ+РТБ УСІ'!K8-'ВДТБ+РТБ чоловіки'!K8</f>
        <v>21</v>
      </c>
      <c r="L8" s="27">
        <f aca="true" t="shared" si="3" ref="L8:L36">K8/X8*100</f>
        <v>17.355371900826448</v>
      </c>
      <c r="M8" s="26">
        <f>'ВДТБ+РТБ УСІ'!M8-'ВДТБ+РТБ чоловіки'!M8</f>
        <v>2</v>
      </c>
      <c r="N8" s="6">
        <f aca="true" t="shared" si="4" ref="N8:N36">M8/X8*100</f>
        <v>1.6528925619834711</v>
      </c>
      <c r="O8" s="26">
        <f>'ВДТБ+РТБ УСІ'!O8-'ВДТБ+РТБ чоловіки'!O8</f>
        <v>0</v>
      </c>
      <c r="P8" s="27">
        <f aca="true" t="shared" si="5" ref="P8:P36">O8/X8*100</f>
        <v>0</v>
      </c>
      <c r="Q8" s="26">
        <f>'ВДТБ+РТБ УСІ'!Q8-'ВДТБ+РТБ чоловіки'!Q8</f>
        <v>2</v>
      </c>
      <c r="R8" s="9">
        <f aca="true" t="shared" si="6" ref="R8:R36">Q8/X8*100</f>
        <v>1.6528925619834711</v>
      </c>
      <c r="S8" s="26">
        <f>'ВДТБ+РТБ УСІ'!S8-'ВДТБ+РТБ чоловіки'!S8</f>
        <v>0</v>
      </c>
      <c r="T8" s="9">
        <f aca="true" t="shared" si="7" ref="T8:T36">S8/X8*100</f>
        <v>0</v>
      </c>
      <c r="U8" s="26"/>
      <c r="V8" s="9">
        <f aca="true" t="shared" si="8" ref="V8:V36">U8/X8*100</f>
        <v>0</v>
      </c>
      <c r="X8" s="47">
        <f>D8-E8</f>
        <v>121</v>
      </c>
      <c r="Y8" s="16"/>
      <c r="AA8" s="16"/>
      <c r="AC8" s="129"/>
      <c r="AG8" s="16"/>
    </row>
    <row r="9" spans="2:33" ht="15.75">
      <c r="B9" s="3">
        <v>2</v>
      </c>
      <c r="C9" s="17" t="s">
        <v>2</v>
      </c>
      <c r="D9" s="59">
        <f aca="true" t="shared" si="9" ref="D9:D34">SUM(E9+G9+I9+K9+M9+O9+Q9+S9+U9)</f>
        <v>118</v>
      </c>
      <c r="E9" s="26">
        <f>'ВДТБ+РТБ УСІ'!E9-'ВДТБ+РТБ чоловіки'!E9</f>
        <v>23</v>
      </c>
      <c r="F9" s="27">
        <f t="shared" si="0"/>
        <v>19.491525423728813</v>
      </c>
      <c r="G9" s="26">
        <f>'ВДТБ+РТБ УСІ'!G9-'ВДТБ+РТБ чоловіки'!G9</f>
        <v>19</v>
      </c>
      <c r="H9" s="4">
        <f t="shared" si="1"/>
        <v>20</v>
      </c>
      <c r="I9" s="26">
        <f>'ВДТБ+РТБ УСІ'!I9-'ВДТБ+РТБ чоловіки'!I9</f>
        <v>63</v>
      </c>
      <c r="J9" s="9">
        <f t="shared" si="2"/>
        <v>66.3157894736842</v>
      </c>
      <c r="K9" s="26">
        <f>'ВДТБ+РТБ УСІ'!K9-'ВДТБ+РТБ чоловіки'!K9</f>
        <v>7</v>
      </c>
      <c r="L9" s="27">
        <f t="shared" si="3"/>
        <v>7.368421052631578</v>
      </c>
      <c r="M9" s="26">
        <f>'ВДТБ+РТБ УСІ'!M9-'ВДТБ+РТБ чоловіки'!M9</f>
        <v>5</v>
      </c>
      <c r="N9" s="6">
        <f t="shared" si="4"/>
        <v>5.263157894736842</v>
      </c>
      <c r="O9" s="26">
        <f>'ВДТБ+РТБ УСІ'!O9-'ВДТБ+РТБ чоловіки'!O9</f>
        <v>0</v>
      </c>
      <c r="P9" s="27">
        <f t="shared" si="5"/>
        <v>0</v>
      </c>
      <c r="Q9" s="26">
        <f>'ВДТБ+РТБ УСІ'!Q9-'ВДТБ+РТБ чоловіки'!Q9</f>
        <v>1</v>
      </c>
      <c r="R9" s="9">
        <f t="shared" si="6"/>
        <v>1.0526315789473684</v>
      </c>
      <c r="S9" s="26">
        <f>'ВДТБ+РТБ УСІ'!S9-'ВДТБ+РТБ чоловіки'!S9</f>
        <v>0</v>
      </c>
      <c r="T9" s="9">
        <f t="shared" si="7"/>
        <v>0</v>
      </c>
      <c r="U9" s="26"/>
      <c r="V9" s="9">
        <f t="shared" si="8"/>
        <v>0</v>
      </c>
      <c r="X9" s="47">
        <f aca="true" t="shared" si="10" ref="X9:X34">D9-E9</f>
        <v>95</v>
      </c>
      <c r="Y9" s="16"/>
      <c r="AA9" s="16"/>
      <c r="AC9" s="129"/>
      <c r="AG9" s="16"/>
    </row>
    <row r="10" spans="2:33" ht="15.75">
      <c r="B10" s="3">
        <v>3</v>
      </c>
      <c r="C10" s="17" t="s">
        <v>3</v>
      </c>
      <c r="D10" s="59">
        <f t="shared" si="9"/>
        <v>639</v>
      </c>
      <c r="E10" s="26">
        <f>'ВДТБ+РТБ УСІ'!E10-'ВДТБ+РТБ чоловіки'!E10</f>
        <v>165</v>
      </c>
      <c r="F10" s="27">
        <f t="shared" si="0"/>
        <v>25.821596244131456</v>
      </c>
      <c r="G10" s="26">
        <f>'ВДТБ+РТБ УСІ'!G10-'ВДТБ+РТБ чоловіки'!G10</f>
        <v>51</v>
      </c>
      <c r="H10" s="4">
        <f t="shared" si="1"/>
        <v>10.759493670886076</v>
      </c>
      <c r="I10" s="26">
        <f>'ВДТБ+РТБ УСІ'!I10-'ВДТБ+РТБ чоловіки'!I10</f>
        <v>334</v>
      </c>
      <c r="J10" s="9">
        <f t="shared" si="2"/>
        <v>70.46413502109705</v>
      </c>
      <c r="K10" s="26">
        <f>'ВДТБ+РТБ УСІ'!K10-'ВДТБ+РТБ чоловіки'!K10</f>
        <v>52</v>
      </c>
      <c r="L10" s="27">
        <f t="shared" si="3"/>
        <v>10.970464135021098</v>
      </c>
      <c r="M10" s="26">
        <f>'ВДТБ+РТБ УСІ'!M10-'ВДТБ+РТБ чоловіки'!M10</f>
        <v>13</v>
      </c>
      <c r="N10" s="6">
        <f t="shared" si="4"/>
        <v>2.7426160337552745</v>
      </c>
      <c r="O10" s="26">
        <f>'ВДТБ+РТБ УСІ'!O10-'ВДТБ+РТБ чоловіки'!O10</f>
        <v>8</v>
      </c>
      <c r="P10" s="27">
        <f t="shared" si="5"/>
        <v>1.6877637130801686</v>
      </c>
      <c r="Q10" s="26">
        <f>'ВДТБ+РТБ УСІ'!Q10-'ВДТБ+РТБ чоловіки'!Q10</f>
        <v>16</v>
      </c>
      <c r="R10" s="9">
        <f t="shared" si="6"/>
        <v>3.375527426160337</v>
      </c>
      <c r="S10" s="26">
        <f>'ВДТБ+РТБ УСІ'!S10-'ВДТБ+РТБ чоловіки'!S10</f>
        <v>0</v>
      </c>
      <c r="T10" s="9">
        <f t="shared" si="7"/>
        <v>0</v>
      </c>
      <c r="U10" s="26"/>
      <c r="V10" s="9">
        <f t="shared" si="8"/>
        <v>0</v>
      </c>
      <c r="X10" s="47">
        <f t="shared" si="10"/>
        <v>474</v>
      </c>
      <c r="Y10" s="16"/>
      <c r="AA10" s="16"/>
      <c r="AC10" s="129"/>
      <c r="AG10" s="16"/>
    </row>
    <row r="11" spans="2:33" ht="15.75">
      <c r="B11" s="3">
        <v>4</v>
      </c>
      <c r="C11" s="17" t="s">
        <v>4</v>
      </c>
      <c r="D11" s="59">
        <f t="shared" si="9"/>
        <v>341</v>
      </c>
      <c r="E11" s="26">
        <f>'ВДТБ+РТБ УСІ'!E11-'ВДТБ+РТБ чоловіки'!E11</f>
        <v>90</v>
      </c>
      <c r="F11" s="27">
        <f t="shared" si="0"/>
        <v>26.392961876832842</v>
      </c>
      <c r="G11" s="26">
        <f>'ВДТБ+РТБ УСІ'!G11-'ВДТБ+РТБ чоловіки'!G11</f>
        <v>80</v>
      </c>
      <c r="H11" s="4">
        <f t="shared" si="1"/>
        <v>31.872509960159363</v>
      </c>
      <c r="I11" s="26">
        <f>'ВДТБ+РТБ УСІ'!I11-'ВДТБ+РТБ чоловіки'!I11</f>
        <v>129</v>
      </c>
      <c r="J11" s="9">
        <f t="shared" si="2"/>
        <v>51.39442231075697</v>
      </c>
      <c r="K11" s="26">
        <f>'ВДТБ+РТБ УСІ'!K11-'ВДТБ+РТБ чоловіки'!K11</f>
        <v>21</v>
      </c>
      <c r="L11" s="27">
        <f t="shared" si="3"/>
        <v>8.366533864541832</v>
      </c>
      <c r="M11" s="26">
        <f>'ВДТБ+РТБ УСІ'!M11-'ВДТБ+РТБ чоловіки'!M11</f>
        <v>13</v>
      </c>
      <c r="N11" s="6">
        <f t="shared" si="4"/>
        <v>5.179282868525896</v>
      </c>
      <c r="O11" s="26">
        <f>'ВДТБ+РТБ УСІ'!O11-'ВДТБ+РТБ чоловіки'!O11</f>
        <v>2</v>
      </c>
      <c r="P11" s="27">
        <f t="shared" si="5"/>
        <v>0.796812749003984</v>
      </c>
      <c r="Q11" s="26">
        <f>'ВДТБ+РТБ УСІ'!Q11-'ВДТБ+РТБ чоловіки'!Q11</f>
        <v>6</v>
      </c>
      <c r="R11" s="9">
        <f t="shared" si="6"/>
        <v>2.3904382470119523</v>
      </c>
      <c r="S11" s="26">
        <f>'ВДТБ+РТБ УСІ'!S11-'ВДТБ+РТБ чоловіки'!S11</f>
        <v>0</v>
      </c>
      <c r="T11" s="9">
        <f t="shared" si="7"/>
        <v>0</v>
      </c>
      <c r="U11" s="26"/>
      <c r="V11" s="9">
        <f t="shared" si="8"/>
        <v>0</v>
      </c>
      <c r="X11" s="47">
        <f t="shared" si="10"/>
        <v>251</v>
      </c>
      <c r="Y11" s="16"/>
      <c r="AA11" s="16"/>
      <c r="AC11" s="129"/>
      <c r="AG11" s="16"/>
    </row>
    <row r="12" spans="2:33" ht="15.75">
      <c r="B12" s="3">
        <v>5</v>
      </c>
      <c r="C12" s="17" t="s">
        <v>5</v>
      </c>
      <c r="D12" s="59">
        <f t="shared" si="9"/>
        <v>145</v>
      </c>
      <c r="E12" s="26">
        <f>'ВДТБ+РТБ УСІ'!E12-'ВДТБ+РТБ чоловіки'!E12</f>
        <v>29</v>
      </c>
      <c r="F12" s="27">
        <f t="shared" si="0"/>
        <v>20</v>
      </c>
      <c r="G12" s="26">
        <f>'ВДТБ+РТБ УСІ'!G12-'ВДТБ+РТБ чоловіки'!G12</f>
        <v>45</v>
      </c>
      <c r="H12" s="4">
        <f t="shared" si="1"/>
        <v>38.793103448275865</v>
      </c>
      <c r="I12" s="26">
        <f>'ВДТБ+РТБ УСІ'!I12-'ВДТБ+РТБ чоловіки'!I12</f>
        <v>48</v>
      </c>
      <c r="J12" s="9">
        <f t="shared" si="2"/>
        <v>41.37931034482759</v>
      </c>
      <c r="K12" s="26">
        <f>'ВДТБ+РТБ УСІ'!K12-'ВДТБ+РТБ чоловіки'!K12</f>
        <v>15</v>
      </c>
      <c r="L12" s="27">
        <f t="shared" si="3"/>
        <v>12.931034482758621</v>
      </c>
      <c r="M12" s="26">
        <f>'ВДТБ+РТБ УСІ'!M12-'ВДТБ+РТБ чоловіки'!M12</f>
        <v>6</v>
      </c>
      <c r="N12" s="6">
        <f t="shared" si="4"/>
        <v>5.172413793103448</v>
      </c>
      <c r="O12" s="26">
        <f>'ВДТБ+РТБ УСІ'!O12-'ВДТБ+РТБ чоловіки'!O12</f>
        <v>0</v>
      </c>
      <c r="P12" s="27">
        <f t="shared" si="5"/>
        <v>0</v>
      </c>
      <c r="Q12" s="26">
        <f>'ВДТБ+РТБ УСІ'!Q12-'ВДТБ+РТБ чоловіки'!Q12</f>
        <v>2</v>
      </c>
      <c r="R12" s="9">
        <f t="shared" si="6"/>
        <v>1.7241379310344827</v>
      </c>
      <c r="S12" s="26">
        <f>'ВДТБ+РТБ УСІ'!S12-'ВДТБ+РТБ чоловіки'!S12</f>
        <v>0</v>
      </c>
      <c r="T12" s="9">
        <f t="shared" si="7"/>
        <v>0</v>
      </c>
      <c r="U12" s="26"/>
      <c r="V12" s="9">
        <f t="shared" si="8"/>
        <v>0</v>
      </c>
      <c r="X12" s="47">
        <f t="shared" si="10"/>
        <v>116</v>
      </c>
      <c r="Y12" s="16"/>
      <c r="AA12" s="16"/>
      <c r="AC12" s="129"/>
      <c r="AG12" s="16"/>
    </row>
    <row r="13" spans="2:33" ht="15.75">
      <c r="B13" s="3">
        <v>6</v>
      </c>
      <c r="C13" s="17" t="s">
        <v>6</v>
      </c>
      <c r="D13" s="59">
        <f t="shared" si="9"/>
        <v>185</v>
      </c>
      <c r="E13" s="26">
        <f>'ВДТБ+РТБ УСІ'!E13-'ВДТБ+РТБ чоловіки'!E13</f>
        <v>33</v>
      </c>
      <c r="F13" s="27">
        <f t="shared" si="0"/>
        <v>17.83783783783784</v>
      </c>
      <c r="G13" s="26">
        <f>'ВДТБ+РТБ УСІ'!G13-'ВДТБ+РТБ чоловіки'!G13</f>
        <v>68</v>
      </c>
      <c r="H13" s="4">
        <f t="shared" si="1"/>
        <v>44.73684210526316</v>
      </c>
      <c r="I13" s="26">
        <f>'ВДТБ+РТБ УСІ'!I13-'ВДТБ+РТБ чоловіки'!I13</f>
        <v>55</v>
      </c>
      <c r="J13" s="9">
        <f t="shared" si="2"/>
        <v>36.18421052631579</v>
      </c>
      <c r="K13" s="26">
        <f>'ВДТБ+РТБ УСІ'!K13-'ВДТБ+РТБ чоловіки'!K13</f>
        <v>7</v>
      </c>
      <c r="L13" s="27">
        <f t="shared" si="3"/>
        <v>4.605263157894736</v>
      </c>
      <c r="M13" s="26">
        <f>'ВДТБ+РТБ УСІ'!M13-'ВДТБ+РТБ чоловіки'!M13</f>
        <v>6</v>
      </c>
      <c r="N13" s="6">
        <f t="shared" si="4"/>
        <v>3.9473684210526314</v>
      </c>
      <c r="O13" s="26">
        <f>'ВДТБ+РТБ УСІ'!O13-'ВДТБ+РТБ чоловіки'!O13</f>
        <v>1</v>
      </c>
      <c r="P13" s="27">
        <f t="shared" si="5"/>
        <v>0.6578947368421052</v>
      </c>
      <c r="Q13" s="26">
        <f>'ВДТБ+РТБ УСІ'!Q13-'ВДТБ+РТБ чоловіки'!Q13</f>
        <v>15</v>
      </c>
      <c r="R13" s="9">
        <f t="shared" si="6"/>
        <v>9.868421052631579</v>
      </c>
      <c r="S13" s="26">
        <f>'ВДТБ+РТБ УСІ'!S13-'ВДТБ+РТБ чоловіки'!S13</f>
        <v>0</v>
      </c>
      <c r="T13" s="9">
        <f t="shared" si="7"/>
        <v>0</v>
      </c>
      <c r="U13" s="26"/>
      <c r="V13" s="9">
        <f t="shared" si="8"/>
        <v>0</v>
      </c>
      <c r="X13" s="47">
        <f t="shared" si="10"/>
        <v>152</v>
      </c>
      <c r="Y13" s="16"/>
      <c r="AA13" s="16"/>
      <c r="AC13" s="129"/>
      <c r="AG13" s="16"/>
    </row>
    <row r="14" spans="2:33" ht="15.75">
      <c r="B14" s="3">
        <v>7</v>
      </c>
      <c r="C14" s="17" t="s">
        <v>7</v>
      </c>
      <c r="D14" s="59">
        <f t="shared" si="9"/>
        <v>255</v>
      </c>
      <c r="E14" s="26">
        <f>'ВДТБ+РТБ УСІ'!E14-'ВДТБ+РТБ чоловіки'!E14</f>
        <v>73</v>
      </c>
      <c r="F14" s="27">
        <f t="shared" si="0"/>
        <v>28.627450980392155</v>
      </c>
      <c r="G14" s="26">
        <f>'ВДТБ+РТБ УСІ'!G14-'ВДТБ+РТБ чоловіки'!G14</f>
        <v>37</v>
      </c>
      <c r="H14" s="4">
        <f t="shared" si="1"/>
        <v>20.32967032967033</v>
      </c>
      <c r="I14" s="26">
        <f>'ВДТБ+РТБ УСІ'!I14-'ВДТБ+РТБ чоловіки'!I14</f>
        <v>121</v>
      </c>
      <c r="J14" s="9">
        <f t="shared" si="2"/>
        <v>66.48351648351648</v>
      </c>
      <c r="K14" s="26">
        <f>'ВДТБ+РТБ УСІ'!K14-'ВДТБ+РТБ чоловіки'!K14</f>
        <v>10</v>
      </c>
      <c r="L14" s="27">
        <f t="shared" si="3"/>
        <v>5.4945054945054945</v>
      </c>
      <c r="M14" s="26">
        <f>'ВДТБ+РТБ УСІ'!M14-'ВДТБ+РТБ чоловіки'!M14</f>
        <v>4</v>
      </c>
      <c r="N14" s="6">
        <f t="shared" si="4"/>
        <v>2.197802197802198</v>
      </c>
      <c r="O14" s="26">
        <f>'ВДТБ+РТБ УСІ'!O14-'ВДТБ+РТБ чоловіки'!O14</f>
        <v>0</v>
      </c>
      <c r="P14" s="27">
        <f t="shared" si="5"/>
        <v>0</v>
      </c>
      <c r="Q14" s="26">
        <f>'ВДТБ+РТБ УСІ'!Q14-'ВДТБ+РТБ чоловіки'!Q14</f>
        <v>7</v>
      </c>
      <c r="R14" s="9">
        <f t="shared" si="6"/>
        <v>3.8461538461538463</v>
      </c>
      <c r="S14" s="26">
        <f>'ВДТБ+РТБ УСІ'!S14-'ВДТБ+РТБ чоловіки'!S14</f>
        <v>3</v>
      </c>
      <c r="T14" s="9">
        <f t="shared" si="7"/>
        <v>1.6483516483516485</v>
      </c>
      <c r="U14" s="26"/>
      <c r="V14" s="9">
        <f t="shared" si="8"/>
        <v>0</v>
      </c>
      <c r="X14" s="47">
        <f t="shared" si="10"/>
        <v>182</v>
      </c>
      <c r="Y14" s="16"/>
      <c r="AA14" s="16"/>
      <c r="AC14" s="129"/>
      <c r="AG14" s="16"/>
    </row>
    <row r="15" spans="2:33" ht="15.75">
      <c r="B15" s="3">
        <v>8</v>
      </c>
      <c r="C15" s="17" t="s">
        <v>8</v>
      </c>
      <c r="D15" s="59">
        <f t="shared" si="9"/>
        <v>102</v>
      </c>
      <c r="E15" s="26">
        <f>'ВДТБ+РТБ УСІ'!E15-'ВДТБ+РТБ чоловіки'!E15</f>
        <v>7</v>
      </c>
      <c r="F15" s="27">
        <f t="shared" si="0"/>
        <v>6.862745098039216</v>
      </c>
      <c r="G15" s="26">
        <f>'ВДТБ+РТБ УСІ'!G15-'ВДТБ+РТБ чоловіки'!G15</f>
        <v>39</v>
      </c>
      <c r="H15" s="4">
        <f t="shared" si="1"/>
        <v>41.05263157894737</v>
      </c>
      <c r="I15" s="26">
        <f>'ВДТБ+РТБ УСІ'!I15-'ВДТБ+РТБ чоловіки'!I15</f>
        <v>36</v>
      </c>
      <c r="J15" s="9">
        <f t="shared" si="2"/>
        <v>37.89473684210527</v>
      </c>
      <c r="K15" s="26">
        <f>'ВДТБ+РТБ УСІ'!K15-'ВДТБ+РТБ чоловіки'!K15</f>
        <v>8</v>
      </c>
      <c r="L15" s="27">
        <f t="shared" si="3"/>
        <v>8.421052631578947</v>
      </c>
      <c r="M15" s="26">
        <f>'ВДТБ+РТБ УСІ'!M15-'ВДТБ+РТБ чоловіки'!M15</f>
        <v>5</v>
      </c>
      <c r="N15" s="6">
        <f t="shared" si="4"/>
        <v>5.263157894736842</v>
      </c>
      <c r="O15" s="26">
        <f>'ВДТБ+РТБ УСІ'!O15-'ВДТБ+РТБ чоловіки'!O15</f>
        <v>3</v>
      </c>
      <c r="P15" s="27">
        <f t="shared" si="5"/>
        <v>3.1578947368421053</v>
      </c>
      <c r="Q15" s="26">
        <f>'ВДТБ+РТБ УСІ'!Q15-'ВДТБ+РТБ чоловіки'!Q15</f>
        <v>4</v>
      </c>
      <c r="R15" s="9">
        <f t="shared" si="6"/>
        <v>4.2105263157894735</v>
      </c>
      <c r="S15" s="26">
        <f>'ВДТБ+РТБ УСІ'!S15-'ВДТБ+РТБ чоловіки'!S15</f>
        <v>0</v>
      </c>
      <c r="T15" s="9">
        <f t="shared" si="7"/>
        <v>0</v>
      </c>
      <c r="U15" s="26"/>
      <c r="V15" s="9">
        <f t="shared" si="8"/>
        <v>0</v>
      </c>
      <c r="X15" s="47">
        <f t="shared" si="10"/>
        <v>95</v>
      </c>
      <c r="Y15" s="16"/>
      <c r="AA15" s="16"/>
      <c r="AC15" s="129"/>
      <c r="AG15" s="16"/>
    </row>
    <row r="16" spans="2:33" ht="15.75">
      <c r="B16" s="3">
        <v>9</v>
      </c>
      <c r="C16" s="17" t="s">
        <v>9</v>
      </c>
      <c r="D16" s="59">
        <f t="shared" si="9"/>
        <v>246</v>
      </c>
      <c r="E16" s="26">
        <f>'ВДТБ+РТБ УСІ'!E16-'ВДТБ+РТБ чоловіки'!E16</f>
        <v>56</v>
      </c>
      <c r="F16" s="27">
        <f t="shared" si="0"/>
        <v>22.76422764227642</v>
      </c>
      <c r="G16" s="26">
        <f>'ВДТБ+РТБ УСІ'!G16-'ВДТБ+РТБ чоловіки'!G16</f>
        <v>30</v>
      </c>
      <c r="H16" s="4">
        <f t="shared" si="1"/>
        <v>15.789473684210526</v>
      </c>
      <c r="I16" s="26">
        <f>'ВДТБ+РТБ УСІ'!I16-'ВДТБ+РТБ чоловіки'!I16</f>
        <v>123</v>
      </c>
      <c r="J16" s="9">
        <f t="shared" si="2"/>
        <v>64.73684210526316</v>
      </c>
      <c r="K16" s="26">
        <f>'ВДТБ+РТБ УСІ'!K16-'ВДТБ+РТБ чоловіки'!K16</f>
        <v>15</v>
      </c>
      <c r="L16" s="27">
        <f t="shared" si="3"/>
        <v>7.894736842105263</v>
      </c>
      <c r="M16" s="26">
        <f>'ВДТБ+РТБ УСІ'!M16-'ВДТБ+РТБ чоловіки'!M16</f>
        <v>1</v>
      </c>
      <c r="N16" s="6">
        <f t="shared" si="4"/>
        <v>0.5263157894736842</v>
      </c>
      <c r="O16" s="26">
        <f>'ВДТБ+РТБ УСІ'!O16-'ВДТБ+РТБ чоловіки'!O16</f>
        <v>12</v>
      </c>
      <c r="P16" s="27">
        <f t="shared" si="5"/>
        <v>6.315789473684211</v>
      </c>
      <c r="Q16" s="26">
        <f>'ВДТБ+РТБ УСІ'!Q16-'ВДТБ+РТБ чоловіки'!Q16</f>
        <v>9</v>
      </c>
      <c r="R16" s="9">
        <f t="shared" si="6"/>
        <v>4.736842105263158</v>
      </c>
      <c r="S16" s="26">
        <f>'ВДТБ+РТБ УСІ'!S16-'ВДТБ+РТБ чоловіки'!S16</f>
        <v>0</v>
      </c>
      <c r="T16" s="9">
        <f t="shared" si="7"/>
        <v>0</v>
      </c>
      <c r="U16" s="26"/>
      <c r="V16" s="9">
        <f t="shared" si="8"/>
        <v>0</v>
      </c>
      <c r="X16" s="47">
        <f t="shared" si="10"/>
        <v>190</v>
      </c>
      <c r="Y16" s="16"/>
      <c r="AA16" s="16"/>
      <c r="AC16" s="129"/>
      <c r="AG16" s="16"/>
    </row>
    <row r="17" spans="2:33" ht="15.75">
      <c r="B17" s="3">
        <v>10</v>
      </c>
      <c r="C17" s="17" t="s">
        <v>10</v>
      </c>
      <c r="D17" s="59">
        <f t="shared" si="9"/>
        <v>156</v>
      </c>
      <c r="E17" s="26">
        <f>'ВДТБ+РТБ УСІ'!E17-'ВДТБ+РТБ чоловіки'!E17</f>
        <v>37</v>
      </c>
      <c r="F17" s="27">
        <f t="shared" si="0"/>
        <v>23.717948717948715</v>
      </c>
      <c r="G17" s="26">
        <f>'ВДТБ+РТБ УСІ'!G17-'ВДТБ+РТБ чоловіки'!G17</f>
        <v>9</v>
      </c>
      <c r="H17" s="4">
        <f t="shared" si="1"/>
        <v>7.563025210084033</v>
      </c>
      <c r="I17" s="26">
        <f>'ВДТБ+РТБ УСІ'!I17-'ВДТБ+РТБ чоловіки'!I17</f>
        <v>89</v>
      </c>
      <c r="J17" s="9">
        <f t="shared" si="2"/>
        <v>74.78991596638656</v>
      </c>
      <c r="K17" s="26">
        <f>'ВДТБ+РТБ УСІ'!K17-'ВДТБ+РТБ чоловіки'!K17</f>
        <v>14</v>
      </c>
      <c r="L17" s="27">
        <f t="shared" si="3"/>
        <v>11.76470588235294</v>
      </c>
      <c r="M17" s="26">
        <f>'ВДТБ+РТБ УСІ'!M17-'ВДТБ+РТБ чоловіки'!M17</f>
        <v>2</v>
      </c>
      <c r="N17" s="6">
        <f t="shared" si="4"/>
        <v>1.680672268907563</v>
      </c>
      <c r="O17" s="26">
        <f>'ВДТБ+РТБ УСІ'!O17-'ВДТБ+РТБ чоловіки'!O17</f>
        <v>2</v>
      </c>
      <c r="P17" s="27">
        <f t="shared" si="5"/>
        <v>1.680672268907563</v>
      </c>
      <c r="Q17" s="26">
        <f>'ВДТБ+РТБ УСІ'!Q17-'ВДТБ+РТБ чоловіки'!Q17</f>
        <v>3</v>
      </c>
      <c r="R17" s="9">
        <f t="shared" si="6"/>
        <v>2.5210084033613445</v>
      </c>
      <c r="S17" s="26">
        <f>'ВДТБ+РТБ УСІ'!S17-'ВДТБ+РТБ чоловіки'!S17</f>
        <v>0</v>
      </c>
      <c r="T17" s="9">
        <f t="shared" si="7"/>
        <v>0</v>
      </c>
      <c r="U17" s="26"/>
      <c r="V17" s="9">
        <f t="shared" si="8"/>
        <v>0</v>
      </c>
      <c r="X17" s="47">
        <f t="shared" si="10"/>
        <v>119</v>
      </c>
      <c r="Y17" s="16"/>
      <c r="AA17" s="16"/>
      <c r="AC17" s="129"/>
      <c r="AG17" s="16"/>
    </row>
    <row r="18" spans="2:33" ht="15.75">
      <c r="B18" s="3">
        <v>11</v>
      </c>
      <c r="C18" s="17" t="s">
        <v>11</v>
      </c>
      <c r="D18" s="59">
        <f t="shared" si="9"/>
        <v>85</v>
      </c>
      <c r="E18" s="26">
        <f>'ВДТБ+РТБ УСІ'!E18-'ВДТБ+РТБ чоловіки'!E18</f>
        <v>30</v>
      </c>
      <c r="F18" s="27">
        <f t="shared" si="0"/>
        <v>35.294117647058826</v>
      </c>
      <c r="G18" s="26">
        <f>'ВДТБ+РТБ УСІ'!G18-'ВДТБ+РТБ чоловіки'!G18</f>
        <v>1</v>
      </c>
      <c r="H18" s="4">
        <f t="shared" si="1"/>
        <v>1.8181818181818181</v>
      </c>
      <c r="I18" s="26">
        <f>'ВДТБ+РТБ УСІ'!I18-'ВДТБ+РТБ чоловіки'!I18</f>
        <v>39</v>
      </c>
      <c r="J18" s="9">
        <f t="shared" si="2"/>
        <v>70.9090909090909</v>
      </c>
      <c r="K18" s="26">
        <f>'ВДТБ+РТБ УСІ'!K18-'ВДТБ+РТБ чоловіки'!K18</f>
        <v>4</v>
      </c>
      <c r="L18" s="27">
        <f t="shared" si="3"/>
        <v>7.2727272727272725</v>
      </c>
      <c r="M18" s="26">
        <f>'ВДТБ+РТБ УСІ'!M18-'ВДТБ+РТБ чоловіки'!M18</f>
        <v>2</v>
      </c>
      <c r="N18" s="6">
        <f t="shared" si="4"/>
        <v>3.6363636363636362</v>
      </c>
      <c r="O18" s="26">
        <f>'ВДТБ+РТБ УСІ'!O18-'ВДТБ+РТБ чоловіки'!O18</f>
        <v>3</v>
      </c>
      <c r="P18" s="27">
        <f t="shared" si="5"/>
        <v>5.454545454545454</v>
      </c>
      <c r="Q18" s="26">
        <f>'ВДТБ+РТБ УСІ'!Q18-'ВДТБ+РТБ чоловіки'!Q18</f>
        <v>5</v>
      </c>
      <c r="R18" s="9">
        <f t="shared" si="6"/>
        <v>9.090909090909092</v>
      </c>
      <c r="S18" s="26">
        <f>'ВДТБ+РТБ УСІ'!S18-'ВДТБ+РТБ чоловіки'!S18</f>
        <v>1</v>
      </c>
      <c r="T18" s="9">
        <f t="shared" si="7"/>
        <v>1.8181818181818181</v>
      </c>
      <c r="U18" s="26"/>
      <c r="V18" s="9">
        <f t="shared" si="8"/>
        <v>0</v>
      </c>
      <c r="X18" s="47">
        <f t="shared" si="10"/>
        <v>55</v>
      </c>
      <c r="Y18" s="16"/>
      <c r="AA18" s="16"/>
      <c r="AC18" s="129"/>
      <c r="AG18" s="16"/>
    </row>
    <row r="19" spans="2:33" ht="15.75">
      <c r="B19" s="3">
        <v>12</v>
      </c>
      <c r="C19" s="17" t="s">
        <v>12</v>
      </c>
      <c r="D19" s="59">
        <f t="shared" si="9"/>
        <v>262</v>
      </c>
      <c r="E19" s="26">
        <f>'ВДТБ+РТБ УСІ'!E19-'ВДТБ+РТБ чоловіки'!E19</f>
        <v>36</v>
      </c>
      <c r="F19" s="27">
        <f t="shared" si="0"/>
        <v>13.740458015267176</v>
      </c>
      <c r="G19" s="26">
        <f>'ВДТБ+РТБ УСІ'!G19-'ВДТБ+РТБ чоловіки'!G19</f>
        <v>58</v>
      </c>
      <c r="H19" s="4">
        <f t="shared" si="1"/>
        <v>25.663716814159294</v>
      </c>
      <c r="I19" s="26">
        <f>'ВДТБ+РТБ УСІ'!I19-'ВДТБ+РТБ чоловіки'!I19</f>
        <v>142</v>
      </c>
      <c r="J19" s="9">
        <f t="shared" si="2"/>
        <v>62.83185840707964</v>
      </c>
      <c r="K19" s="26">
        <f>'ВДТБ+РТБ УСІ'!K19-'ВДТБ+РТБ чоловіки'!K19</f>
        <v>20</v>
      </c>
      <c r="L19" s="27">
        <f t="shared" si="3"/>
        <v>8.849557522123893</v>
      </c>
      <c r="M19" s="26">
        <f>'ВДТБ+РТБ УСІ'!M19-'ВДТБ+РТБ чоловіки'!M19</f>
        <v>2</v>
      </c>
      <c r="N19" s="6">
        <f t="shared" si="4"/>
        <v>0.8849557522123894</v>
      </c>
      <c r="O19" s="26">
        <f>'ВДТБ+РТБ УСІ'!O19-'ВДТБ+РТБ чоловіки'!O19</f>
        <v>1</v>
      </c>
      <c r="P19" s="27">
        <f t="shared" si="5"/>
        <v>0.4424778761061947</v>
      </c>
      <c r="Q19" s="26">
        <f>'ВДТБ+РТБ УСІ'!Q19-'ВДТБ+РТБ чоловіки'!Q19</f>
        <v>3</v>
      </c>
      <c r="R19" s="9">
        <f t="shared" si="6"/>
        <v>1.3274336283185841</v>
      </c>
      <c r="S19" s="26">
        <f>'ВДТБ+РТБ УСІ'!S19-'ВДТБ+РТБ чоловіки'!S19</f>
        <v>0</v>
      </c>
      <c r="T19" s="9">
        <f t="shared" si="7"/>
        <v>0</v>
      </c>
      <c r="U19" s="26"/>
      <c r="V19" s="9">
        <f t="shared" si="8"/>
        <v>0</v>
      </c>
      <c r="X19" s="47">
        <f t="shared" si="10"/>
        <v>226</v>
      </c>
      <c r="Y19" s="16"/>
      <c r="AA19" s="16"/>
      <c r="AC19" s="129"/>
      <c r="AG19" s="16"/>
    </row>
    <row r="20" spans="2:33" ht="15.75">
      <c r="B20" s="3">
        <v>13</v>
      </c>
      <c r="C20" s="17" t="s">
        <v>13</v>
      </c>
      <c r="D20" s="59">
        <f t="shared" si="9"/>
        <v>170</v>
      </c>
      <c r="E20" s="26">
        <f>'ВДТБ+РТБ УСІ'!E20-'ВДТБ+РТБ чоловіки'!E20</f>
        <v>53</v>
      </c>
      <c r="F20" s="27">
        <f t="shared" si="0"/>
        <v>31.176470588235293</v>
      </c>
      <c r="G20" s="26">
        <f>'ВДТБ+РТБ УСІ'!G20-'ВДТБ+РТБ чоловіки'!G20</f>
        <v>13</v>
      </c>
      <c r="H20" s="4">
        <f t="shared" si="1"/>
        <v>11.11111111111111</v>
      </c>
      <c r="I20" s="26">
        <f>'ВДТБ+РТБ УСІ'!I20-'ВДТБ+РТБ чоловіки'!I20</f>
        <v>83</v>
      </c>
      <c r="J20" s="9">
        <f t="shared" si="2"/>
        <v>70.94017094017094</v>
      </c>
      <c r="K20" s="26">
        <f>'ВДТБ+РТБ УСІ'!K20-'ВДТБ+РТБ чоловіки'!K20</f>
        <v>10</v>
      </c>
      <c r="L20" s="27">
        <f t="shared" si="3"/>
        <v>8.547008547008547</v>
      </c>
      <c r="M20" s="26">
        <f>'ВДТБ+РТБ УСІ'!M20-'ВДТБ+РТБ чоловіки'!M20</f>
        <v>3</v>
      </c>
      <c r="N20" s="6">
        <f t="shared" si="4"/>
        <v>2.564102564102564</v>
      </c>
      <c r="O20" s="26">
        <f>'ВДТБ+РТБ УСІ'!O20-'ВДТБ+РТБ чоловіки'!O20</f>
        <v>3</v>
      </c>
      <c r="P20" s="27">
        <f t="shared" si="5"/>
        <v>2.564102564102564</v>
      </c>
      <c r="Q20" s="26">
        <f>'ВДТБ+РТБ УСІ'!Q20-'ВДТБ+РТБ чоловіки'!Q20</f>
        <v>5</v>
      </c>
      <c r="R20" s="9">
        <f t="shared" si="6"/>
        <v>4.273504273504273</v>
      </c>
      <c r="S20" s="26">
        <f>'ВДТБ+РТБ УСІ'!S20-'ВДТБ+РТБ чоловіки'!S20</f>
        <v>0</v>
      </c>
      <c r="T20" s="9">
        <f t="shared" si="7"/>
        <v>0</v>
      </c>
      <c r="U20" s="26"/>
      <c r="V20" s="9">
        <f t="shared" si="8"/>
        <v>0</v>
      </c>
      <c r="X20" s="47">
        <f t="shared" si="10"/>
        <v>117</v>
      </c>
      <c r="Y20" s="16"/>
      <c r="AA20" s="16"/>
      <c r="AC20" s="129"/>
      <c r="AG20" s="16"/>
    </row>
    <row r="21" spans="2:33" ht="15.75">
      <c r="B21" s="3">
        <v>14</v>
      </c>
      <c r="C21" s="17" t="s">
        <v>14</v>
      </c>
      <c r="D21" s="59">
        <f t="shared" si="9"/>
        <v>726</v>
      </c>
      <c r="E21" s="26">
        <f>'ВДТБ+РТБ УСІ'!E21-'ВДТБ+РТБ чоловіки'!E21</f>
        <v>134</v>
      </c>
      <c r="F21" s="27">
        <f t="shared" si="0"/>
        <v>18.457300275482094</v>
      </c>
      <c r="G21" s="26">
        <f>'ВДТБ+РТБ УСІ'!G21-'ВДТБ+РТБ чоловіки'!G21</f>
        <v>150</v>
      </c>
      <c r="H21" s="4">
        <f t="shared" si="1"/>
        <v>25.33783783783784</v>
      </c>
      <c r="I21" s="26">
        <f>'ВДТБ+РТБ УСІ'!I21-'ВДТБ+РТБ чоловіки'!I21</f>
        <v>289</v>
      </c>
      <c r="J21" s="9">
        <f t="shared" si="2"/>
        <v>48.817567567567565</v>
      </c>
      <c r="K21" s="26">
        <f>'ВДТБ+РТБ УСІ'!K21-'ВДТБ+РТБ чоловіки'!K21</f>
        <v>70</v>
      </c>
      <c r="L21" s="27">
        <f t="shared" si="3"/>
        <v>11.824324324324325</v>
      </c>
      <c r="M21" s="26">
        <f>'ВДТБ+РТБ УСІ'!M21-'ВДТБ+РТБ чоловіки'!M21</f>
        <v>12</v>
      </c>
      <c r="N21" s="6">
        <f t="shared" si="4"/>
        <v>2.027027027027027</v>
      </c>
      <c r="O21" s="26">
        <f>'ВДТБ+РТБ УСІ'!O21-'ВДТБ+РТБ чоловіки'!O21</f>
        <v>12</v>
      </c>
      <c r="P21" s="27">
        <f t="shared" si="5"/>
        <v>2.027027027027027</v>
      </c>
      <c r="Q21" s="26">
        <f>'ВДТБ+РТБ УСІ'!Q21-'ВДТБ+РТБ чоловіки'!Q21</f>
        <v>59</v>
      </c>
      <c r="R21" s="9">
        <f t="shared" si="6"/>
        <v>9.966216216216216</v>
      </c>
      <c r="S21" s="26">
        <f>'ВДТБ+РТБ УСІ'!S21-'ВДТБ+РТБ чоловіки'!S21</f>
        <v>0</v>
      </c>
      <c r="T21" s="9">
        <f t="shared" si="7"/>
        <v>0</v>
      </c>
      <c r="U21" s="26"/>
      <c r="V21" s="9">
        <f t="shared" si="8"/>
        <v>0</v>
      </c>
      <c r="X21" s="47">
        <f t="shared" si="10"/>
        <v>592</v>
      </c>
      <c r="Y21" s="16"/>
      <c r="AA21" s="16"/>
      <c r="AC21" s="129"/>
      <c r="AG21" s="16"/>
    </row>
    <row r="22" spans="2:33" ht="15.75">
      <c r="B22" s="3">
        <v>15</v>
      </c>
      <c r="C22" s="17" t="s">
        <v>15</v>
      </c>
      <c r="D22" s="59">
        <f t="shared" si="9"/>
        <v>166</v>
      </c>
      <c r="E22" s="26">
        <f>'ВДТБ+РТБ УСІ'!E22-'ВДТБ+РТБ чоловіки'!E22</f>
        <v>38</v>
      </c>
      <c r="F22" s="27">
        <f t="shared" si="0"/>
        <v>22.89156626506024</v>
      </c>
      <c r="G22" s="26">
        <f>'ВДТБ+РТБ УСІ'!G22-'ВДТБ+РТБ чоловіки'!G22</f>
        <v>53</v>
      </c>
      <c r="H22" s="4">
        <f t="shared" si="1"/>
        <v>41.40625</v>
      </c>
      <c r="I22" s="26">
        <f>'ВДТБ+РТБ УСІ'!I22-'ВДТБ+РТБ чоловіки'!I22</f>
        <v>56</v>
      </c>
      <c r="J22" s="9">
        <f t="shared" si="2"/>
        <v>43.75</v>
      </c>
      <c r="K22" s="26">
        <f>'ВДТБ+РТБ УСІ'!K22-'ВДТБ+РТБ чоловіки'!K22</f>
        <v>6</v>
      </c>
      <c r="L22" s="27">
        <f t="shared" si="3"/>
        <v>4.6875</v>
      </c>
      <c r="M22" s="26">
        <f>'ВДТБ+РТБ УСІ'!M22-'ВДТБ+РТБ чоловіки'!M22</f>
        <v>7</v>
      </c>
      <c r="N22" s="6">
        <f t="shared" si="4"/>
        <v>5.46875</v>
      </c>
      <c r="O22" s="26">
        <f>'ВДТБ+РТБ УСІ'!O22-'ВДТБ+РТБ чоловіки'!O22</f>
        <v>2</v>
      </c>
      <c r="P22" s="27">
        <f t="shared" si="5"/>
        <v>1.5625</v>
      </c>
      <c r="Q22" s="26">
        <f>'ВДТБ+РТБ УСІ'!Q22-'ВДТБ+РТБ чоловіки'!Q22</f>
        <v>4</v>
      </c>
      <c r="R22" s="9">
        <f t="shared" si="6"/>
        <v>3.125</v>
      </c>
      <c r="S22" s="26">
        <f>'ВДТБ+РТБ УСІ'!S22-'ВДТБ+РТБ чоловіки'!S22</f>
        <v>0</v>
      </c>
      <c r="T22" s="9">
        <f t="shared" si="7"/>
        <v>0</v>
      </c>
      <c r="U22" s="26"/>
      <c r="V22" s="9">
        <f t="shared" si="8"/>
        <v>0</v>
      </c>
      <c r="X22" s="47">
        <f t="shared" si="10"/>
        <v>128</v>
      </c>
      <c r="Y22" s="16"/>
      <c r="AA22" s="16"/>
      <c r="AC22" s="129"/>
      <c r="AG22" s="16"/>
    </row>
    <row r="23" spans="2:33" ht="15.75">
      <c r="B23" s="3">
        <v>16</v>
      </c>
      <c r="C23" s="17" t="s">
        <v>16</v>
      </c>
      <c r="D23" s="59">
        <f t="shared" si="9"/>
        <v>97</v>
      </c>
      <c r="E23" s="26">
        <f>'ВДТБ+РТБ УСІ'!E23-'ВДТБ+РТБ чоловіки'!E23</f>
        <v>6</v>
      </c>
      <c r="F23" s="27">
        <f t="shared" si="0"/>
        <v>6.185567010309279</v>
      </c>
      <c r="G23" s="26">
        <f>'ВДТБ+РТБ УСІ'!G23-'ВДТБ+РТБ чоловіки'!G23</f>
        <v>23</v>
      </c>
      <c r="H23" s="4">
        <f t="shared" si="1"/>
        <v>25.274725274725274</v>
      </c>
      <c r="I23" s="26">
        <f>'ВДТБ+РТБ УСІ'!I23-'ВДТБ+РТБ чоловіки'!I23</f>
        <v>55</v>
      </c>
      <c r="J23" s="9">
        <f t="shared" si="2"/>
        <v>60.43956043956044</v>
      </c>
      <c r="K23" s="26">
        <f>'ВДТБ+РТБ УСІ'!K23-'ВДТБ+РТБ чоловіки'!K23</f>
        <v>7</v>
      </c>
      <c r="L23" s="27">
        <f t="shared" si="3"/>
        <v>7.6923076923076925</v>
      </c>
      <c r="M23" s="26">
        <f>'ВДТБ+РТБ УСІ'!M23-'ВДТБ+РТБ чоловіки'!M23</f>
        <v>3</v>
      </c>
      <c r="N23" s="6">
        <f t="shared" si="4"/>
        <v>3.296703296703297</v>
      </c>
      <c r="O23" s="26">
        <f>'ВДТБ+РТБ УСІ'!O23-'ВДТБ+РТБ чоловіки'!O23</f>
        <v>1</v>
      </c>
      <c r="P23" s="27">
        <f t="shared" si="5"/>
        <v>1.098901098901099</v>
      </c>
      <c r="Q23" s="26">
        <f>'ВДТБ+РТБ УСІ'!Q23-'ВДТБ+РТБ чоловіки'!Q23</f>
        <v>2</v>
      </c>
      <c r="R23" s="9">
        <f t="shared" si="6"/>
        <v>2.197802197802198</v>
      </c>
      <c r="S23" s="26">
        <f>'ВДТБ+РТБ УСІ'!S23-'ВДТБ+РТБ чоловіки'!S23</f>
        <v>0</v>
      </c>
      <c r="T23" s="9">
        <f t="shared" si="7"/>
        <v>0</v>
      </c>
      <c r="U23" s="26"/>
      <c r="V23" s="9">
        <f t="shared" si="8"/>
        <v>0</v>
      </c>
      <c r="X23" s="47">
        <f t="shared" si="10"/>
        <v>91</v>
      </c>
      <c r="Y23" s="16"/>
      <c r="AA23" s="16"/>
      <c r="AC23" s="129"/>
      <c r="AG23" s="16"/>
    </row>
    <row r="24" spans="2:33" ht="15.75">
      <c r="B24" s="3">
        <v>17</v>
      </c>
      <c r="C24" s="17" t="s">
        <v>17</v>
      </c>
      <c r="D24" s="59">
        <f t="shared" si="9"/>
        <v>111</v>
      </c>
      <c r="E24" s="26">
        <f>'ВДТБ+РТБ УСІ'!E24-'ВДТБ+РТБ чоловіки'!E24</f>
        <v>27</v>
      </c>
      <c r="F24" s="27">
        <f t="shared" si="0"/>
        <v>24.324324324324326</v>
      </c>
      <c r="G24" s="26">
        <f>'ВДТБ+РТБ УСІ'!G24-'ВДТБ+РТБ чоловіки'!G24</f>
        <v>13</v>
      </c>
      <c r="H24" s="4">
        <f t="shared" si="1"/>
        <v>15.476190476190476</v>
      </c>
      <c r="I24" s="26">
        <f>'ВДТБ+РТБ УСІ'!I24-'ВДТБ+РТБ чоловіки'!I24</f>
        <v>60</v>
      </c>
      <c r="J24" s="9">
        <f t="shared" si="2"/>
        <v>71.42857142857143</v>
      </c>
      <c r="K24" s="26">
        <f>'ВДТБ+РТБ УСІ'!K24-'ВДТБ+РТБ чоловіки'!K24</f>
        <v>8</v>
      </c>
      <c r="L24" s="27">
        <f t="shared" si="3"/>
        <v>9.523809523809524</v>
      </c>
      <c r="M24" s="26">
        <f>'ВДТБ+РТБ УСІ'!M24-'ВДТБ+РТБ чоловіки'!M24</f>
        <v>0</v>
      </c>
      <c r="N24" s="6">
        <f t="shared" si="4"/>
        <v>0</v>
      </c>
      <c r="O24" s="26">
        <f>'ВДТБ+РТБ УСІ'!O24-'ВДТБ+РТБ чоловіки'!O24</f>
        <v>1</v>
      </c>
      <c r="P24" s="27">
        <f t="shared" si="5"/>
        <v>1.1904761904761905</v>
      </c>
      <c r="Q24" s="26">
        <f>'ВДТБ+РТБ УСІ'!Q24-'ВДТБ+РТБ чоловіки'!Q24</f>
        <v>1</v>
      </c>
      <c r="R24" s="9">
        <f t="shared" si="6"/>
        <v>1.1904761904761905</v>
      </c>
      <c r="S24" s="26">
        <f>'ВДТБ+РТБ УСІ'!S24-'ВДТБ+РТБ чоловіки'!S24</f>
        <v>1</v>
      </c>
      <c r="T24" s="9">
        <f t="shared" si="7"/>
        <v>1.1904761904761905</v>
      </c>
      <c r="U24" s="26"/>
      <c r="V24" s="9">
        <f t="shared" si="8"/>
        <v>0</v>
      </c>
      <c r="X24" s="47">
        <f t="shared" si="10"/>
        <v>84</v>
      </c>
      <c r="Y24" s="16"/>
      <c r="AA24" s="16"/>
      <c r="AC24" s="129"/>
      <c r="AG24" s="16"/>
    </row>
    <row r="25" spans="2:33" ht="15.75">
      <c r="B25" s="3">
        <v>18</v>
      </c>
      <c r="C25" s="17" t="s">
        <v>18</v>
      </c>
      <c r="D25" s="59">
        <f t="shared" si="9"/>
        <v>68</v>
      </c>
      <c r="E25" s="26">
        <f>'ВДТБ+РТБ УСІ'!E25-'ВДТБ+РТБ чоловіки'!E25</f>
        <v>11</v>
      </c>
      <c r="F25" s="27">
        <f t="shared" si="0"/>
        <v>16.176470588235293</v>
      </c>
      <c r="G25" s="26">
        <f>'ВДТБ+РТБ УСІ'!G25-'ВДТБ+РТБ чоловіки'!G25</f>
        <v>8</v>
      </c>
      <c r="H25" s="4">
        <f t="shared" si="1"/>
        <v>14.035087719298245</v>
      </c>
      <c r="I25" s="26">
        <f>'ВДТБ+РТБ УСІ'!I25-'ВДТБ+РТБ чоловіки'!I25</f>
        <v>42</v>
      </c>
      <c r="J25" s="9">
        <f t="shared" si="2"/>
        <v>73.68421052631578</v>
      </c>
      <c r="K25" s="26">
        <f>'ВДТБ+РТБ УСІ'!K25-'ВДТБ+РТБ чоловіки'!K25</f>
        <v>4</v>
      </c>
      <c r="L25" s="27">
        <f t="shared" si="3"/>
        <v>7.017543859649122</v>
      </c>
      <c r="M25" s="26">
        <f>'ВДТБ+РТБ УСІ'!M25-'ВДТБ+РТБ чоловіки'!M25</f>
        <v>0</v>
      </c>
      <c r="N25" s="6">
        <f t="shared" si="4"/>
        <v>0</v>
      </c>
      <c r="O25" s="26">
        <f>'ВДТБ+РТБ УСІ'!O25-'ВДТБ+РТБ чоловіки'!O25</f>
        <v>0</v>
      </c>
      <c r="P25" s="27">
        <f t="shared" si="5"/>
        <v>0</v>
      </c>
      <c r="Q25" s="26">
        <f>'ВДТБ+РТБ УСІ'!Q25-'ВДТБ+РТБ чоловіки'!Q25</f>
        <v>3</v>
      </c>
      <c r="R25" s="9">
        <f t="shared" si="6"/>
        <v>5.263157894736842</v>
      </c>
      <c r="S25" s="26">
        <f>'ВДТБ+РТБ УСІ'!S25-'ВДТБ+РТБ чоловіки'!S25</f>
        <v>0</v>
      </c>
      <c r="T25" s="9">
        <f t="shared" si="7"/>
        <v>0</v>
      </c>
      <c r="U25" s="26"/>
      <c r="V25" s="9">
        <f t="shared" si="8"/>
        <v>0</v>
      </c>
      <c r="X25" s="47">
        <f t="shared" si="10"/>
        <v>57</v>
      </c>
      <c r="Y25" s="16"/>
      <c r="AA25" s="16"/>
      <c r="AC25" s="129"/>
      <c r="AG25" s="16"/>
    </row>
    <row r="26" spans="2:33" ht="15.75">
      <c r="B26" s="3">
        <v>19</v>
      </c>
      <c r="C26" s="17" t="s">
        <v>19</v>
      </c>
      <c r="D26" s="59">
        <f t="shared" si="9"/>
        <v>244</v>
      </c>
      <c r="E26" s="26">
        <f>'ВДТБ+РТБ УСІ'!E26-'ВДТБ+РТБ чоловіки'!E26</f>
        <v>57</v>
      </c>
      <c r="F26" s="27">
        <f t="shared" si="0"/>
        <v>23.36065573770492</v>
      </c>
      <c r="G26" s="26">
        <f>'ВДТБ+РТБ УСІ'!G26-'ВДТБ+РТБ чоловіки'!G26</f>
        <v>26</v>
      </c>
      <c r="H26" s="4">
        <f t="shared" si="1"/>
        <v>13.903743315508022</v>
      </c>
      <c r="I26" s="26">
        <f>'ВДТБ+РТБ УСІ'!I26-'ВДТБ+РТБ чоловіки'!I26</f>
        <v>142</v>
      </c>
      <c r="J26" s="9">
        <f t="shared" si="2"/>
        <v>75.93582887700535</v>
      </c>
      <c r="K26" s="26">
        <f>'ВДТБ+РТБ УСІ'!K26-'ВДТБ+РТБ чоловіки'!K26</f>
        <v>6</v>
      </c>
      <c r="L26" s="27">
        <f t="shared" si="3"/>
        <v>3.2085561497326207</v>
      </c>
      <c r="M26" s="26">
        <f>'ВДТБ+РТБ УСІ'!M26-'ВДТБ+РТБ чоловіки'!M26</f>
        <v>3</v>
      </c>
      <c r="N26" s="6">
        <f t="shared" si="4"/>
        <v>1.6042780748663104</v>
      </c>
      <c r="O26" s="26">
        <f>'ВДТБ+РТБ УСІ'!O26-'ВДТБ+РТБ чоловіки'!O26</f>
        <v>5</v>
      </c>
      <c r="P26" s="27">
        <f t="shared" si="5"/>
        <v>2.6737967914438503</v>
      </c>
      <c r="Q26" s="26">
        <f>'ВДТБ+РТБ УСІ'!Q26-'ВДТБ+РТБ чоловіки'!Q26</f>
        <v>5</v>
      </c>
      <c r="R26" s="9">
        <f t="shared" si="6"/>
        <v>2.6737967914438503</v>
      </c>
      <c r="S26" s="26">
        <f>'ВДТБ+РТБ УСІ'!S26-'ВДТБ+РТБ чоловіки'!S26</f>
        <v>0</v>
      </c>
      <c r="T26" s="9">
        <f t="shared" si="7"/>
        <v>0</v>
      </c>
      <c r="U26" s="26"/>
      <c r="V26" s="9">
        <f t="shared" si="8"/>
        <v>0</v>
      </c>
      <c r="X26" s="47">
        <f t="shared" si="10"/>
        <v>187</v>
      </c>
      <c r="Y26" s="16"/>
      <c r="AA26" s="16"/>
      <c r="AC26" s="129"/>
      <c r="AG26" s="16"/>
    </row>
    <row r="27" spans="2:33" ht="15.75">
      <c r="B27" s="3">
        <v>20</v>
      </c>
      <c r="C27" s="17" t="s">
        <v>20</v>
      </c>
      <c r="D27" s="59">
        <f t="shared" si="9"/>
        <v>152</v>
      </c>
      <c r="E27" s="26">
        <f>'ВДТБ+РТБ УСІ'!E27-'ВДТБ+РТБ чоловіки'!E27</f>
        <v>50</v>
      </c>
      <c r="F27" s="27">
        <f t="shared" si="0"/>
        <v>32.89473684210527</v>
      </c>
      <c r="G27" s="26">
        <f>'ВДТБ+РТБ УСІ'!G27-'ВДТБ+РТБ чоловіки'!G27</f>
        <v>23</v>
      </c>
      <c r="H27" s="4">
        <f t="shared" si="1"/>
        <v>22.54901960784314</v>
      </c>
      <c r="I27" s="26">
        <f>'ВДТБ+РТБ УСІ'!I27-'ВДТБ+РТБ чоловіки'!I27</f>
        <v>57</v>
      </c>
      <c r="J27" s="9">
        <f t="shared" si="2"/>
        <v>55.88235294117647</v>
      </c>
      <c r="K27" s="26">
        <f>'ВДТБ+РТБ УСІ'!K27-'ВДТБ+РТБ чоловіки'!K27</f>
        <v>7</v>
      </c>
      <c r="L27" s="27">
        <f t="shared" si="3"/>
        <v>6.862745098039216</v>
      </c>
      <c r="M27" s="26">
        <f>'ВДТБ+РТБ УСІ'!M27-'ВДТБ+РТБ чоловіки'!M27</f>
        <v>7</v>
      </c>
      <c r="N27" s="6">
        <f t="shared" si="4"/>
        <v>6.862745098039216</v>
      </c>
      <c r="O27" s="26">
        <f>'ВДТБ+РТБ УСІ'!O27-'ВДТБ+РТБ чоловіки'!O27</f>
        <v>1</v>
      </c>
      <c r="P27" s="27">
        <f t="shared" si="5"/>
        <v>0.9803921568627451</v>
      </c>
      <c r="Q27" s="26">
        <f>'ВДТБ+РТБ УСІ'!Q27-'ВДТБ+РТБ чоловіки'!Q27</f>
        <v>7</v>
      </c>
      <c r="R27" s="9">
        <f t="shared" si="6"/>
        <v>6.862745098039216</v>
      </c>
      <c r="S27" s="26">
        <f>'ВДТБ+РТБ УСІ'!S27-'ВДТБ+РТБ чоловіки'!S27</f>
        <v>0</v>
      </c>
      <c r="T27" s="9">
        <f t="shared" si="7"/>
        <v>0</v>
      </c>
      <c r="U27" s="26"/>
      <c r="V27" s="9">
        <f t="shared" si="8"/>
        <v>0</v>
      </c>
      <c r="X27" s="47">
        <f t="shared" si="10"/>
        <v>102</v>
      </c>
      <c r="Y27" s="16"/>
      <c r="AA27" s="16"/>
      <c r="AC27" s="129"/>
      <c r="AG27" s="16"/>
    </row>
    <row r="28" spans="2:33" ht="15.75">
      <c r="B28" s="3">
        <v>21</v>
      </c>
      <c r="C28" s="17" t="s">
        <v>21</v>
      </c>
      <c r="D28" s="59">
        <f t="shared" si="9"/>
        <v>148</v>
      </c>
      <c r="E28" s="26">
        <f>'ВДТБ+РТБ УСІ'!E28-'ВДТБ+РТБ чоловіки'!E28</f>
        <v>17</v>
      </c>
      <c r="F28" s="27">
        <f t="shared" si="0"/>
        <v>11.486486486486488</v>
      </c>
      <c r="G28" s="26">
        <f>'ВДТБ+РТБ УСІ'!G28-'ВДТБ+РТБ чоловіки'!G28</f>
        <v>56</v>
      </c>
      <c r="H28" s="4">
        <f t="shared" si="1"/>
        <v>42.74809160305343</v>
      </c>
      <c r="I28" s="26">
        <f>'ВДТБ+РТБ УСІ'!I28-'ВДТБ+РТБ чоловіки'!I28</f>
        <v>46</v>
      </c>
      <c r="J28" s="9">
        <f t="shared" si="2"/>
        <v>35.11450381679389</v>
      </c>
      <c r="K28" s="26">
        <f>'ВДТБ+РТБ УСІ'!K28-'ВДТБ+РТБ чоловіки'!K28</f>
        <v>12</v>
      </c>
      <c r="L28" s="27">
        <f t="shared" si="3"/>
        <v>9.16030534351145</v>
      </c>
      <c r="M28" s="26">
        <f>'ВДТБ+РТБ УСІ'!M28-'ВДТБ+РТБ чоловіки'!M28</f>
        <v>3</v>
      </c>
      <c r="N28" s="6">
        <f t="shared" si="4"/>
        <v>2.2900763358778624</v>
      </c>
      <c r="O28" s="26">
        <f>'ВДТБ+РТБ УСІ'!O28-'ВДТБ+РТБ чоловіки'!O28</f>
        <v>7</v>
      </c>
      <c r="P28" s="27">
        <f t="shared" si="5"/>
        <v>5.343511450381679</v>
      </c>
      <c r="Q28" s="26">
        <f>'ВДТБ+РТБ УСІ'!Q28-'ВДТБ+РТБ чоловіки'!Q28</f>
        <v>7</v>
      </c>
      <c r="R28" s="9">
        <f t="shared" si="6"/>
        <v>5.343511450381679</v>
      </c>
      <c r="S28" s="26">
        <f>'ВДТБ+РТБ УСІ'!S28-'ВДТБ+РТБ чоловіки'!S28</f>
        <v>0</v>
      </c>
      <c r="T28" s="9">
        <f t="shared" si="7"/>
        <v>0</v>
      </c>
      <c r="U28" s="26"/>
      <c r="V28" s="9">
        <f t="shared" si="8"/>
        <v>0</v>
      </c>
      <c r="X28" s="47">
        <f t="shared" si="10"/>
        <v>131</v>
      </c>
      <c r="Y28" s="16"/>
      <c r="AA28" s="16"/>
      <c r="AC28" s="129"/>
      <c r="AG28" s="16"/>
    </row>
    <row r="29" spans="2:33" ht="15.75">
      <c r="B29" s="3">
        <v>22</v>
      </c>
      <c r="C29" s="17" t="s">
        <v>22</v>
      </c>
      <c r="D29" s="59">
        <f t="shared" si="9"/>
        <v>141</v>
      </c>
      <c r="E29" s="26">
        <f>'ВДТБ+РТБ УСІ'!E29-'ВДТБ+РТБ чоловіки'!E29</f>
        <v>20</v>
      </c>
      <c r="F29" s="27">
        <f t="shared" si="0"/>
        <v>14.184397163120568</v>
      </c>
      <c r="G29" s="26">
        <f>'ВДТБ+РТБ УСІ'!G29-'ВДТБ+РТБ чоловіки'!G29</f>
        <v>21</v>
      </c>
      <c r="H29" s="4">
        <f t="shared" si="1"/>
        <v>17.355371900826448</v>
      </c>
      <c r="I29" s="26">
        <f>'ВДТБ+РТБ УСІ'!I29-'ВДТБ+РТБ чоловіки'!I29</f>
        <v>74</v>
      </c>
      <c r="J29" s="9">
        <f t="shared" si="2"/>
        <v>61.15702479338842</v>
      </c>
      <c r="K29" s="26">
        <f>'ВДТБ+РТБ УСІ'!K29-'ВДТБ+РТБ чоловіки'!K29</f>
        <v>11</v>
      </c>
      <c r="L29" s="27">
        <f t="shared" si="3"/>
        <v>9.090909090909092</v>
      </c>
      <c r="M29" s="26">
        <f>'ВДТБ+РТБ УСІ'!M29-'ВДТБ+РТБ чоловіки'!M29</f>
        <v>4</v>
      </c>
      <c r="N29" s="6">
        <f t="shared" si="4"/>
        <v>3.3057851239669422</v>
      </c>
      <c r="O29" s="26">
        <f>'ВДТБ+РТБ УСІ'!O29-'ВДТБ+РТБ чоловіки'!O29</f>
        <v>3</v>
      </c>
      <c r="P29" s="27">
        <f t="shared" si="5"/>
        <v>2.479338842975207</v>
      </c>
      <c r="Q29" s="26">
        <f>'ВДТБ+РТБ УСІ'!Q29-'ВДТБ+РТБ чоловіки'!Q29</f>
        <v>8</v>
      </c>
      <c r="R29" s="9">
        <f t="shared" si="6"/>
        <v>6.6115702479338845</v>
      </c>
      <c r="S29" s="26">
        <f>'ВДТБ+РТБ УСІ'!S29-'ВДТБ+РТБ чоловіки'!S29</f>
        <v>0</v>
      </c>
      <c r="T29" s="9">
        <f t="shared" si="7"/>
        <v>0</v>
      </c>
      <c r="U29" s="26"/>
      <c r="V29" s="9">
        <f t="shared" si="8"/>
        <v>0</v>
      </c>
      <c r="X29" s="47">
        <f t="shared" si="10"/>
        <v>121</v>
      </c>
      <c r="Y29" s="16"/>
      <c r="AA29" s="16"/>
      <c r="AC29" s="129"/>
      <c r="AG29" s="16"/>
    </row>
    <row r="30" spans="2:33" ht="15.75">
      <c r="B30" s="3">
        <v>23</v>
      </c>
      <c r="C30" s="134" t="s">
        <v>23</v>
      </c>
      <c r="D30" s="59">
        <f t="shared" si="9"/>
        <v>61</v>
      </c>
      <c r="E30" s="26">
        <f>'ВДТБ+РТБ УСІ'!E30-'ВДТБ+РТБ чоловіки'!E30</f>
        <v>7</v>
      </c>
      <c r="F30" s="27">
        <f t="shared" si="0"/>
        <v>11.475409836065573</v>
      </c>
      <c r="G30" s="26">
        <f>'ВДТБ+РТБ УСІ'!G30-'ВДТБ+РТБ чоловіки'!G30</f>
        <v>30</v>
      </c>
      <c r="H30" s="4">
        <f t="shared" si="1"/>
        <v>55.55555555555556</v>
      </c>
      <c r="I30" s="26">
        <f>'ВДТБ+РТБ УСІ'!I30-'ВДТБ+РТБ чоловіки'!I30</f>
        <v>14</v>
      </c>
      <c r="J30" s="9">
        <f t="shared" si="2"/>
        <v>25.925925925925924</v>
      </c>
      <c r="K30" s="26">
        <f>'ВДТБ+РТБ УСІ'!K30-'ВДТБ+РТБ чоловіки'!K30</f>
        <v>5</v>
      </c>
      <c r="L30" s="27">
        <f t="shared" si="3"/>
        <v>9.25925925925926</v>
      </c>
      <c r="M30" s="26">
        <f>'ВДТБ+РТБ УСІ'!M30-'ВДТБ+РТБ чоловіки'!M30</f>
        <v>2</v>
      </c>
      <c r="N30" s="6">
        <f t="shared" si="4"/>
        <v>3.7037037037037033</v>
      </c>
      <c r="O30" s="26">
        <f>'ВДТБ+РТБ УСІ'!O30-'ВДТБ+РТБ чоловіки'!O30</f>
        <v>0</v>
      </c>
      <c r="P30" s="27">
        <f t="shared" si="5"/>
        <v>0</v>
      </c>
      <c r="Q30" s="26">
        <f>'ВДТБ+РТБ УСІ'!Q30-'ВДТБ+РТБ чоловіки'!Q30</f>
        <v>3</v>
      </c>
      <c r="R30" s="9">
        <f t="shared" si="6"/>
        <v>5.555555555555555</v>
      </c>
      <c r="S30" s="26">
        <f>'ВДТБ+РТБ УСІ'!S30-'ВДТБ+РТБ чоловіки'!S30</f>
        <v>0</v>
      </c>
      <c r="T30" s="9">
        <f t="shared" si="7"/>
        <v>0</v>
      </c>
      <c r="U30" s="26"/>
      <c r="V30" s="9">
        <f t="shared" si="8"/>
        <v>0</v>
      </c>
      <c r="X30" s="47">
        <f t="shared" si="10"/>
        <v>54</v>
      </c>
      <c r="Y30" s="16"/>
      <c r="AA30" s="16"/>
      <c r="AC30" s="129"/>
      <c r="AG30" s="16"/>
    </row>
    <row r="31" spans="2:33" ht="15.75">
      <c r="B31" s="3">
        <v>24</v>
      </c>
      <c r="C31" s="18" t="s">
        <v>24</v>
      </c>
      <c r="D31" s="59">
        <f t="shared" si="9"/>
        <v>115</v>
      </c>
      <c r="E31" s="26">
        <f>'ВДТБ+РТБ УСІ'!E31-'ВДТБ+РТБ чоловіки'!E31</f>
        <v>29</v>
      </c>
      <c r="F31" s="27">
        <f t="shared" si="0"/>
        <v>25.217391304347824</v>
      </c>
      <c r="G31" s="26">
        <f>'ВДТБ+РТБ УСІ'!G31-'ВДТБ+РТБ чоловіки'!G31</f>
        <v>19</v>
      </c>
      <c r="H31" s="4">
        <f t="shared" si="1"/>
        <v>22.093023255813954</v>
      </c>
      <c r="I31" s="26">
        <f>'ВДТБ+РТБ УСІ'!I31-'ВДТБ+РТБ чоловіки'!I31</f>
        <v>47</v>
      </c>
      <c r="J31" s="9">
        <f t="shared" si="2"/>
        <v>54.65116279069767</v>
      </c>
      <c r="K31" s="26">
        <f>'ВДТБ+РТБ УСІ'!K31-'ВДТБ+РТБ чоловіки'!K31</f>
        <v>8</v>
      </c>
      <c r="L31" s="27">
        <f t="shared" si="3"/>
        <v>9.30232558139535</v>
      </c>
      <c r="M31" s="26">
        <f>'ВДТБ+РТБ УСІ'!M31-'ВДТБ+РТБ чоловіки'!M31</f>
        <v>3</v>
      </c>
      <c r="N31" s="6">
        <f t="shared" si="4"/>
        <v>3.488372093023256</v>
      </c>
      <c r="O31" s="26">
        <f>'ВДТБ+РТБ УСІ'!O31-'ВДТБ+РТБ чоловіки'!O31</f>
        <v>2</v>
      </c>
      <c r="P31" s="27">
        <f t="shared" si="5"/>
        <v>2.3255813953488373</v>
      </c>
      <c r="Q31" s="26">
        <f>'ВДТБ+РТБ УСІ'!Q31-'ВДТБ+РТБ чоловіки'!Q31</f>
        <v>7</v>
      </c>
      <c r="R31" s="9">
        <f t="shared" si="6"/>
        <v>8.13953488372093</v>
      </c>
      <c r="S31" s="26">
        <f>'ВДТБ+РТБ УСІ'!S31-'ВДТБ+РТБ чоловіки'!S31</f>
        <v>0</v>
      </c>
      <c r="T31" s="9">
        <f t="shared" si="7"/>
        <v>0</v>
      </c>
      <c r="U31" s="26"/>
      <c r="V31" s="9">
        <f t="shared" si="8"/>
        <v>0</v>
      </c>
      <c r="X31" s="47">
        <f t="shared" si="10"/>
        <v>86</v>
      </c>
      <c r="Y31" s="16"/>
      <c r="AA31" s="16"/>
      <c r="AC31" s="129"/>
      <c r="AG31" s="16"/>
    </row>
    <row r="32" spans="2:33" ht="15.75">
      <c r="B32" s="3">
        <v>25</v>
      </c>
      <c r="C32" s="18" t="s">
        <v>25</v>
      </c>
      <c r="D32" s="59">
        <f t="shared" si="9"/>
        <v>285</v>
      </c>
      <c r="E32" s="26">
        <f>'ВДТБ+РТБ УСІ'!E32-'ВДТБ+РТБ чоловіки'!E32</f>
        <v>58</v>
      </c>
      <c r="F32" s="27">
        <f t="shared" si="0"/>
        <v>20.350877192982455</v>
      </c>
      <c r="G32" s="26">
        <f>'ВДТБ+РТБ УСІ'!G32-'ВДТБ+РТБ чоловіки'!G32</f>
        <v>71</v>
      </c>
      <c r="H32" s="4">
        <f t="shared" si="1"/>
        <v>31.277533039647576</v>
      </c>
      <c r="I32" s="26">
        <f>'ВДТБ+РТБ УСІ'!I32-'ВДТБ+РТБ чоловіки'!I32</f>
        <v>124</v>
      </c>
      <c r="J32" s="9">
        <f t="shared" si="2"/>
        <v>54.62555066079295</v>
      </c>
      <c r="K32" s="26">
        <f>'ВДТБ+РТБ УСІ'!K32-'ВДТБ+РТБ чоловіки'!K32</f>
        <v>16</v>
      </c>
      <c r="L32" s="27">
        <f t="shared" si="3"/>
        <v>7.048458149779736</v>
      </c>
      <c r="M32" s="26">
        <f>'ВДТБ+РТБ УСІ'!M32-'ВДТБ+РТБ чоловіки'!M32</f>
        <v>3</v>
      </c>
      <c r="N32" s="6">
        <f t="shared" si="4"/>
        <v>1.3215859030837005</v>
      </c>
      <c r="O32" s="26">
        <f>'ВДТБ+РТБ УСІ'!O32-'ВДТБ+РТБ чоловіки'!O32</f>
        <v>3</v>
      </c>
      <c r="P32" s="27">
        <f t="shared" si="5"/>
        <v>1.3215859030837005</v>
      </c>
      <c r="Q32" s="26">
        <f>'ВДТБ+РТБ УСІ'!Q32-'ВДТБ+РТБ чоловіки'!Q32</f>
        <v>8</v>
      </c>
      <c r="R32" s="9">
        <f t="shared" si="6"/>
        <v>3.524229074889868</v>
      </c>
      <c r="S32" s="26">
        <f>'ВДТБ+РТБ УСІ'!S32-'ВДТБ+РТБ чоловіки'!S32</f>
        <v>2</v>
      </c>
      <c r="T32" s="9">
        <f t="shared" si="7"/>
        <v>0.881057268722467</v>
      </c>
      <c r="U32" s="26"/>
      <c r="V32" s="9">
        <f t="shared" si="8"/>
        <v>0</v>
      </c>
      <c r="X32" s="47">
        <f t="shared" si="10"/>
        <v>227</v>
      </c>
      <c r="Y32" s="16"/>
      <c r="AA32" s="16"/>
      <c r="AC32" s="129"/>
      <c r="AG32" s="16"/>
    </row>
    <row r="33" spans="2:33" ht="15.75">
      <c r="B33" s="3">
        <v>26</v>
      </c>
      <c r="C33" s="62" t="s">
        <v>44</v>
      </c>
      <c r="D33" s="59">
        <f t="shared" si="9"/>
        <v>28</v>
      </c>
      <c r="E33" s="26">
        <f>'ВДТБ+РТБ УСІ'!E33-'ВДТБ+РТБ чоловіки'!E33</f>
        <v>5</v>
      </c>
      <c r="F33" s="27">
        <f t="shared" si="0"/>
        <v>17.857142857142858</v>
      </c>
      <c r="G33" s="26">
        <f>'ВДТБ+РТБ УСІ'!G33-'ВДТБ+РТБ чоловіки'!G33</f>
        <v>6</v>
      </c>
      <c r="H33" s="4">
        <f t="shared" si="1"/>
        <v>26.08695652173913</v>
      </c>
      <c r="I33" s="26">
        <f>'ВДТБ+РТБ УСІ'!I33-'ВДТБ+РТБ чоловіки'!I33</f>
        <v>13</v>
      </c>
      <c r="J33" s="9">
        <f t="shared" si="2"/>
        <v>56.52173913043478</v>
      </c>
      <c r="K33" s="26">
        <f>'ВДТБ+РТБ УСІ'!K33-'ВДТБ+РТБ чоловіки'!K33</f>
        <v>0</v>
      </c>
      <c r="L33" s="27">
        <f t="shared" si="3"/>
        <v>0</v>
      </c>
      <c r="M33" s="26">
        <f>'ВДТБ+РТБ УСІ'!M33-'ВДТБ+РТБ чоловіки'!M33</f>
        <v>0</v>
      </c>
      <c r="N33" s="6">
        <f t="shared" si="4"/>
        <v>0</v>
      </c>
      <c r="O33" s="26">
        <f>'ВДТБ+РТБ УСІ'!O33-'ВДТБ+РТБ чоловіки'!O33</f>
        <v>0</v>
      </c>
      <c r="P33" s="27">
        <f t="shared" si="5"/>
        <v>0</v>
      </c>
      <c r="Q33" s="26">
        <f>'ВДТБ+РТБ УСІ'!Q33-'ВДТБ+РТБ чоловіки'!Q33</f>
        <v>4</v>
      </c>
      <c r="R33" s="9">
        <f t="shared" si="6"/>
        <v>17.391304347826086</v>
      </c>
      <c r="S33" s="26">
        <f>'ВДТБ+РТБ УСІ'!S33-'ВДТБ+РТБ чоловіки'!S33</f>
        <v>0</v>
      </c>
      <c r="T33" s="9">
        <f t="shared" si="7"/>
        <v>0</v>
      </c>
      <c r="U33" s="26"/>
      <c r="V33" s="9">
        <f t="shared" si="8"/>
        <v>0</v>
      </c>
      <c r="X33" s="47">
        <f t="shared" si="10"/>
        <v>23</v>
      </c>
      <c r="Y33" s="16"/>
      <c r="AA33" s="16"/>
      <c r="AC33" s="129"/>
      <c r="AG33" s="16"/>
    </row>
    <row r="34" spans="2:33" ht="16.5" thickBot="1">
      <c r="B34" s="3">
        <v>27</v>
      </c>
      <c r="C34" s="62" t="s">
        <v>55</v>
      </c>
      <c r="D34" s="59">
        <f t="shared" si="9"/>
        <v>2</v>
      </c>
      <c r="E34" s="26">
        <f>'ВДТБ+РТБ УСІ'!E34-'ВДТБ+РТБ чоловіки'!E34</f>
        <v>0</v>
      </c>
      <c r="F34" s="27">
        <f t="shared" si="0"/>
        <v>0</v>
      </c>
      <c r="G34" s="26">
        <f>'ВДТБ+РТБ УСІ'!G34-'ВДТБ+РТБ чоловіки'!G34</f>
        <v>0</v>
      </c>
      <c r="H34" s="4">
        <f t="shared" si="1"/>
        <v>0</v>
      </c>
      <c r="I34" s="26">
        <f>'ВДТБ+РТБ УСІ'!I34-'ВДТБ+РТБ чоловіки'!I34</f>
        <v>2</v>
      </c>
      <c r="J34" s="9">
        <f t="shared" si="2"/>
        <v>100</v>
      </c>
      <c r="K34" s="26">
        <f>'ВДТБ+РТБ УСІ'!K34-'ВДТБ+РТБ чоловіки'!K34</f>
        <v>0</v>
      </c>
      <c r="L34" s="27">
        <f t="shared" si="3"/>
        <v>0</v>
      </c>
      <c r="M34" s="26">
        <f>'ВДТБ+РТБ УСІ'!M34-'ВДТБ+РТБ чоловіки'!M34</f>
        <v>0</v>
      </c>
      <c r="N34" s="6">
        <f t="shared" si="4"/>
        <v>0</v>
      </c>
      <c r="O34" s="26">
        <f>'ВДТБ+РТБ УСІ'!O34-'ВДТБ+РТБ чоловіки'!O34</f>
        <v>0</v>
      </c>
      <c r="P34" s="27">
        <f t="shared" si="5"/>
        <v>0</v>
      </c>
      <c r="Q34" s="26">
        <f>'ВДТБ+РТБ УСІ'!Q34-'ВДТБ+РТБ чоловіки'!Q34</f>
        <v>0</v>
      </c>
      <c r="R34" s="9">
        <f t="shared" si="6"/>
        <v>0</v>
      </c>
      <c r="S34" s="26">
        <f>'ВДТБ+РТБ УСІ'!S34-'ВДТБ+РТБ чоловіки'!S34</f>
        <v>0</v>
      </c>
      <c r="T34" s="9">
        <f t="shared" si="7"/>
        <v>0</v>
      </c>
      <c r="U34" s="26"/>
      <c r="V34" s="9">
        <f t="shared" si="8"/>
        <v>0</v>
      </c>
      <c r="X34" s="47">
        <f t="shared" si="10"/>
        <v>2</v>
      </c>
      <c r="Y34" s="16"/>
      <c r="AA34" s="16"/>
      <c r="AC34" s="129"/>
      <c r="AG34" s="16"/>
    </row>
    <row r="35" spans="2:29" ht="16.5" thickBot="1">
      <c r="B35" s="155" t="s">
        <v>45</v>
      </c>
      <c r="C35" s="156"/>
      <c r="D35" s="60">
        <f>SUM(D8:D32)</f>
        <v>5167</v>
      </c>
      <c r="E35" s="75">
        <f>SUM(E8:E34)</f>
        <v>1119</v>
      </c>
      <c r="F35" s="74">
        <f t="shared" si="0"/>
        <v>21.656667311786336</v>
      </c>
      <c r="G35" s="75">
        <f>SUM(G8:G34)</f>
        <v>959</v>
      </c>
      <c r="H35" s="28">
        <f t="shared" si="1"/>
        <v>23.661485319516405</v>
      </c>
      <c r="I35" s="76">
        <f>SUM(I8:I34)</f>
        <v>2369</v>
      </c>
      <c r="J35" s="45">
        <f t="shared" si="2"/>
        <v>58.45053047125586</v>
      </c>
      <c r="K35" s="75">
        <f>SUM(K8:K34)</f>
        <v>364</v>
      </c>
      <c r="L35" s="74">
        <f t="shared" si="3"/>
        <v>8.981001727115718</v>
      </c>
      <c r="M35" s="75">
        <f>SUM(M8:M34)</f>
        <v>111</v>
      </c>
      <c r="N35" s="54">
        <f t="shared" si="4"/>
        <v>2.7387120651369354</v>
      </c>
      <c r="O35" s="76">
        <f>SUM(O8:O34)</f>
        <v>72</v>
      </c>
      <c r="P35" s="74">
        <f t="shared" si="5"/>
        <v>1.776461880088823</v>
      </c>
      <c r="Q35" s="75">
        <f>SUM(Q8:Q34)</f>
        <v>196</v>
      </c>
      <c r="R35" s="45">
        <f t="shared" si="6"/>
        <v>4.8359240069084635</v>
      </c>
      <c r="S35" s="75">
        <f>SUM(S8:S34)</f>
        <v>7</v>
      </c>
      <c r="T35" s="45">
        <f t="shared" si="7"/>
        <v>0.17271157167530224</v>
      </c>
      <c r="U35" s="75">
        <f>SUM(U8:U32)</f>
        <v>0</v>
      </c>
      <c r="V35" s="45">
        <f t="shared" si="8"/>
        <v>0</v>
      </c>
      <c r="X35" s="36">
        <f>SUM(X8:X32)</f>
        <v>4053</v>
      </c>
      <c r="Y35" s="16"/>
      <c r="Z35" s="16"/>
      <c r="AC35" s="129"/>
    </row>
    <row r="36" spans="2:29" ht="16.5" thickBot="1">
      <c r="B36" s="187" t="s">
        <v>46</v>
      </c>
      <c r="C36" s="188"/>
      <c r="D36" s="60">
        <f>SUM(D8:D34)</f>
        <v>5197</v>
      </c>
      <c r="E36" s="75">
        <f>SUM(E8:E34)</f>
        <v>1119</v>
      </c>
      <c r="F36" s="74">
        <f t="shared" si="0"/>
        <v>21.531652876659614</v>
      </c>
      <c r="G36" s="75">
        <f>SUM(G8:G34)</f>
        <v>959</v>
      </c>
      <c r="H36" s="28">
        <f t="shared" si="1"/>
        <v>23.516429622363905</v>
      </c>
      <c r="I36" s="76">
        <f>SUM(I8:I34)</f>
        <v>2369</v>
      </c>
      <c r="J36" s="45">
        <f t="shared" si="2"/>
        <v>58.092202059833255</v>
      </c>
      <c r="K36" s="75">
        <f>SUM(K8:K34)</f>
        <v>364</v>
      </c>
      <c r="L36" s="74">
        <f t="shared" si="3"/>
        <v>8.925944090240314</v>
      </c>
      <c r="M36" s="75">
        <f>SUM(M8:M34)</f>
        <v>111</v>
      </c>
      <c r="N36" s="54">
        <f t="shared" si="4"/>
        <v>2.721922511034821</v>
      </c>
      <c r="O36" s="76">
        <f>SUM(O8:O34)</f>
        <v>72</v>
      </c>
      <c r="P36" s="74">
        <f t="shared" si="5"/>
        <v>1.7655713585090729</v>
      </c>
      <c r="Q36" s="75">
        <f>SUM(Q8:Q34)</f>
        <v>196</v>
      </c>
      <c r="R36" s="45">
        <f t="shared" si="6"/>
        <v>4.8062775870524765</v>
      </c>
      <c r="S36" s="75">
        <f>SUM(S8:S34)</f>
        <v>7</v>
      </c>
      <c r="T36" s="45">
        <f t="shared" si="7"/>
        <v>0.17165277096615988</v>
      </c>
      <c r="U36" s="75">
        <f>SUM(U8:U34)</f>
        <v>0</v>
      </c>
      <c r="V36" s="45">
        <f t="shared" si="8"/>
        <v>0</v>
      </c>
      <c r="X36" s="36">
        <f>SUM(X8:X34)</f>
        <v>4078</v>
      </c>
      <c r="Z36" s="16"/>
      <c r="AC36" s="129"/>
    </row>
    <row r="37" spans="2:22" ht="12.75">
      <c r="B37" s="161" t="s">
        <v>56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</row>
    <row r="38" spans="2:22" ht="12.75">
      <c r="B38" s="165" t="s">
        <v>36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4"/>
      <c r="V38" s="14"/>
    </row>
  </sheetData>
  <sheetProtection/>
  <mergeCells count="22">
    <mergeCell ref="T1:V1"/>
    <mergeCell ref="B2:V2"/>
    <mergeCell ref="B3:B7"/>
    <mergeCell ref="C3:C7"/>
    <mergeCell ref="D3:F3"/>
    <mergeCell ref="G3:J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X3:X7"/>
    <mergeCell ref="D4:D7"/>
    <mergeCell ref="E4:F6"/>
    <mergeCell ref="G4:H6"/>
    <mergeCell ref="I4:J6"/>
    <mergeCell ref="K3:L6"/>
    <mergeCell ref="M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zoomScale="90" zoomScaleNormal="90" workbookViewId="0" topLeftCell="A1">
      <selection activeCell="Z1" sqref="Z1:AC16384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22.00390625" style="0" customWidth="1"/>
    <col min="4" max="4" width="8.00390625" style="0" customWidth="1"/>
    <col min="5" max="21" width="6.8515625" style="0" customWidth="1"/>
    <col min="22" max="22" width="7.421875" style="0" customWidth="1"/>
    <col min="23" max="23" width="6.00390625" style="0" customWidth="1"/>
    <col min="25" max="25" width="6.00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77"/>
      <c r="U1" s="177"/>
      <c r="V1" s="177"/>
      <c r="W1" s="1"/>
    </row>
    <row r="2" spans="2:22" ht="23.25" customHeight="1" thickBot="1">
      <c r="B2" s="178" t="s">
        <v>57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4" ht="25.5" customHeight="1" thickBot="1">
      <c r="B3" s="157" t="s">
        <v>0</v>
      </c>
      <c r="C3" s="159" t="s">
        <v>26</v>
      </c>
      <c r="D3" s="170" t="s">
        <v>40</v>
      </c>
      <c r="E3" s="171"/>
      <c r="F3" s="171"/>
      <c r="G3" s="179" t="s">
        <v>28</v>
      </c>
      <c r="H3" s="180"/>
      <c r="I3" s="180"/>
      <c r="J3" s="181"/>
      <c r="K3" s="138" t="s">
        <v>29</v>
      </c>
      <c r="L3" s="144"/>
      <c r="M3" s="171" t="s">
        <v>30</v>
      </c>
      <c r="N3" s="171"/>
      <c r="O3" s="171"/>
      <c r="P3" s="171"/>
      <c r="Q3" s="138" t="s">
        <v>51</v>
      </c>
      <c r="R3" s="144"/>
      <c r="S3" s="147" t="s">
        <v>52</v>
      </c>
      <c r="T3" s="152"/>
      <c r="U3" s="138" t="s">
        <v>31</v>
      </c>
      <c r="V3" s="144"/>
      <c r="X3" s="174" t="s">
        <v>43</v>
      </c>
    </row>
    <row r="4" spans="2:24" ht="11.25" customHeight="1">
      <c r="B4" s="166"/>
      <c r="C4" s="168"/>
      <c r="D4" s="182" t="s">
        <v>39</v>
      </c>
      <c r="E4" s="138" t="s">
        <v>42</v>
      </c>
      <c r="F4" s="144"/>
      <c r="G4" s="138" t="s">
        <v>32</v>
      </c>
      <c r="H4" s="139"/>
      <c r="I4" s="139" t="s">
        <v>33</v>
      </c>
      <c r="J4" s="152"/>
      <c r="K4" s="140"/>
      <c r="L4" s="145"/>
      <c r="M4" s="147" t="s">
        <v>37</v>
      </c>
      <c r="N4" s="139"/>
      <c r="O4" s="139" t="s">
        <v>41</v>
      </c>
      <c r="P4" s="152"/>
      <c r="Q4" s="140"/>
      <c r="R4" s="145"/>
      <c r="S4" s="148"/>
      <c r="T4" s="153"/>
      <c r="U4" s="140"/>
      <c r="V4" s="145"/>
      <c r="X4" s="175"/>
    </row>
    <row r="5" spans="2:24" ht="9" customHeight="1">
      <c r="B5" s="166"/>
      <c r="C5" s="168"/>
      <c r="D5" s="183"/>
      <c r="E5" s="140"/>
      <c r="F5" s="145"/>
      <c r="G5" s="140"/>
      <c r="H5" s="141"/>
      <c r="I5" s="141"/>
      <c r="J5" s="153"/>
      <c r="K5" s="140"/>
      <c r="L5" s="145"/>
      <c r="M5" s="148"/>
      <c r="N5" s="141"/>
      <c r="O5" s="141"/>
      <c r="P5" s="153"/>
      <c r="Q5" s="140"/>
      <c r="R5" s="145"/>
      <c r="S5" s="148"/>
      <c r="T5" s="153"/>
      <c r="U5" s="140"/>
      <c r="V5" s="145"/>
      <c r="X5" s="175"/>
    </row>
    <row r="6" spans="2:24" ht="16.5" customHeight="1">
      <c r="B6" s="166"/>
      <c r="C6" s="168"/>
      <c r="D6" s="183"/>
      <c r="E6" s="140"/>
      <c r="F6" s="145"/>
      <c r="G6" s="140"/>
      <c r="H6" s="141"/>
      <c r="I6" s="141"/>
      <c r="J6" s="153"/>
      <c r="K6" s="140"/>
      <c r="L6" s="145"/>
      <c r="M6" s="148"/>
      <c r="N6" s="141"/>
      <c r="O6" s="141"/>
      <c r="P6" s="153"/>
      <c r="Q6" s="140"/>
      <c r="R6" s="145"/>
      <c r="S6" s="148"/>
      <c r="T6" s="153"/>
      <c r="U6" s="140"/>
      <c r="V6" s="145"/>
      <c r="X6" s="175"/>
    </row>
    <row r="7" spans="2:24" ht="13.5" thickBot="1">
      <c r="B7" s="167"/>
      <c r="C7" s="169"/>
      <c r="D7" s="184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3" t="s">
        <v>27</v>
      </c>
      <c r="K7" s="22" t="s">
        <v>34</v>
      </c>
      <c r="L7" s="21" t="s">
        <v>27</v>
      </c>
      <c r="M7" s="19" t="s">
        <v>34</v>
      </c>
      <c r="N7" s="20" t="s">
        <v>27</v>
      </c>
      <c r="O7" s="20" t="s">
        <v>34</v>
      </c>
      <c r="P7" s="23" t="s">
        <v>27</v>
      </c>
      <c r="Q7" s="22" t="s">
        <v>34</v>
      </c>
      <c r="R7" s="21" t="s">
        <v>27</v>
      </c>
      <c r="S7" s="19" t="s">
        <v>34</v>
      </c>
      <c r="T7" s="23" t="s">
        <v>27</v>
      </c>
      <c r="U7" s="22" t="s">
        <v>34</v>
      </c>
      <c r="V7" s="21" t="s">
        <v>27</v>
      </c>
      <c r="X7" s="176"/>
    </row>
    <row r="8" spans="2:29" ht="13.5" customHeight="1">
      <c r="B8" s="2">
        <v>1</v>
      </c>
      <c r="C8" s="79" t="s">
        <v>1</v>
      </c>
      <c r="D8" s="7">
        <f>SUM(E8+G8+I8+K8+M8+O8+Q8+S8+U8)</f>
        <v>363</v>
      </c>
      <c r="E8" s="7">
        <v>71</v>
      </c>
      <c r="F8" s="87">
        <f aca="true" t="shared" si="0" ref="F8:F32">E8/D8*100</f>
        <v>19.55922865013774</v>
      </c>
      <c r="G8" s="5">
        <v>20</v>
      </c>
      <c r="H8" s="88">
        <f>G8/X8*100</f>
        <v>6.8493150684931505</v>
      </c>
      <c r="I8" s="5">
        <v>206</v>
      </c>
      <c r="J8" s="89">
        <f aca="true" t="shared" si="1" ref="J8:J38">I8/X8*100</f>
        <v>70.54794520547945</v>
      </c>
      <c r="K8" s="31">
        <v>34</v>
      </c>
      <c r="L8" s="90">
        <f aca="true" t="shared" si="2" ref="L8:L38">K8/X8*100</f>
        <v>11.643835616438356</v>
      </c>
      <c r="M8" s="32">
        <v>18</v>
      </c>
      <c r="N8" s="91">
        <f aca="true" t="shared" si="3" ref="N8:N38">M8/X8*100</f>
        <v>6.164383561643835</v>
      </c>
      <c r="O8" s="7">
        <v>1</v>
      </c>
      <c r="P8" s="87">
        <f aca="true" t="shared" si="4" ref="P8:P38">O8/X8*100</f>
        <v>0.3424657534246575</v>
      </c>
      <c r="Q8" s="26">
        <v>13</v>
      </c>
      <c r="R8" s="89">
        <f aca="true" t="shared" si="5" ref="R8:R38">Q8/X8*100</f>
        <v>4.4520547945205475</v>
      </c>
      <c r="S8" s="15">
        <v>0</v>
      </c>
      <c r="T8" s="92">
        <f aca="true" t="shared" si="6" ref="T8:T38">S8/X8*100</f>
        <v>0</v>
      </c>
      <c r="U8" s="31">
        <v>0</v>
      </c>
      <c r="V8" s="89">
        <f aca="true" t="shared" si="7" ref="V8:V38">U8/X8*100</f>
        <v>0</v>
      </c>
      <c r="X8" s="47">
        <f>D8-E8</f>
        <v>292</v>
      </c>
      <c r="Y8" s="16"/>
      <c r="Z8" s="16"/>
      <c r="AA8" s="16"/>
      <c r="AB8" s="16"/>
      <c r="AC8" s="16"/>
    </row>
    <row r="9" spans="2:29" ht="13.5" customHeight="1">
      <c r="B9" s="3">
        <v>2</v>
      </c>
      <c r="C9" s="79" t="s">
        <v>2</v>
      </c>
      <c r="D9" s="7">
        <f aca="true" t="shared" si="8" ref="D9:D36">SUM(E9+G9+I9+K9+M9+O9+Q9+S9+U9)</f>
        <v>319</v>
      </c>
      <c r="E9" s="43">
        <v>71</v>
      </c>
      <c r="F9" s="70">
        <f t="shared" si="0"/>
        <v>22.25705329153605</v>
      </c>
      <c r="G9" s="42">
        <v>35</v>
      </c>
      <c r="H9" s="67">
        <f aca="true" t="shared" si="9" ref="H9:H38">G9/X9*100</f>
        <v>14.112903225806454</v>
      </c>
      <c r="I9" s="42">
        <v>149</v>
      </c>
      <c r="J9" s="68">
        <f t="shared" si="1"/>
        <v>60.08064516129033</v>
      </c>
      <c r="K9" s="37">
        <v>25</v>
      </c>
      <c r="L9" s="66">
        <f t="shared" si="2"/>
        <v>10.080645161290322</v>
      </c>
      <c r="M9" s="50">
        <v>26</v>
      </c>
      <c r="N9" s="69">
        <f t="shared" si="3"/>
        <v>10.483870967741936</v>
      </c>
      <c r="O9" s="43">
        <v>1</v>
      </c>
      <c r="P9" s="70">
        <f t="shared" si="4"/>
        <v>0.4032258064516129</v>
      </c>
      <c r="Q9" s="39">
        <v>12</v>
      </c>
      <c r="R9" s="68">
        <f t="shared" si="5"/>
        <v>4.838709677419355</v>
      </c>
      <c r="S9" s="53">
        <v>0</v>
      </c>
      <c r="T9" s="71">
        <f t="shared" si="6"/>
        <v>0</v>
      </c>
      <c r="U9" s="37">
        <v>0</v>
      </c>
      <c r="V9" s="68">
        <f t="shared" si="7"/>
        <v>0</v>
      </c>
      <c r="X9" s="44">
        <f aca="true" t="shared" si="10" ref="X9:X36">D9-E9</f>
        <v>248</v>
      </c>
      <c r="Y9" s="16"/>
      <c r="Z9" s="16"/>
      <c r="AA9" s="16"/>
      <c r="AB9" s="16"/>
      <c r="AC9" s="16"/>
    </row>
    <row r="10" spans="2:29" ht="13.5" customHeight="1">
      <c r="B10" s="3">
        <v>3</v>
      </c>
      <c r="C10" s="79" t="s">
        <v>3</v>
      </c>
      <c r="D10" s="7">
        <f t="shared" si="8"/>
        <v>1449</v>
      </c>
      <c r="E10" s="43">
        <v>370</v>
      </c>
      <c r="F10" s="70">
        <f t="shared" si="0"/>
        <v>25.53485162180814</v>
      </c>
      <c r="G10" s="42">
        <v>107</v>
      </c>
      <c r="H10" s="67">
        <f t="shared" si="9"/>
        <v>9.916589434661724</v>
      </c>
      <c r="I10" s="42">
        <v>776</v>
      </c>
      <c r="J10" s="68">
        <f t="shared" si="1"/>
        <v>71.91844300278035</v>
      </c>
      <c r="K10" s="37">
        <v>108</v>
      </c>
      <c r="L10" s="66">
        <f t="shared" si="2"/>
        <v>10.009267840593141</v>
      </c>
      <c r="M10" s="50">
        <v>41</v>
      </c>
      <c r="N10" s="69">
        <f t="shared" si="3"/>
        <v>3.7998146431881374</v>
      </c>
      <c r="O10" s="43">
        <v>10</v>
      </c>
      <c r="P10" s="70">
        <f t="shared" si="4"/>
        <v>0.9267840593141797</v>
      </c>
      <c r="Q10" s="39">
        <v>37</v>
      </c>
      <c r="R10" s="68">
        <f t="shared" si="5"/>
        <v>3.429101019462465</v>
      </c>
      <c r="S10" s="53">
        <v>0</v>
      </c>
      <c r="T10" s="71">
        <f t="shared" si="6"/>
        <v>0</v>
      </c>
      <c r="U10" s="37">
        <v>0</v>
      </c>
      <c r="V10" s="68">
        <f t="shared" si="7"/>
        <v>0</v>
      </c>
      <c r="X10" s="44">
        <f t="shared" si="10"/>
        <v>1079</v>
      </c>
      <c r="Y10" s="16"/>
      <c r="Z10" s="16"/>
      <c r="AA10" s="16"/>
      <c r="AB10" s="16"/>
      <c r="AC10" s="16"/>
    </row>
    <row r="11" spans="2:29" ht="13.5" customHeight="1">
      <c r="B11" s="3">
        <v>4</v>
      </c>
      <c r="C11" s="79" t="s">
        <v>4</v>
      </c>
      <c r="D11" s="7">
        <f t="shared" si="8"/>
        <v>765</v>
      </c>
      <c r="E11" s="43">
        <v>188</v>
      </c>
      <c r="F11" s="70">
        <f t="shared" si="0"/>
        <v>24.57516339869281</v>
      </c>
      <c r="G11" s="42">
        <v>163</v>
      </c>
      <c r="H11" s="67">
        <f t="shared" si="9"/>
        <v>28.249566724436743</v>
      </c>
      <c r="I11" s="42">
        <v>308</v>
      </c>
      <c r="J11" s="68">
        <f t="shared" si="1"/>
        <v>53.379549393414216</v>
      </c>
      <c r="K11" s="37">
        <v>67</v>
      </c>
      <c r="L11" s="66">
        <f t="shared" si="2"/>
        <v>11.611785095320624</v>
      </c>
      <c r="M11" s="50">
        <v>23</v>
      </c>
      <c r="N11" s="69">
        <f t="shared" si="3"/>
        <v>3.9861351819757362</v>
      </c>
      <c r="O11" s="43">
        <v>2</v>
      </c>
      <c r="P11" s="70">
        <f t="shared" si="4"/>
        <v>0.34662045060658575</v>
      </c>
      <c r="Q11" s="39">
        <v>14</v>
      </c>
      <c r="R11" s="68">
        <f t="shared" si="5"/>
        <v>2.4263431542461005</v>
      </c>
      <c r="S11" s="53">
        <v>0</v>
      </c>
      <c r="T11" s="71">
        <f t="shared" si="6"/>
        <v>0</v>
      </c>
      <c r="U11" s="37">
        <v>0</v>
      </c>
      <c r="V11" s="68">
        <f t="shared" si="7"/>
        <v>0</v>
      </c>
      <c r="X11" s="44">
        <f t="shared" si="10"/>
        <v>577</v>
      </c>
      <c r="Y11" s="16"/>
      <c r="Z11" s="16"/>
      <c r="AA11" s="16"/>
      <c r="AB11" s="16"/>
      <c r="AC11" s="16"/>
    </row>
    <row r="12" spans="2:29" ht="13.5" customHeight="1">
      <c r="B12" s="3">
        <v>5</v>
      </c>
      <c r="C12" s="79" t="s">
        <v>5</v>
      </c>
      <c r="D12" s="7">
        <f t="shared" si="8"/>
        <v>379</v>
      </c>
      <c r="E12" s="43">
        <v>59</v>
      </c>
      <c r="F12" s="70">
        <f t="shared" si="0"/>
        <v>15.567282321899736</v>
      </c>
      <c r="G12" s="42">
        <v>100</v>
      </c>
      <c r="H12" s="67">
        <f t="shared" si="9"/>
        <v>31.25</v>
      </c>
      <c r="I12" s="42">
        <v>141</v>
      </c>
      <c r="J12" s="68">
        <f t="shared" si="1"/>
        <v>44.0625</v>
      </c>
      <c r="K12" s="37">
        <v>41</v>
      </c>
      <c r="L12" s="66">
        <f t="shared" si="2"/>
        <v>12.812499999999998</v>
      </c>
      <c r="M12" s="50">
        <v>26</v>
      </c>
      <c r="N12" s="69">
        <f t="shared" si="3"/>
        <v>8.125</v>
      </c>
      <c r="O12" s="43">
        <v>3</v>
      </c>
      <c r="P12" s="70">
        <f t="shared" si="4"/>
        <v>0.9375</v>
      </c>
      <c r="Q12" s="39">
        <v>8</v>
      </c>
      <c r="R12" s="68">
        <f t="shared" si="5"/>
        <v>2.5</v>
      </c>
      <c r="S12" s="53">
        <v>1</v>
      </c>
      <c r="T12" s="71">
        <f t="shared" si="6"/>
        <v>0.3125</v>
      </c>
      <c r="U12" s="37">
        <v>0</v>
      </c>
      <c r="V12" s="68">
        <f t="shared" si="7"/>
        <v>0</v>
      </c>
      <c r="X12" s="44">
        <f t="shared" si="10"/>
        <v>320</v>
      </c>
      <c r="Y12" s="16"/>
      <c r="Z12" s="16"/>
      <c r="AA12" s="16"/>
      <c r="AB12" s="16"/>
      <c r="AC12" s="16"/>
    </row>
    <row r="13" spans="2:29" ht="13.5" customHeight="1">
      <c r="B13" s="3">
        <v>6</v>
      </c>
      <c r="C13" s="79" t="s">
        <v>6</v>
      </c>
      <c r="D13" s="7">
        <f t="shared" si="8"/>
        <v>515</v>
      </c>
      <c r="E13" s="43">
        <v>73</v>
      </c>
      <c r="F13" s="70">
        <f t="shared" si="0"/>
        <v>14.174757281553399</v>
      </c>
      <c r="G13" s="42">
        <v>135</v>
      </c>
      <c r="H13" s="67">
        <f t="shared" si="9"/>
        <v>30.542986425339368</v>
      </c>
      <c r="I13" s="42">
        <v>198</v>
      </c>
      <c r="J13" s="68">
        <f t="shared" si="1"/>
        <v>44.79638009049774</v>
      </c>
      <c r="K13" s="37">
        <v>21</v>
      </c>
      <c r="L13" s="66">
        <f t="shared" si="2"/>
        <v>4.751131221719457</v>
      </c>
      <c r="M13" s="50">
        <v>40</v>
      </c>
      <c r="N13" s="69">
        <f t="shared" si="3"/>
        <v>9.049773755656108</v>
      </c>
      <c r="O13" s="43">
        <v>1</v>
      </c>
      <c r="P13" s="70">
        <f t="shared" si="4"/>
        <v>0.22624434389140274</v>
      </c>
      <c r="Q13" s="39">
        <v>47</v>
      </c>
      <c r="R13" s="68">
        <f t="shared" si="5"/>
        <v>10.633484162895927</v>
      </c>
      <c r="S13" s="53">
        <v>0</v>
      </c>
      <c r="T13" s="71">
        <f t="shared" si="6"/>
        <v>0</v>
      </c>
      <c r="U13" s="37">
        <v>0</v>
      </c>
      <c r="V13" s="68">
        <f t="shared" si="7"/>
        <v>0</v>
      </c>
      <c r="X13" s="44">
        <f t="shared" si="10"/>
        <v>442</v>
      </c>
      <c r="Y13" s="16"/>
      <c r="Z13" s="16"/>
      <c r="AA13" s="16"/>
      <c r="AB13" s="16"/>
      <c r="AC13" s="16"/>
    </row>
    <row r="14" spans="2:29" ht="13.5" customHeight="1">
      <c r="B14" s="3">
        <v>7</v>
      </c>
      <c r="C14" s="79" t="s">
        <v>7</v>
      </c>
      <c r="D14" s="7">
        <f t="shared" si="8"/>
        <v>534</v>
      </c>
      <c r="E14" s="43">
        <v>147</v>
      </c>
      <c r="F14" s="70">
        <f t="shared" si="0"/>
        <v>27.52808988764045</v>
      </c>
      <c r="G14" s="42">
        <v>81</v>
      </c>
      <c r="H14" s="67">
        <f t="shared" si="9"/>
        <v>20.930232558139537</v>
      </c>
      <c r="I14" s="42">
        <v>238</v>
      </c>
      <c r="J14" s="68">
        <f t="shared" si="1"/>
        <v>61.49870801033591</v>
      </c>
      <c r="K14" s="37">
        <v>28</v>
      </c>
      <c r="L14" s="66">
        <f t="shared" si="2"/>
        <v>7.235142118863049</v>
      </c>
      <c r="M14" s="50">
        <v>17</v>
      </c>
      <c r="N14" s="69">
        <f t="shared" si="3"/>
        <v>4.3927648578811365</v>
      </c>
      <c r="O14" s="43">
        <v>0</v>
      </c>
      <c r="P14" s="70">
        <f t="shared" si="4"/>
        <v>0</v>
      </c>
      <c r="Q14" s="39">
        <v>20</v>
      </c>
      <c r="R14" s="68">
        <f t="shared" si="5"/>
        <v>5.167958656330749</v>
      </c>
      <c r="S14" s="53">
        <v>3</v>
      </c>
      <c r="T14" s="71">
        <f t="shared" si="6"/>
        <v>0.7751937984496124</v>
      </c>
      <c r="U14" s="37">
        <v>0</v>
      </c>
      <c r="V14" s="68">
        <f t="shared" si="7"/>
        <v>0</v>
      </c>
      <c r="X14" s="44">
        <f t="shared" si="10"/>
        <v>387</v>
      </c>
      <c r="Y14" s="16"/>
      <c r="Z14" s="16"/>
      <c r="AA14" s="16"/>
      <c r="AB14" s="16"/>
      <c r="AC14" s="16"/>
    </row>
    <row r="15" spans="2:29" ht="13.5" customHeight="1">
      <c r="B15" s="3">
        <v>8</v>
      </c>
      <c r="C15" s="79" t="s">
        <v>8</v>
      </c>
      <c r="D15" s="7">
        <f t="shared" si="8"/>
        <v>304</v>
      </c>
      <c r="E15" s="43">
        <v>36</v>
      </c>
      <c r="F15" s="70">
        <f t="shared" si="0"/>
        <v>11.842105263157894</v>
      </c>
      <c r="G15" s="42">
        <v>68</v>
      </c>
      <c r="H15" s="67">
        <f t="shared" si="9"/>
        <v>25.37313432835821</v>
      </c>
      <c r="I15" s="42">
        <v>134</v>
      </c>
      <c r="J15" s="68">
        <f t="shared" si="1"/>
        <v>50</v>
      </c>
      <c r="K15" s="37">
        <v>20</v>
      </c>
      <c r="L15" s="66">
        <f t="shared" si="2"/>
        <v>7.462686567164178</v>
      </c>
      <c r="M15" s="50">
        <v>25</v>
      </c>
      <c r="N15" s="69">
        <f t="shared" si="3"/>
        <v>9.328358208955224</v>
      </c>
      <c r="O15" s="43">
        <v>12</v>
      </c>
      <c r="P15" s="70">
        <f>O15/X15*100</f>
        <v>4.477611940298507</v>
      </c>
      <c r="Q15" s="39">
        <v>9</v>
      </c>
      <c r="R15" s="68">
        <f t="shared" si="5"/>
        <v>3.3582089552238807</v>
      </c>
      <c r="S15" s="53">
        <v>0</v>
      </c>
      <c r="T15" s="71">
        <f t="shared" si="6"/>
        <v>0</v>
      </c>
      <c r="U15" s="37">
        <v>0</v>
      </c>
      <c r="V15" s="68">
        <f t="shared" si="7"/>
        <v>0</v>
      </c>
      <c r="X15" s="44">
        <f t="shared" si="10"/>
        <v>268</v>
      </c>
      <c r="Y15" s="16"/>
      <c r="Z15" s="16"/>
      <c r="AA15" s="16"/>
      <c r="AB15" s="16"/>
      <c r="AC15" s="16"/>
    </row>
    <row r="16" spans="2:29" ht="13.5" customHeight="1">
      <c r="B16" s="3">
        <v>9</v>
      </c>
      <c r="C16" s="79" t="s">
        <v>9</v>
      </c>
      <c r="D16" s="7">
        <f t="shared" si="8"/>
        <v>605</v>
      </c>
      <c r="E16" s="43">
        <v>122</v>
      </c>
      <c r="F16" s="70">
        <f t="shared" si="0"/>
        <v>20.165289256198346</v>
      </c>
      <c r="G16" s="42">
        <v>96</v>
      </c>
      <c r="H16" s="67">
        <f t="shared" si="9"/>
        <v>19.875776397515526</v>
      </c>
      <c r="I16" s="42">
        <v>278</v>
      </c>
      <c r="J16" s="68">
        <f t="shared" si="1"/>
        <v>57.55693581780539</v>
      </c>
      <c r="K16" s="37">
        <v>57</v>
      </c>
      <c r="L16" s="66">
        <f t="shared" si="2"/>
        <v>11.801242236024844</v>
      </c>
      <c r="M16" s="50">
        <v>8</v>
      </c>
      <c r="N16" s="69">
        <f t="shared" si="3"/>
        <v>1.6563146997929608</v>
      </c>
      <c r="O16" s="43">
        <v>10</v>
      </c>
      <c r="P16" s="70">
        <f t="shared" si="4"/>
        <v>2.070393374741201</v>
      </c>
      <c r="Q16" s="39">
        <v>34</v>
      </c>
      <c r="R16" s="68">
        <f t="shared" si="5"/>
        <v>7.039337474120083</v>
      </c>
      <c r="S16" s="53">
        <v>0</v>
      </c>
      <c r="T16" s="71">
        <f t="shared" si="6"/>
        <v>0</v>
      </c>
      <c r="U16" s="37">
        <v>0</v>
      </c>
      <c r="V16" s="68">
        <f t="shared" si="7"/>
        <v>0</v>
      </c>
      <c r="X16" s="44">
        <f t="shared" si="10"/>
        <v>483</v>
      </c>
      <c r="Y16" s="16"/>
      <c r="Z16" s="16"/>
      <c r="AA16" s="16"/>
      <c r="AB16" s="16"/>
      <c r="AC16" s="16"/>
    </row>
    <row r="17" spans="2:29" ht="13.5" customHeight="1">
      <c r="B17" s="3">
        <v>10</v>
      </c>
      <c r="C17" s="79" t="s">
        <v>10</v>
      </c>
      <c r="D17" s="7">
        <f t="shared" si="8"/>
        <v>369</v>
      </c>
      <c r="E17" s="43">
        <v>94</v>
      </c>
      <c r="F17" s="70">
        <f t="shared" si="0"/>
        <v>25.474254742547426</v>
      </c>
      <c r="G17" s="42">
        <v>34</v>
      </c>
      <c r="H17" s="67">
        <f t="shared" si="9"/>
        <v>12.363636363636363</v>
      </c>
      <c r="I17" s="42">
        <v>185</v>
      </c>
      <c r="J17" s="68">
        <f t="shared" si="1"/>
        <v>67.27272727272727</v>
      </c>
      <c r="K17" s="37">
        <v>34</v>
      </c>
      <c r="L17" s="66">
        <f t="shared" si="2"/>
        <v>12.363636363636363</v>
      </c>
      <c r="M17" s="50">
        <v>10</v>
      </c>
      <c r="N17" s="69">
        <f t="shared" si="3"/>
        <v>3.6363636363636362</v>
      </c>
      <c r="O17" s="43">
        <v>2</v>
      </c>
      <c r="P17" s="70">
        <f t="shared" si="4"/>
        <v>0.7272727272727273</v>
      </c>
      <c r="Q17" s="39">
        <v>10</v>
      </c>
      <c r="R17" s="68">
        <f t="shared" si="5"/>
        <v>3.6363636363636362</v>
      </c>
      <c r="S17" s="53">
        <v>0</v>
      </c>
      <c r="T17" s="71">
        <f t="shared" si="6"/>
        <v>0</v>
      </c>
      <c r="U17" s="37">
        <v>0</v>
      </c>
      <c r="V17" s="68">
        <f t="shared" si="7"/>
        <v>0</v>
      </c>
      <c r="X17" s="44">
        <f t="shared" si="10"/>
        <v>275</v>
      </c>
      <c r="Y17" s="16"/>
      <c r="Z17" s="16"/>
      <c r="AA17" s="16"/>
      <c r="AB17" s="16"/>
      <c r="AC17" s="16"/>
    </row>
    <row r="18" spans="2:29" ht="13.5" customHeight="1">
      <c r="B18" s="3">
        <v>11</v>
      </c>
      <c r="C18" s="79" t="s">
        <v>11</v>
      </c>
      <c r="D18" s="7">
        <f t="shared" si="8"/>
        <v>239</v>
      </c>
      <c r="E18" s="43">
        <v>75</v>
      </c>
      <c r="F18" s="70">
        <f t="shared" si="0"/>
        <v>31.380753138075313</v>
      </c>
      <c r="G18" s="42">
        <v>3</v>
      </c>
      <c r="H18" s="67">
        <f t="shared" si="9"/>
        <v>1.8292682926829267</v>
      </c>
      <c r="I18" s="42">
        <v>105</v>
      </c>
      <c r="J18" s="68">
        <f t="shared" si="1"/>
        <v>64.02439024390245</v>
      </c>
      <c r="K18" s="37">
        <v>26</v>
      </c>
      <c r="L18" s="66">
        <f t="shared" si="2"/>
        <v>15.853658536585366</v>
      </c>
      <c r="M18" s="50">
        <v>7</v>
      </c>
      <c r="N18" s="69">
        <f t="shared" si="3"/>
        <v>4.2682926829268295</v>
      </c>
      <c r="O18" s="43">
        <v>6</v>
      </c>
      <c r="P18" s="70">
        <f t="shared" si="4"/>
        <v>3.6585365853658534</v>
      </c>
      <c r="Q18" s="39">
        <v>14</v>
      </c>
      <c r="R18" s="68">
        <f t="shared" si="5"/>
        <v>8.536585365853659</v>
      </c>
      <c r="S18" s="53">
        <v>3</v>
      </c>
      <c r="T18" s="71">
        <f t="shared" si="6"/>
        <v>1.8292682926829267</v>
      </c>
      <c r="U18" s="37">
        <v>0</v>
      </c>
      <c r="V18" s="68">
        <f t="shared" si="7"/>
        <v>0</v>
      </c>
      <c r="X18" s="44">
        <f t="shared" si="10"/>
        <v>164</v>
      </c>
      <c r="Y18" s="16"/>
      <c r="Z18" s="16"/>
      <c r="AA18" s="16"/>
      <c r="AB18" s="16"/>
      <c r="AC18" s="16"/>
    </row>
    <row r="19" spans="1:29" ht="13.5" customHeight="1">
      <c r="A19" s="185"/>
      <c r="B19" s="3">
        <v>12</v>
      </c>
      <c r="C19" s="79" t="s">
        <v>12</v>
      </c>
      <c r="D19" s="7">
        <f t="shared" si="8"/>
        <v>779</v>
      </c>
      <c r="E19" s="43">
        <v>113</v>
      </c>
      <c r="F19" s="70">
        <f t="shared" si="0"/>
        <v>14.505776636713735</v>
      </c>
      <c r="G19" s="42">
        <v>198</v>
      </c>
      <c r="H19" s="67">
        <f t="shared" si="9"/>
        <v>29.72972972972973</v>
      </c>
      <c r="I19" s="42">
        <v>367</v>
      </c>
      <c r="J19" s="68">
        <f t="shared" si="1"/>
        <v>55.1051051051051</v>
      </c>
      <c r="K19" s="37">
        <v>70</v>
      </c>
      <c r="L19" s="66">
        <f t="shared" si="2"/>
        <v>10.51051051051051</v>
      </c>
      <c r="M19" s="50">
        <v>14</v>
      </c>
      <c r="N19" s="69">
        <f t="shared" si="3"/>
        <v>2.1021021021021022</v>
      </c>
      <c r="O19" s="43">
        <v>5</v>
      </c>
      <c r="P19" s="70">
        <f t="shared" si="4"/>
        <v>0.7507507507507507</v>
      </c>
      <c r="Q19" s="39">
        <v>12</v>
      </c>
      <c r="R19" s="68">
        <f t="shared" si="5"/>
        <v>1.8018018018018018</v>
      </c>
      <c r="S19" s="53">
        <v>0</v>
      </c>
      <c r="T19" s="71">
        <f t="shared" si="6"/>
        <v>0</v>
      </c>
      <c r="U19" s="37">
        <v>0</v>
      </c>
      <c r="V19" s="68">
        <f t="shared" si="7"/>
        <v>0</v>
      </c>
      <c r="X19" s="44">
        <f t="shared" si="10"/>
        <v>666</v>
      </c>
      <c r="Y19" s="16"/>
      <c r="Z19" s="16"/>
      <c r="AA19" s="16"/>
      <c r="AB19" s="16"/>
      <c r="AC19" s="16"/>
    </row>
    <row r="20" spans="1:29" ht="13.5" customHeight="1">
      <c r="A20" s="185"/>
      <c r="B20" s="3">
        <v>13</v>
      </c>
      <c r="C20" s="79" t="s">
        <v>13</v>
      </c>
      <c r="D20" s="7">
        <f t="shared" si="8"/>
        <v>427</v>
      </c>
      <c r="E20" s="43">
        <v>125</v>
      </c>
      <c r="F20" s="70">
        <f t="shared" si="0"/>
        <v>29.274004683840747</v>
      </c>
      <c r="G20" s="42">
        <v>41</v>
      </c>
      <c r="H20" s="67">
        <f t="shared" si="9"/>
        <v>13.57615894039735</v>
      </c>
      <c r="I20" s="42">
        <v>210</v>
      </c>
      <c r="J20" s="68">
        <f t="shared" si="1"/>
        <v>69.5364238410596</v>
      </c>
      <c r="K20" s="37">
        <v>26</v>
      </c>
      <c r="L20" s="66">
        <f t="shared" si="2"/>
        <v>8.609271523178808</v>
      </c>
      <c r="M20" s="50">
        <v>7</v>
      </c>
      <c r="N20" s="69">
        <f t="shared" si="3"/>
        <v>2.3178807947019866</v>
      </c>
      <c r="O20" s="43">
        <v>4</v>
      </c>
      <c r="P20" s="70">
        <f t="shared" si="4"/>
        <v>1.3245033112582782</v>
      </c>
      <c r="Q20" s="39">
        <v>14</v>
      </c>
      <c r="R20" s="68">
        <f t="shared" si="5"/>
        <v>4.635761589403973</v>
      </c>
      <c r="S20" s="53">
        <v>0</v>
      </c>
      <c r="T20" s="71">
        <f t="shared" si="6"/>
        <v>0</v>
      </c>
      <c r="U20" s="37">
        <v>0</v>
      </c>
      <c r="V20" s="68">
        <f t="shared" si="7"/>
        <v>0</v>
      </c>
      <c r="X20" s="44">
        <f t="shared" si="10"/>
        <v>302</v>
      </c>
      <c r="Y20" s="16"/>
      <c r="Z20" s="16"/>
      <c r="AA20" s="16"/>
      <c r="AB20" s="16"/>
      <c r="AC20" s="16"/>
    </row>
    <row r="21" spans="2:29" ht="13.5" customHeight="1">
      <c r="B21" s="3">
        <v>14</v>
      </c>
      <c r="C21" s="79" t="s">
        <v>14</v>
      </c>
      <c r="D21" s="7">
        <f t="shared" si="8"/>
        <v>1481</v>
      </c>
      <c r="E21" s="43">
        <v>292</v>
      </c>
      <c r="F21" s="70">
        <f t="shared" si="0"/>
        <v>19.716407832545578</v>
      </c>
      <c r="G21" s="42">
        <v>227</v>
      </c>
      <c r="H21" s="67">
        <f t="shared" si="9"/>
        <v>19.09167367535744</v>
      </c>
      <c r="I21" s="42">
        <v>622</v>
      </c>
      <c r="J21" s="68">
        <f t="shared" si="1"/>
        <v>52.31286795626578</v>
      </c>
      <c r="K21" s="37">
        <v>133</v>
      </c>
      <c r="L21" s="66">
        <f t="shared" si="2"/>
        <v>11.185870479394449</v>
      </c>
      <c r="M21" s="50">
        <v>59</v>
      </c>
      <c r="N21" s="69">
        <f t="shared" si="3"/>
        <v>4.96215306980656</v>
      </c>
      <c r="O21" s="43">
        <v>21</v>
      </c>
      <c r="P21" s="70">
        <f t="shared" si="4"/>
        <v>1.7661900756938604</v>
      </c>
      <c r="Q21" s="39">
        <v>126</v>
      </c>
      <c r="R21" s="68">
        <f t="shared" si="5"/>
        <v>10.597140454163162</v>
      </c>
      <c r="S21" s="53">
        <v>1</v>
      </c>
      <c r="T21" s="71">
        <f t="shared" si="6"/>
        <v>0.08410428931875526</v>
      </c>
      <c r="U21" s="37">
        <v>0</v>
      </c>
      <c r="V21" s="68">
        <f t="shared" si="7"/>
        <v>0</v>
      </c>
      <c r="X21" s="44">
        <f t="shared" si="10"/>
        <v>1189</v>
      </c>
      <c r="Y21" s="16"/>
      <c r="Z21" s="16"/>
      <c r="AA21" s="16"/>
      <c r="AB21" s="16"/>
      <c r="AC21" s="16"/>
    </row>
    <row r="22" spans="2:29" ht="13.5" customHeight="1">
      <c r="B22" s="3">
        <v>15</v>
      </c>
      <c r="C22" s="79" t="s">
        <v>15</v>
      </c>
      <c r="D22" s="7">
        <f t="shared" si="8"/>
        <v>390</v>
      </c>
      <c r="E22" s="43">
        <v>86</v>
      </c>
      <c r="F22" s="70">
        <f t="shared" si="0"/>
        <v>22.05128205128205</v>
      </c>
      <c r="G22" s="42">
        <v>79</v>
      </c>
      <c r="H22" s="67">
        <f t="shared" si="9"/>
        <v>25.986842105263158</v>
      </c>
      <c r="I22" s="42">
        <v>158</v>
      </c>
      <c r="J22" s="68">
        <f t="shared" si="1"/>
        <v>51.973684210526315</v>
      </c>
      <c r="K22" s="37">
        <v>30</v>
      </c>
      <c r="L22" s="66">
        <f t="shared" si="2"/>
        <v>9.868421052631579</v>
      </c>
      <c r="M22" s="50">
        <v>25</v>
      </c>
      <c r="N22" s="69">
        <f t="shared" si="3"/>
        <v>8.223684210526317</v>
      </c>
      <c r="O22" s="43">
        <v>2</v>
      </c>
      <c r="P22" s="70">
        <f t="shared" si="4"/>
        <v>0.6578947368421052</v>
      </c>
      <c r="Q22" s="39">
        <v>10</v>
      </c>
      <c r="R22" s="68">
        <f t="shared" si="5"/>
        <v>3.289473684210526</v>
      </c>
      <c r="S22" s="53">
        <v>0</v>
      </c>
      <c r="T22" s="71">
        <f t="shared" si="6"/>
        <v>0</v>
      </c>
      <c r="U22" s="37">
        <v>0</v>
      </c>
      <c r="V22" s="68">
        <f t="shared" si="7"/>
        <v>0</v>
      </c>
      <c r="X22" s="44">
        <f t="shared" si="10"/>
        <v>304</v>
      </c>
      <c r="Y22" s="16"/>
      <c r="Z22" s="16"/>
      <c r="AA22" s="16"/>
      <c r="AB22" s="16"/>
      <c r="AC22" s="16"/>
    </row>
    <row r="23" spans="2:29" ht="13.5" customHeight="1">
      <c r="B23" s="3">
        <v>16</v>
      </c>
      <c r="C23" s="79" t="s">
        <v>16</v>
      </c>
      <c r="D23" s="7">
        <f t="shared" si="8"/>
        <v>290</v>
      </c>
      <c r="E23" s="43">
        <v>23</v>
      </c>
      <c r="F23" s="70">
        <f t="shared" si="0"/>
        <v>7.931034482758621</v>
      </c>
      <c r="G23" s="42">
        <v>76</v>
      </c>
      <c r="H23" s="67">
        <f t="shared" si="9"/>
        <v>28.46441947565543</v>
      </c>
      <c r="I23" s="42">
        <v>134</v>
      </c>
      <c r="J23" s="68">
        <f t="shared" si="1"/>
        <v>50.187265917603</v>
      </c>
      <c r="K23" s="37">
        <v>26</v>
      </c>
      <c r="L23" s="66">
        <f t="shared" si="2"/>
        <v>9.737827715355806</v>
      </c>
      <c r="M23" s="50">
        <v>21</v>
      </c>
      <c r="N23" s="69">
        <f t="shared" si="3"/>
        <v>7.865168539325842</v>
      </c>
      <c r="O23" s="43">
        <v>3</v>
      </c>
      <c r="P23" s="70">
        <f t="shared" si="4"/>
        <v>1.1235955056179776</v>
      </c>
      <c r="Q23" s="39">
        <v>7</v>
      </c>
      <c r="R23" s="68">
        <f t="shared" si="5"/>
        <v>2.6217228464419478</v>
      </c>
      <c r="S23" s="53">
        <v>0</v>
      </c>
      <c r="T23" s="71">
        <f t="shared" si="6"/>
        <v>0</v>
      </c>
      <c r="U23" s="37">
        <v>0</v>
      </c>
      <c r="V23" s="68">
        <f t="shared" si="7"/>
        <v>0</v>
      </c>
      <c r="X23" s="44">
        <f t="shared" si="10"/>
        <v>267</v>
      </c>
      <c r="Y23" s="16"/>
      <c r="Z23" s="16"/>
      <c r="AA23" s="16"/>
      <c r="AB23" s="16"/>
      <c r="AC23" s="16"/>
    </row>
    <row r="24" spans="2:29" ht="13.5" customHeight="1">
      <c r="B24" s="3">
        <v>17</v>
      </c>
      <c r="C24" s="79" t="s">
        <v>17</v>
      </c>
      <c r="D24" s="7">
        <f t="shared" si="8"/>
        <v>305</v>
      </c>
      <c r="E24" s="43">
        <v>66</v>
      </c>
      <c r="F24" s="70">
        <f t="shared" si="0"/>
        <v>21.639344262295083</v>
      </c>
      <c r="G24" s="42">
        <v>39</v>
      </c>
      <c r="H24" s="67">
        <f t="shared" si="9"/>
        <v>16.317991631799163</v>
      </c>
      <c r="I24" s="42">
        <v>161</v>
      </c>
      <c r="J24" s="68">
        <f t="shared" si="1"/>
        <v>67.36401673640168</v>
      </c>
      <c r="K24" s="37">
        <v>23</v>
      </c>
      <c r="L24" s="66">
        <f t="shared" si="2"/>
        <v>9.623430962343097</v>
      </c>
      <c r="M24" s="50">
        <v>7</v>
      </c>
      <c r="N24" s="69">
        <f t="shared" si="3"/>
        <v>2.928870292887029</v>
      </c>
      <c r="O24" s="43">
        <v>3</v>
      </c>
      <c r="P24" s="70">
        <f t="shared" si="4"/>
        <v>1.2552301255230125</v>
      </c>
      <c r="Q24" s="39">
        <v>4</v>
      </c>
      <c r="R24" s="68">
        <f t="shared" si="5"/>
        <v>1.6736401673640167</v>
      </c>
      <c r="S24" s="53">
        <v>2</v>
      </c>
      <c r="T24" s="71">
        <f t="shared" si="6"/>
        <v>0.8368200836820083</v>
      </c>
      <c r="U24" s="37">
        <v>0</v>
      </c>
      <c r="V24" s="68">
        <f t="shared" si="7"/>
        <v>0</v>
      </c>
      <c r="X24" s="44">
        <f t="shared" si="10"/>
        <v>239</v>
      </c>
      <c r="Y24" s="16"/>
      <c r="Z24" s="16"/>
      <c r="AA24" s="16"/>
      <c r="AB24" s="16"/>
      <c r="AC24" s="16"/>
    </row>
    <row r="25" spans="2:29" ht="13.5" customHeight="1">
      <c r="B25" s="3">
        <v>18</v>
      </c>
      <c r="C25" s="79" t="s">
        <v>18</v>
      </c>
      <c r="D25" s="7">
        <f t="shared" si="8"/>
        <v>162</v>
      </c>
      <c r="E25" s="43">
        <v>23</v>
      </c>
      <c r="F25" s="70">
        <f t="shared" si="0"/>
        <v>14.19753086419753</v>
      </c>
      <c r="G25" s="42">
        <v>21</v>
      </c>
      <c r="H25" s="67">
        <f t="shared" si="9"/>
        <v>15.107913669064748</v>
      </c>
      <c r="I25" s="42">
        <v>91</v>
      </c>
      <c r="J25" s="68">
        <f t="shared" si="1"/>
        <v>65.46762589928058</v>
      </c>
      <c r="K25" s="37">
        <v>14</v>
      </c>
      <c r="L25" s="66">
        <f t="shared" si="2"/>
        <v>10.071942446043165</v>
      </c>
      <c r="M25" s="50">
        <v>7</v>
      </c>
      <c r="N25" s="69">
        <f t="shared" si="3"/>
        <v>5.0359712230215825</v>
      </c>
      <c r="O25" s="43">
        <v>0</v>
      </c>
      <c r="P25" s="70">
        <f t="shared" si="4"/>
        <v>0</v>
      </c>
      <c r="Q25" s="39">
        <v>6</v>
      </c>
      <c r="R25" s="68">
        <f t="shared" si="5"/>
        <v>4.316546762589928</v>
      </c>
      <c r="S25" s="53">
        <v>0</v>
      </c>
      <c r="T25" s="71">
        <f t="shared" si="6"/>
        <v>0</v>
      </c>
      <c r="U25" s="37">
        <v>0</v>
      </c>
      <c r="V25" s="68">
        <f t="shared" si="7"/>
        <v>0</v>
      </c>
      <c r="X25" s="44">
        <f t="shared" si="10"/>
        <v>139</v>
      </c>
      <c r="Y25" s="16"/>
      <c r="Z25" s="16"/>
      <c r="AA25" s="16"/>
      <c r="AB25" s="16"/>
      <c r="AC25" s="16"/>
    </row>
    <row r="26" spans="2:29" ht="13.5" customHeight="1">
      <c r="B26" s="3">
        <v>19</v>
      </c>
      <c r="C26" s="79" t="s">
        <v>19</v>
      </c>
      <c r="D26" s="7">
        <f t="shared" si="8"/>
        <v>572</v>
      </c>
      <c r="E26" s="43">
        <v>136</v>
      </c>
      <c r="F26" s="70">
        <f t="shared" si="0"/>
        <v>23.776223776223777</v>
      </c>
      <c r="G26" s="42">
        <v>81</v>
      </c>
      <c r="H26" s="67">
        <f t="shared" si="9"/>
        <v>18.577981651376145</v>
      </c>
      <c r="I26" s="42">
        <v>271</v>
      </c>
      <c r="J26" s="68">
        <f t="shared" si="1"/>
        <v>62.15596330275229</v>
      </c>
      <c r="K26" s="37">
        <v>26</v>
      </c>
      <c r="L26" s="66">
        <f t="shared" si="2"/>
        <v>5.963302752293578</v>
      </c>
      <c r="M26" s="50">
        <v>29</v>
      </c>
      <c r="N26" s="69">
        <f t="shared" si="3"/>
        <v>6.651376146788992</v>
      </c>
      <c r="O26" s="43">
        <v>5</v>
      </c>
      <c r="P26" s="70">
        <f t="shared" si="4"/>
        <v>1.146788990825688</v>
      </c>
      <c r="Q26" s="39">
        <v>24</v>
      </c>
      <c r="R26" s="68">
        <f t="shared" si="5"/>
        <v>5.5045871559633035</v>
      </c>
      <c r="S26" s="53">
        <v>0</v>
      </c>
      <c r="T26" s="71">
        <f t="shared" si="6"/>
        <v>0</v>
      </c>
      <c r="U26" s="37">
        <v>0</v>
      </c>
      <c r="V26" s="68">
        <f t="shared" si="7"/>
        <v>0</v>
      </c>
      <c r="X26" s="44">
        <f t="shared" si="10"/>
        <v>436</v>
      </c>
      <c r="Y26" s="16"/>
      <c r="Z26" s="16"/>
      <c r="AA26" s="16"/>
      <c r="AB26" s="16"/>
      <c r="AC26" s="16"/>
    </row>
    <row r="27" spans="2:29" ht="13.5" customHeight="1">
      <c r="B27" s="3">
        <v>20</v>
      </c>
      <c r="C27" s="79" t="s">
        <v>20</v>
      </c>
      <c r="D27" s="7">
        <f t="shared" si="8"/>
        <v>382</v>
      </c>
      <c r="E27" s="43">
        <v>122</v>
      </c>
      <c r="F27" s="70">
        <f t="shared" si="0"/>
        <v>31.93717277486911</v>
      </c>
      <c r="G27" s="42">
        <v>52</v>
      </c>
      <c r="H27" s="67">
        <f t="shared" si="9"/>
        <v>20</v>
      </c>
      <c r="I27" s="42">
        <v>141</v>
      </c>
      <c r="J27" s="68">
        <f t="shared" si="1"/>
        <v>54.230769230769226</v>
      </c>
      <c r="K27" s="37">
        <v>33</v>
      </c>
      <c r="L27" s="66">
        <f t="shared" si="2"/>
        <v>12.692307692307692</v>
      </c>
      <c r="M27" s="50">
        <v>12</v>
      </c>
      <c r="N27" s="69">
        <f t="shared" si="3"/>
        <v>4.615384615384616</v>
      </c>
      <c r="O27" s="43">
        <v>3</v>
      </c>
      <c r="P27" s="70">
        <f t="shared" si="4"/>
        <v>1.153846153846154</v>
      </c>
      <c r="Q27" s="39">
        <v>19</v>
      </c>
      <c r="R27" s="68">
        <f t="shared" si="5"/>
        <v>7.307692307692308</v>
      </c>
      <c r="S27" s="53">
        <v>0</v>
      </c>
      <c r="T27" s="71">
        <f t="shared" si="6"/>
        <v>0</v>
      </c>
      <c r="U27" s="37">
        <v>0</v>
      </c>
      <c r="V27" s="68">
        <f t="shared" si="7"/>
        <v>0</v>
      </c>
      <c r="X27" s="44">
        <f t="shared" si="10"/>
        <v>260</v>
      </c>
      <c r="Y27" s="16"/>
      <c r="Z27" s="16"/>
      <c r="AA27" s="16"/>
      <c r="AB27" s="16"/>
      <c r="AC27" s="16"/>
    </row>
    <row r="28" spans="2:29" ht="13.5" customHeight="1">
      <c r="B28" s="3">
        <v>21</v>
      </c>
      <c r="C28" s="79" t="s">
        <v>21</v>
      </c>
      <c r="D28" s="7">
        <f t="shared" si="8"/>
        <v>330</v>
      </c>
      <c r="E28" s="43">
        <v>53</v>
      </c>
      <c r="F28" s="70">
        <f t="shared" si="0"/>
        <v>16.060606060606062</v>
      </c>
      <c r="G28" s="42">
        <v>66</v>
      </c>
      <c r="H28" s="67">
        <f t="shared" si="9"/>
        <v>23.826714801444044</v>
      </c>
      <c r="I28" s="42">
        <v>132</v>
      </c>
      <c r="J28" s="68">
        <f t="shared" si="1"/>
        <v>47.65342960288809</v>
      </c>
      <c r="K28" s="37">
        <v>31</v>
      </c>
      <c r="L28" s="66">
        <f t="shared" si="2"/>
        <v>11.191335740072201</v>
      </c>
      <c r="M28" s="50">
        <v>19</v>
      </c>
      <c r="N28" s="69">
        <f t="shared" si="3"/>
        <v>6.859205776173286</v>
      </c>
      <c r="O28" s="43">
        <v>16</v>
      </c>
      <c r="P28" s="70">
        <f t="shared" si="4"/>
        <v>5.776173285198556</v>
      </c>
      <c r="Q28" s="39">
        <v>13</v>
      </c>
      <c r="R28" s="68">
        <f t="shared" si="5"/>
        <v>4.693140794223827</v>
      </c>
      <c r="S28" s="53">
        <v>0</v>
      </c>
      <c r="T28" s="71">
        <f t="shared" si="6"/>
        <v>0</v>
      </c>
      <c r="U28" s="37">
        <v>0</v>
      </c>
      <c r="V28" s="68">
        <f t="shared" si="7"/>
        <v>0</v>
      </c>
      <c r="X28" s="44">
        <f t="shared" si="10"/>
        <v>277</v>
      </c>
      <c r="Y28" s="16"/>
      <c r="Z28" s="16"/>
      <c r="AA28" s="16"/>
      <c r="AB28" s="16"/>
      <c r="AC28" s="16"/>
    </row>
    <row r="29" spans="2:29" ht="13.5" customHeight="1">
      <c r="B29" s="3">
        <v>22</v>
      </c>
      <c r="C29" s="79" t="s">
        <v>22</v>
      </c>
      <c r="D29" s="7">
        <f t="shared" si="8"/>
        <v>324</v>
      </c>
      <c r="E29" s="43">
        <v>58</v>
      </c>
      <c r="F29" s="70">
        <f t="shared" si="0"/>
        <v>17.901234567901234</v>
      </c>
      <c r="G29" s="42">
        <v>51</v>
      </c>
      <c r="H29" s="67">
        <f t="shared" si="9"/>
        <v>19.172932330827066</v>
      </c>
      <c r="I29" s="42">
        <v>138</v>
      </c>
      <c r="J29" s="68">
        <f t="shared" si="1"/>
        <v>51.8796992481203</v>
      </c>
      <c r="K29" s="37">
        <v>31</v>
      </c>
      <c r="L29" s="66">
        <f t="shared" si="2"/>
        <v>11.654135338345863</v>
      </c>
      <c r="M29" s="50">
        <v>32</v>
      </c>
      <c r="N29" s="69">
        <f t="shared" si="3"/>
        <v>12.030075187969924</v>
      </c>
      <c r="O29" s="43">
        <v>3</v>
      </c>
      <c r="P29" s="70">
        <f t="shared" si="4"/>
        <v>1.1278195488721803</v>
      </c>
      <c r="Q29" s="39">
        <v>11</v>
      </c>
      <c r="R29" s="68">
        <f t="shared" si="5"/>
        <v>4.135338345864661</v>
      </c>
      <c r="S29" s="53">
        <v>0</v>
      </c>
      <c r="T29" s="71">
        <f t="shared" si="6"/>
        <v>0</v>
      </c>
      <c r="U29" s="37">
        <v>0</v>
      </c>
      <c r="V29" s="68">
        <f t="shared" si="7"/>
        <v>0</v>
      </c>
      <c r="X29" s="44">
        <f t="shared" si="10"/>
        <v>266</v>
      </c>
      <c r="Y29" s="16"/>
      <c r="Z29" s="16"/>
      <c r="AA29" s="16"/>
      <c r="AB29" s="16"/>
      <c r="AC29" s="16"/>
    </row>
    <row r="30" spans="2:29" ht="13.5" customHeight="1">
      <c r="B30" s="3">
        <v>23</v>
      </c>
      <c r="C30" s="133" t="s">
        <v>23</v>
      </c>
      <c r="D30" s="7">
        <f t="shared" si="8"/>
        <v>158</v>
      </c>
      <c r="E30" s="43">
        <v>14</v>
      </c>
      <c r="F30" s="70">
        <f t="shared" si="0"/>
        <v>8.860759493670885</v>
      </c>
      <c r="G30" s="42">
        <v>46</v>
      </c>
      <c r="H30" s="67">
        <f t="shared" si="9"/>
        <v>31.944444444444443</v>
      </c>
      <c r="I30" s="42">
        <v>66</v>
      </c>
      <c r="J30" s="68">
        <f t="shared" si="1"/>
        <v>45.83333333333333</v>
      </c>
      <c r="K30" s="37">
        <v>18</v>
      </c>
      <c r="L30" s="66">
        <f t="shared" si="2"/>
        <v>12.5</v>
      </c>
      <c r="M30" s="50">
        <v>6</v>
      </c>
      <c r="N30" s="69">
        <f t="shared" si="3"/>
        <v>4.166666666666666</v>
      </c>
      <c r="O30" s="43">
        <v>2</v>
      </c>
      <c r="P30" s="70">
        <f t="shared" si="4"/>
        <v>1.3888888888888888</v>
      </c>
      <c r="Q30" s="39">
        <v>6</v>
      </c>
      <c r="R30" s="68">
        <f t="shared" si="5"/>
        <v>4.166666666666666</v>
      </c>
      <c r="S30" s="53">
        <v>0</v>
      </c>
      <c r="T30" s="71">
        <f t="shared" si="6"/>
        <v>0</v>
      </c>
      <c r="U30" s="37">
        <v>0</v>
      </c>
      <c r="V30" s="68">
        <f t="shared" si="7"/>
        <v>0</v>
      </c>
      <c r="X30" s="44">
        <f t="shared" si="10"/>
        <v>144</v>
      </c>
      <c r="Y30" s="16"/>
      <c r="Z30" s="16"/>
      <c r="AA30" s="16"/>
      <c r="AB30" s="16"/>
      <c r="AC30" s="16"/>
    </row>
    <row r="31" spans="2:29" ht="13.5" customHeight="1">
      <c r="B31" s="3">
        <v>24</v>
      </c>
      <c r="C31" s="80" t="s">
        <v>24</v>
      </c>
      <c r="D31" s="7">
        <f t="shared" si="8"/>
        <v>306</v>
      </c>
      <c r="E31" s="43">
        <v>71</v>
      </c>
      <c r="F31" s="70">
        <f t="shared" si="0"/>
        <v>23.202614379084967</v>
      </c>
      <c r="G31" s="42">
        <v>37</v>
      </c>
      <c r="H31" s="67">
        <f t="shared" si="9"/>
        <v>15.74468085106383</v>
      </c>
      <c r="I31" s="42">
        <v>145</v>
      </c>
      <c r="J31" s="68">
        <f t="shared" si="1"/>
        <v>61.702127659574465</v>
      </c>
      <c r="K31" s="37">
        <v>24</v>
      </c>
      <c r="L31" s="66">
        <f t="shared" si="2"/>
        <v>10.212765957446807</v>
      </c>
      <c r="M31" s="50">
        <v>8</v>
      </c>
      <c r="N31" s="69">
        <f t="shared" si="3"/>
        <v>3.404255319148936</v>
      </c>
      <c r="O31" s="43">
        <v>2</v>
      </c>
      <c r="P31" s="70">
        <f t="shared" si="4"/>
        <v>0.851063829787234</v>
      </c>
      <c r="Q31" s="39">
        <v>19</v>
      </c>
      <c r="R31" s="68">
        <f t="shared" si="5"/>
        <v>8.085106382978724</v>
      </c>
      <c r="S31" s="53">
        <v>0</v>
      </c>
      <c r="T31" s="71">
        <f t="shared" si="6"/>
        <v>0</v>
      </c>
      <c r="U31" s="37">
        <v>0</v>
      </c>
      <c r="V31" s="68">
        <f t="shared" si="7"/>
        <v>0</v>
      </c>
      <c r="X31" s="44">
        <f t="shared" si="10"/>
        <v>235</v>
      </c>
      <c r="Y31" s="16"/>
      <c r="Z31" s="16"/>
      <c r="AA31" s="16"/>
      <c r="AB31" s="16"/>
      <c r="AC31" s="16"/>
    </row>
    <row r="32" spans="2:29" ht="13.5" customHeight="1">
      <c r="B32" s="3">
        <v>25</v>
      </c>
      <c r="C32" s="80" t="s">
        <v>25</v>
      </c>
      <c r="D32" s="7">
        <f t="shared" si="8"/>
        <v>637</v>
      </c>
      <c r="E32" s="43">
        <v>121</v>
      </c>
      <c r="F32" s="70">
        <f t="shared" si="0"/>
        <v>18.995290423861853</v>
      </c>
      <c r="G32" s="42">
        <v>134</v>
      </c>
      <c r="H32" s="67">
        <f t="shared" si="9"/>
        <v>25.968992248062015</v>
      </c>
      <c r="I32" s="42">
        <v>286</v>
      </c>
      <c r="J32" s="68">
        <f t="shared" si="1"/>
        <v>55.42635658914728</v>
      </c>
      <c r="K32" s="37">
        <v>48</v>
      </c>
      <c r="L32" s="66">
        <f t="shared" si="2"/>
        <v>9.30232558139535</v>
      </c>
      <c r="M32" s="50">
        <v>22</v>
      </c>
      <c r="N32" s="69">
        <f t="shared" si="3"/>
        <v>4.263565891472868</v>
      </c>
      <c r="O32" s="43">
        <v>5</v>
      </c>
      <c r="P32" s="70">
        <f t="shared" si="4"/>
        <v>0.9689922480620154</v>
      </c>
      <c r="Q32" s="39">
        <v>19</v>
      </c>
      <c r="R32" s="68">
        <f t="shared" si="5"/>
        <v>3.6821705426356592</v>
      </c>
      <c r="S32" s="53">
        <v>2</v>
      </c>
      <c r="T32" s="71">
        <f t="shared" si="6"/>
        <v>0.3875968992248062</v>
      </c>
      <c r="U32" s="37">
        <v>0</v>
      </c>
      <c r="V32" s="68">
        <f t="shared" si="7"/>
        <v>0</v>
      </c>
      <c r="X32" s="44">
        <f t="shared" si="10"/>
        <v>516</v>
      </c>
      <c r="Y32" s="16"/>
      <c r="Z32" s="16"/>
      <c r="AA32" s="16"/>
      <c r="AB32" s="16"/>
      <c r="AC32" s="16"/>
    </row>
    <row r="33" spans="2:29" ht="13.5" customHeight="1">
      <c r="B33" s="3">
        <v>26</v>
      </c>
      <c r="C33" s="81" t="s">
        <v>44</v>
      </c>
      <c r="D33" s="7">
        <f t="shared" si="8"/>
        <v>294</v>
      </c>
      <c r="E33" s="43">
        <v>90</v>
      </c>
      <c r="F33" s="70">
        <f aca="true" t="shared" si="11" ref="F33:F38">E33/D33*100</f>
        <v>30.612244897959183</v>
      </c>
      <c r="G33" s="42">
        <v>34</v>
      </c>
      <c r="H33" s="67">
        <f t="shared" si="9"/>
        <v>16.666666666666664</v>
      </c>
      <c r="I33" s="42">
        <v>131</v>
      </c>
      <c r="J33" s="72">
        <f t="shared" si="1"/>
        <v>64.2156862745098</v>
      </c>
      <c r="K33" s="37">
        <v>9</v>
      </c>
      <c r="L33" s="72">
        <f t="shared" si="2"/>
        <v>4.411764705882353</v>
      </c>
      <c r="M33" s="50">
        <v>13</v>
      </c>
      <c r="N33" s="73">
        <f t="shared" si="3"/>
        <v>6.372549019607843</v>
      </c>
      <c r="O33" s="43">
        <v>3</v>
      </c>
      <c r="P33" s="72">
        <f t="shared" si="4"/>
        <v>1.4705882352941175</v>
      </c>
      <c r="Q33" s="39">
        <v>14</v>
      </c>
      <c r="R33" s="72">
        <f t="shared" si="5"/>
        <v>6.862745098039216</v>
      </c>
      <c r="S33" s="53">
        <v>0</v>
      </c>
      <c r="T33" s="72">
        <f t="shared" si="6"/>
        <v>0</v>
      </c>
      <c r="U33" s="37">
        <v>0</v>
      </c>
      <c r="V33" s="68">
        <f t="shared" si="7"/>
        <v>0</v>
      </c>
      <c r="X33" s="44">
        <f t="shared" si="10"/>
        <v>204</v>
      </c>
      <c r="Y33" s="16"/>
      <c r="Z33" s="16"/>
      <c r="AA33" s="16"/>
      <c r="AB33" s="16"/>
      <c r="AC33" s="16"/>
    </row>
    <row r="34" spans="2:29" ht="13.5" customHeight="1">
      <c r="B34" s="3">
        <v>27</v>
      </c>
      <c r="C34" s="81" t="s">
        <v>48</v>
      </c>
      <c r="D34" s="7">
        <f t="shared" si="8"/>
        <v>28</v>
      </c>
      <c r="E34" s="43">
        <v>6</v>
      </c>
      <c r="F34" s="70">
        <f t="shared" si="11"/>
        <v>21.428571428571427</v>
      </c>
      <c r="G34" s="42">
        <v>1</v>
      </c>
      <c r="H34" s="67">
        <f>G34/X34*100</f>
        <v>4.545454545454546</v>
      </c>
      <c r="I34" s="42">
        <v>19</v>
      </c>
      <c r="J34" s="72">
        <f>I34/X34*100</f>
        <v>86.36363636363636</v>
      </c>
      <c r="K34" s="37">
        <v>0</v>
      </c>
      <c r="L34" s="72">
        <f>K34/X34*100</f>
        <v>0</v>
      </c>
      <c r="M34" s="50">
        <v>0</v>
      </c>
      <c r="N34" s="73">
        <f>M34/X34*100</f>
        <v>0</v>
      </c>
      <c r="O34" s="43">
        <v>0</v>
      </c>
      <c r="P34" s="72">
        <f>O34/X34*100</f>
        <v>0</v>
      </c>
      <c r="Q34" s="39">
        <v>2</v>
      </c>
      <c r="R34" s="72">
        <f>Q34/X34*100</f>
        <v>9.090909090909092</v>
      </c>
      <c r="S34" s="53">
        <v>0</v>
      </c>
      <c r="T34" s="72">
        <f>S34/X34*100</f>
        <v>0</v>
      </c>
      <c r="U34" s="37">
        <v>0</v>
      </c>
      <c r="V34" s="68">
        <f>U34/X34*100</f>
        <v>0</v>
      </c>
      <c r="X34" s="44">
        <f t="shared" si="10"/>
        <v>22</v>
      </c>
      <c r="Y34" s="16"/>
      <c r="Z34" s="16"/>
      <c r="AA34" s="16"/>
      <c r="AB34" s="16"/>
      <c r="AC34" s="16"/>
    </row>
    <row r="35" spans="2:29" ht="13.5" customHeight="1">
      <c r="B35" s="3">
        <v>28</v>
      </c>
      <c r="C35" s="81" t="s">
        <v>49</v>
      </c>
      <c r="D35" s="7">
        <f t="shared" si="8"/>
        <v>26</v>
      </c>
      <c r="E35" s="43">
        <v>1</v>
      </c>
      <c r="F35" s="70">
        <f t="shared" si="11"/>
        <v>3.8461538461538463</v>
      </c>
      <c r="G35" s="42">
        <v>3</v>
      </c>
      <c r="H35" s="67">
        <f>G35/X35*100</f>
        <v>12</v>
      </c>
      <c r="I35" s="42">
        <v>19</v>
      </c>
      <c r="J35" s="72">
        <f>I35/X35*100</f>
        <v>76</v>
      </c>
      <c r="K35" s="37">
        <v>0</v>
      </c>
      <c r="L35" s="72">
        <f>K35/X35*100</f>
        <v>0</v>
      </c>
      <c r="M35" s="50">
        <v>1</v>
      </c>
      <c r="N35" s="73">
        <f>M35/X35*100</f>
        <v>4</v>
      </c>
      <c r="O35" s="43">
        <v>0</v>
      </c>
      <c r="P35" s="72">
        <f>O35/X35*100</f>
        <v>0</v>
      </c>
      <c r="Q35" s="39">
        <v>2</v>
      </c>
      <c r="R35" s="72">
        <f>Q35/X35*100</f>
        <v>8</v>
      </c>
      <c r="S35" s="53">
        <v>0</v>
      </c>
      <c r="T35" s="72">
        <f>S35/X35*100</f>
        <v>0</v>
      </c>
      <c r="U35" s="37">
        <v>0</v>
      </c>
      <c r="V35" s="68">
        <f>U35/X35*100</f>
        <v>0</v>
      </c>
      <c r="X35" s="44">
        <f t="shared" si="10"/>
        <v>25</v>
      </c>
      <c r="Y35" s="16"/>
      <c r="Z35" s="16"/>
      <c r="AA35" s="16"/>
      <c r="AB35" s="16"/>
      <c r="AC35" s="16"/>
    </row>
    <row r="36" spans="2:29" ht="13.5" customHeight="1" thickBot="1">
      <c r="B36" s="63">
        <v>29</v>
      </c>
      <c r="C36" s="82" t="s">
        <v>50</v>
      </c>
      <c r="D36" s="7">
        <f t="shared" si="8"/>
        <v>52</v>
      </c>
      <c r="E36" s="83">
        <v>5</v>
      </c>
      <c r="F36" s="93">
        <f t="shared" si="11"/>
        <v>9.615384615384617</v>
      </c>
      <c r="G36" s="102">
        <v>3</v>
      </c>
      <c r="H36" s="94">
        <f>G36/X36*100</f>
        <v>6.382978723404255</v>
      </c>
      <c r="I36" s="102">
        <v>40</v>
      </c>
      <c r="J36" s="95">
        <f>I36/X36*100</f>
        <v>85.1063829787234</v>
      </c>
      <c r="K36" s="96">
        <v>1</v>
      </c>
      <c r="L36" s="95">
        <f>K36/X36*100</f>
        <v>2.127659574468085</v>
      </c>
      <c r="M36" s="97">
        <v>0</v>
      </c>
      <c r="N36" s="98">
        <f>M36/X36*100</f>
        <v>0</v>
      </c>
      <c r="O36" s="83">
        <v>0</v>
      </c>
      <c r="P36" s="95">
        <f>O36/X36*100</f>
        <v>0</v>
      </c>
      <c r="Q36" s="99">
        <v>3</v>
      </c>
      <c r="R36" s="95">
        <f>Q36/X36*100</f>
        <v>6.382978723404255</v>
      </c>
      <c r="S36" s="100">
        <v>0</v>
      </c>
      <c r="T36" s="95">
        <f>S36/X36*100</f>
        <v>0</v>
      </c>
      <c r="U36" s="37">
        <v>0</v>
      </c>
      <c r="V36" s="101">
        <f>U36/X36*100</f>
        <v>0</v>
      </c>
      <c r="X36" s="44">
        <f t="shared" si="10"/>
        <v>47</v>
      </c>
      <c r="Y36" s="16"/>
      <c r="Z36" s="16"/>
      <c r="AA36" s="16"/>
      <c r="AB36" s="16"/>
      <c r="AC36" s="16"/>
    </row>
    <row r="37" spans="2:25" ht="13.5" customHeight="1" thickBot="1">
      <c r="B37" s="155" t="s">
        <v>45</v>
      </c>
      <c r="C37" s="156"/>
      <c r="D37" s="36">
        <f>SUM(D8:D32)</f>
        <v>12384</v>
      </c>
      <c r="E37" s="103">
        <f aca="true" t="shared" si="12" ref="E37:U37">SUM(E8:E32)</f>
        <v>2609</v>
      </c>
      <c r="F37" s="104">
        <f t="shared" si="11"/>
        <v>21.06750645994832</v>
      </c>
      <c r="G37" s="103">
        <f t="shared" si="12"/>
        <v>1990</v>
      </c>
      <c r="H37" s="105">
        <f t="shared" si="9"/>
        <v>20.358056265984654</v>
      </c>
      <c r="I37" s="106">
        <f t="shared" si="12"/>
        <v>5640</v>
      </c>
      <c r="J37" s="107">
        <f t="shared" si="1"/>
        <v>57.69820971867008</v>
      </c>
      <c r="K37" s="103">
        <f>SUM(K8:K32)</f>
        <v>994</v>
      </c>
      <c r="L37" s="108">
        <f t="shared" si="2"/>
        <v>10.168797953964194</v>
      </c>
      <c r="M37" s="103">
        <f t="shared" si="12"/>
        <v>509</v>
      </c>
      <c r="N37" s="109">
        <f t="shared" si="3"/>
        <v>5.207161125319693</v>
      </c>
      <c r="O37" s="106">
        <f t="shared" si="12"/>
        <v>122</v>
      </c>
      <c r="P37" s="110">
        <f t="shared" si="4"/>
        <v>1.2480818414322252</v>
      </c>
      <c r="Q37" s="103">
        <f t="shared" si="12"/>
        <v>508</v>
      </c>
      <c r="R37" s="108">
        <f t="shared" si="5"/>
        <v>5.19693094629156</v>
      </c>
      <c r="S37" s="103">
        <f t="shared" si="12"/>
        <v>12</v>
      </c>
      <c r="T37" s="107">
        <f t="shared" si="6"/>
        <v>0.1227621483375959</v>
      </c>
      <c r="U37" s="103">
        <f t="shared" si="12"/>
        <v>0</v>
      </c>
      <c r="V37" s="111">
        <f t="shared" si="7"/>
        <v>0</v>
      </c>
      <c r="X37" s="36">
        <f>SUM(X8:X32)</f>
        <v>9775</v>
      </c>
      <c r="Y37" s="16"/>
    </row>
    <row r="38" spans="2:25" ht="13.5" customHeight="1" thickBot="1">
      <c r="B38" s="172" t="s">
        <v>47</v>
      </c>
      <c r="C38" s="173"/>
      <c r="D38" s="56">
        <f>SUM(D8:D36)</f>
        <v>12784</v>
      </c>
      <c r="E38" s="46">
        <f aca="true" t="shared" si="13" ref="E38:U38">SUM(E8:E36)</f>
        <v>2711</v>
      </c>
      <c r="F38" s="112">
        <f t="shared" si="11"/>
        <v>21.206195244055067</v>
      </c>
      <c r="G38" s="46">
        <f t="shared" si="13"/>
        <v>2031</v>
      </c>
      <c r="H38" s="113">
        <f t="shared" si="9"/>
        <v>20.16281147622357</v>
      </c>
      <c r="I38" s="55">
        <f t="shared" si="13"/>
        <v>5849</v>
      </c>
      <c r="J38" s="114">
        <f t="shared" si="1"/>
        <v>58.06611734339323</v>
      </c>
      <c r="K38" s="46">
        <f>SUM(K8:K36)</f>
        <v>1004</v>
      </c>
      <c r="L38" s="115">
        <f t="shared" si="2"/>
        <v>9.967239154174527</v>
      </c>
      <c r="M38" s="46">
        <f t="shared" si="13"/>
        <v>523</v>
      </c>
      <c r="N38" s="116">
        <f t="shared" si="3"/>
        <v>5.1920976868857345</v>
      </c>
      <c r="O38" s="55">
        <f t="shared" si="13"/>
        <v>125</v>
      </c>
      <c r="P38" s="114">
        <f t="shared" si="4"/>
        <v>1.2409411297528046</v>
      </c>
      <c r="Q38" s="46">
        <f t="shared" si="13"/>
        <v>529</v>
      </c>
      <c r="R38" s="115">
        <f t="shared" si="5"/>
        <v>5.251662861113869</v>
      </c>
      <c r="S38" s="46">
        <f t="shared" si="13"/>
        <v>12</v>
      </c>
      <c r="T38" s="114">
        <f t="shared" si="6"/>
        <v>0.11913034845626924</v>
      </c>
      <c r="U38" s="46">
        <f t="shared" si="13"/>
        <v>0</v>
      </c>
      <c r="V38" s="117">
        <f t="shared" si="7"/>
        <v>0</v>
      </c>
      <c r="X38" s="36">
        <f>SUM(X8:X36)</f>
        <v>10073</v>
      </c>
      <c r="Y38" s="16"/>
    </row>
    <row r="39" spans="2:22" ht="12.75">
      <c r="B39" s="160" t="s">
        <v>35</v>
      </c>
      <c r="C39" s="160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</row>
    <row r="40" spans="2:22" ht="12.75">
      <c r="B40" s="165" t="s">
        <v>36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4"/>
      <c r="V40" s="14"/>
    </row>
    <row r="41" spans="2:14" ht="12.75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</row>
    <row r="42" spans="4:24" ht="12.75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4:25" ht="12.7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</sheetData>
  <sheetProtection/>
  <mergeCells count="24">
    <mergeCell ref="B40:T40"/>
    <mergeCell ref="B41:N41"/>
    <mergeCell ref="A19:A20"/>
    <mergeCell ref="B38:C38"/>
    <mergeCell ref="B39:V39"/>
    <mergeCell ref="B37:C37"/>
    <mergeCell ref="U3:V6"/>
    <mergeCell ref="G4:H6"/>
    <mergeCell ref="I4:J6"/>
    <mergeCell ref="M4:N6"/>
    <mergeCell ref="O4:P6"/>
    <mergeCell ref="D3:F3"/>
    <mergeCell ref="E4:F6"/>
    <mergeCell ref="D4:D7"/>
    <mergeCell ref="X3:X7"/>
    <mergeCell ref="T1:V1"/>
    <mergeCell ref="B2:V2"/>
    <mergeCell ref="B3:B7"/>
    <mergeCell ref="C3:C7"/>
    <mergeCell ref="G3:J3"/>
    <mergeCell ref="K3:L6"/>
    <mergeCell ref="M3:P3"/>
    <mergeCell ref="Q3:R6"/>
    <mergeCell ref="S3:T6"/>
  </mergeCells>
  <printOptions/>
  <pageMargins left="0.45" right="0.48" top="0.17" bottom="0.31" header="0.17" footer="0.17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40"/>
  <sheetViews>
    <sheetView zoomScale="80" zoomScaleNormal="80" workbookViewId="0" topLeftCell="B1">
      <selection activeCell="AD11" sqref="AD11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24.28125" style="0" customWidth="1"/>
    <col min="4" max="4" width="10.7109375" style="0" customWidth="1"/>
    <col min="5" max="22" width="6.8515625" style="0" customWidth="1"/>
  </cols>
  <sheetData>
    <row r="1" spans="17:22" ht="15.75">
      <c r="Q1" s="150"/>
      <c r="R1" s="150"/>
      <c r="U1" s="189"/>
      <c r="V1" s="190"/>
    </row>
    <row r="2" spans="2:23" ht="16.5" thickBot="1">
      <c r="B2" s="191" t="s">
        <v>58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spans="2:24" ht="26.25" customHeight="1" thickBot="1">
      <c r="B3" s="157" t="s">
        <v>0</v>
      </c>
      <c r="C3" s="159" t="s">
        <v>26</v>
      </c>
      <c r="D3" s="170" t="s">
        <v>40</v>
      </c>
      <c r="E3" s="171"/>
      <c r="F3" s="171"/>
      <c r="G3" s="158" t="s">
        <v>28</v>
      </c>
      <c r="H3" s="158"/>
      <c r="I3" s="158"/>
      <c r="J3" s="192"/>
      <c r="K3" s="138" t="s">
        <v>29</v>
      </c>
      <c r="L3" s="144"/>
      <c r="M3" s="171" t="s">
        <v>30</v>
      </c>
      <c r="N3" s="171"/>
      <c r="O3" s="171"/>
      <c r="P3" s="171"/>
      <c r="Q3" s="138" t="s">
        <v>53</v>
      </c>
      <c r="R3" s="144"/>
      <c r="S3" s="147" t="s">
        <v>52</v>
      </c>
      <c r="T3" s="152"/>
      <c r="U3" s="138" t="s">
        <v>31</v>
      </c>
      <c r="V3" s="144"/>
      <c r="X3" s="174" t="s">
        <v>43</v>
      </c>
    </row>
    <row r="4" spans="2:24" ht="12.75">
      <c r="B4" s="166"/>
      <c r="C4" s="168"/>
      <c r="D4" s="162" t="s">
        <v>39</v>
      </c>
      <c r="E4" s="138" t="s">
        <v>42</v>
      </c>
      <c r="F4" s="144"/>
      <c r="G4" s="138" t="s">
        <v>32</v>
      </c>
      <c r="H4" s="139"/>
      <c r="I4" s="139" t="s">
        <v>33</v>
      </c>
      <c r="J4" s="152"/>
      <c r="K4" s="140"/>
      <c r="L4" s="145"/>
      <c r="M4" s="147" t="s">
        <v>37</v>
      </c>
      <c r="N4" s="139"/>
      <c r="O4" s="139" t="s">
        <v>38</v>
      </c>
      <c r="P4" s="152"/>
      <c r="Q4" s="140"/>
      <c r="R4" s="145"/>
      <c r="S4" s="148"/>
      <c r="T4" s="153"/>
      <c r="U4" s="140"/>
      <c r="V4" s="145"/>
      <c r="X4" s="175"/>
    </row>
    <row r="5" spans="2:24" ht="12.75">
      <c r="B5" s="166"/>
      <c r="C5" s="168"/>
      <c r="D5" s="163"/>
      <c r="E5" s="140"/>
      <c r="F5" s="145"/>
      <c r="G5" s="140"/>
      <c r="H5" s="141"/>
      <c r="I5" s="141"/>
      <c r="J5" s="153"/>
      <c r="K5" s="140"/>
      <c r="L5" s="145"/>
      <c r="M5" s="148"/>
      <c r="N5" s="141"/>
      <c r="O5" s="141"/>
      <c r="P5" s="153"/>
      <c r="Q5" s="140"/>
      <c r="R5" s="145"/>
      <c r="S5" s="148"/>
      <c r="T5" s="153"/>
      <c r="U5" s="140"/>
      <c r="V5" s="145"/>
      <c r="X5" s="175"/>
    </row>
    <row r="6" spans="2:24" ht="12.75">
      <c r="B6" s="166"/>
      <c r="C6" s="168"/>
      <c r="D6" s="163"/>
      <c r="E6" s="140"/>
      <c r="F6" s="145"/>
      <c r="G6" s="140"/>
      <c r="H6" s="141"/>
      <c r="I6" s="141"/>
      <c r="J6" s="153"/>
      <c r="K6" s="140"/>
      <c r="L6" s="145"/>
      <c r="M6" s="148"/>
      <c r="N6" s="141"/>
      <c r="O6" s="141"/>
      <c r="P6" s="153"/>
      <c r="Q6" s="140"/>
      <c r="R6" s="145"/>
      <c r="S6" s="148"/>
      <c r="T6" s="153"/>
      <c r="U6" s="140"/>
      <c r="V6" s="145"/>
      <c r="X6" s="175"/>
    </row>
    <row r="7" spans="2:24" ht="13.5" thickBot="1">
      <c r="B7" s="167"/>
      <c r="C7" s="169"/>
      <c r="D7" s="186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3" t="s">
        <v>27</v>
      </c>
      <c r="K7" s="22" t="s">
        <v>34</v>
      </c>
      <c r="L7" s="21" t="s">
        <v>27</v>
      </c>
      <c r="M7" s="19" t="s">
        <v>34</v>
      </c>
      <c r="N7" s="20" t="s">
        <v>27</v>
      </c>
      <c r="O7" s="20" t="s">
        <v>34</v>
      </c>
      <c r="P7" s="23" t="s">
        <v>27</v>
      </c>
      <c r="Q7" s="22" t="s">
        <v>34</v>
      </c>
      <c r="R7" s="21" t="s">
        <v>27</v>
      </c>
      <c r="S7" s="19" t="s">
        <v>34</v>
      </c>
      <c r="T7" s="23" t="s">
        <v>27</v>
      </c>
      <c r="U7" s="22" t="s">
        <v>34</v>
      </c>
      <c r="V7" s="21" t="s">
        <v>27</v>
      </c>
      <c r="X7" s="176"/>
    </row>
    <row r="8" spans="2:32" ht="15.75">
      <c r="B8" s="118">
        <v>1</v>
      </c>
      <c r="C8" s="120" t="s">
        <v>1</v>
      </c>
      <c r="D8" s="130">
        <f>SUM(E8+G8+I8+K8+M8+O8+Q8+S8+U8)</f>
        <v>85</v>
      </c>
      <c r="E8" s="24">
        <v>41</v>
      </c>
      <c r="F8" s="25">
        <f aca="true" t="shared" si="0" ref="F8:F38">E8/D8*100</f>
        <v>48.23529411764706</v>
      </c>
      <c r="G8" s="10">
        <v>4</v>
      </c>
      <c r="H8" s="11">
        <f aca="true" t="shared" si="1" ref="H8:H38">G8/X8*100</f>
        <v>9.090909090909092</v>
      </c>
      <c r="I8" s="30">
        <v>28</v>
      </c>
      <c r="J8" s="13">
        <f aca="true" t="shared" si="2" ref="J8:J38">I8/X8*100</f>
        <v>63.63636363636363</v>
      </c>
      <c r="K8" s="49">
        <v>7</v>
      </c>
      <c r="L8" s="48">
        <f aca="true" t="shared" si="3" ref="L8:L38">K8/X8*100</f>
        <v>15.909090909090908</v>
      </c>
      <c r="M8" s="24">
        <v>2</v>
      </c>
      <c r="N8" s="12">
        <f aca="true" t="shared" si="4" ref="N8:N38">M8/X8*100</f>
        <v>4.545454545454546</v>
      </c>
      <c r="O8" s="34">
        <v>0</v>
      </c>
      <c r="P8" s="25">
        <f aca="true" t="shared" si="5" ref="P8:P38">O8/X8*100</f>
        <v>0</v>
      </c>
      <c r="Q8" s="24">
        <v>3</v>
      </c>
      <c r="R8" s="13">
        <f aca="true" t="shared" si="6" ref="R8:R38">Q8/X8*100</f>
        <v>6.8181818181818175</v>
      </c>
      <c r="S8" s="29">
        <v>0</v>
      </c>
      <c r="T8" s="13">
        <f aca="true" t="shared" si="7" ref="T8:T38">S8/X8*100</f>
        <v>0</v>
      </c>
      <c r="U8" s="49">
        <v>0</v>
      </c>
      <c r="V8" s="13">
        <f aca="true" t="shared" si="8" ref="V8:V38">U8/X8*100</f>
        <v>0</v>
      </c>
      <c r="X8" s="47">
        <f>D8-E8</f>
        <v>44</v>
      </c>
      <c r="Z8" s="16"/>
      <c r="AB8" s="16"/>
      <c r="AD8" s="16"/>
      <c r="AF8" s="16"/>
    </row>
    <row r="9" spans="2:32" ht="15.75">
      <c r="B9" s="119">
        <v>2</v>
      </c>
      <c r="C9" s="121" t="s">
        <v>2</v>
      </c>
      <c r="D9" s="58">
        <f>SUM(E9+G9+I9+K9+M9+O9+Q9+S9+U9)</f>
        <v>104</v>
      </c>
      <c r="E9" s="39">
        <v>48</v>
      </c>
      <c r="F9" s="40">
        <f t="shared" si="0"/>
        <v>46.15384615384615</v>
      </c>
      <c r="G9" s="3">
        <v>7</v>
      </c>
      <c r="H9" s="41">
        <f t="shared" si="1"/>
        <v>12.5</v>
      </c>
      <c r="I9" s="42">
        <v>28</v>
      </c>
      <c r="J9" s="38">
        <f t="shared" si="2"/>
        <v>50</v>
      </c>
      <c r="K9" s="53">
        <v>10</v>
      </c>
      <c r="L9" s="52">
        <f t="shared" si="3"/>
        <v>17.857142857142858</v>
      </c>
      <c r="M9" s="39">
        <v>8</v>
      </c>
      <c r="N9" s="51">
        <f t="shared" si="4"/>
        <v>14.285714285714285</v>
      </c>
      <c r="O9" s="43">
        <v>0</v>
      </c>
      <c r="P9" s="40">
        <f t="shared" si="5"/>
        <v>0</v>
      </c>
      <c r="Q9" s="39">
        <v>3</v>
      </c>
      <c r="R9" s="38">
        <f t="shared" si="6"/>
        <v>5.357142857142857</v>
      </c>
      <c r="S9" s="37">
        <v>0</v>
      </c>
      <c r="T9" s="38">
        <f t="shared" si="7"/>
        <v>0</v>
      </c>
      <c r="U9" s="53">
        <v>0</v>
      </c>
      <c r="V9" s="38">
        <f t="shared" si="8"/>
        <v>0</v>
      </c>
      <c r="X9" s="47">
        <f aca="true" t="shared" si="9" ref="X9:X33">D9-E9</f>
        <v>56</v>
      </c>
      <c r="Z9" s="16"/>
      <c r="AB9" s="16"/>
      <c r="AD9" s="16"/>
      <c r="AF9" s="16"/>
    </row>
    <row r="10" spans="2:32" ht="15.75">
      <c r="B10" s="119">
        <v>3</v>
      </c>
      <c r="C10" s="121" t="s">
        <v>3</v>
      </c>
      <c r="D10" s="58">
        <f aca="true" t="shared" si="10" ref="D10:D36">SUM(E10+G10+I10+K10+M10+O10+Q10+S10+U10)</f>
        <v>350</v>
      </c>
      <c r="E10" s="39">
        <v>157</v>
      </c>
      <c r="F10" s="40">
        <f t="shared" si="0"/>
        <v>44.857142857142854</v>
      </c>
      <c r="G10" s="3">
        <v>31</v>
      </c>
      <c r="H10" s="41">
        <f t="shared" si="1"/>
        <v>16.06217616580311</v>
      </c>
      <c r="I10" s="42">
        <v>104</v>
      </c>
      <c r="J10" s="38">
        <f t="shared" si="2"/>
        <v>53.8860103626943</v>
      </c>
      <c r="K10" s="53">
        <v>29</v>
      </c>
      <c r="L10" s="52">
        <f t="shared" si="3"/>
        <v>15.025906735751295</v>
      </c>
      <c r="M10" s="39">
        <v>16</v>
      </c>
      <c r="N10" s="51">
        <f t="shared" si="4"/>
        <v>8.290155440414509</v>
      </c>
      <c r="O10" s="43">
        <v>4</v>
      </c>
      <c r="P10" s="40">
        <f t="shared" si="5"/>
        <v>2.072538860103627</v>
      </c>
      <c r="Q10" s="39">
        <v>9</v>
      </c>
      <c r="R10" s="38">
        <f t="shared" si="6"/>
        <v>4.66321243523316</v>
      </c>
      <c r="S10" s="37">
        <v>0</v>
      </c>
      <c r="T10" s="38">
        <f t="shared" si="7"/>
        <v>0</v>
      </c>
      <c r="U10" s="53">
        <v>0</v>
      </c>
      <c r="V10" s="38">
        <f t="shared" si="8"/>
        <v>0</v>
      </c>
      <c r="X10" s="47">
        <f t="shared" si="9"/>
        <v>193</v>
      </c>
      <c r="Z10" s="16"/>
      <c r="AB10" s="16"/>
      <c r="AD10" s="16"/>
      <c r="AF10" s="16"/>
    </row>
    <row r="11" spans="2:32" ht="15.75">
      <c r="B11" s="119">
        <v>4</v>
      </c>
      <c r="C11" s="121" t="s">
        <v>4</v>
      </c>
      <c r="D11" s="58">
        <f t="shared" si="10"/>
        <v>179</v>
      </c>
      <c r="E11" s="39">
        <v>98</v>
      </c>
      <c r="F11" s="40">
        <f t="shared" si="0"/>
        <v>54.7486033519553</v>
      </c>
      <c r="G11" s="3">
        <v>20</v>
      </c>
      <c r="H11" s="41">
        <f t="shared" si="1"/>
        <v>24.691358024691358</v>
      </c>
      <c r="I11" s="42">
        <v>38</v>
      </c>
      <c r="J11" s="38">
        <f t="shared" si="2"/>
        <v>46.913580246913575</v>
      </c>
      <c r="K11" s="53">
        <v>16</v>
      </c>
      <c r="L11" s="52">
        <f t="shared" si="3"/>
        <v>19.753086419753085</v>
      </c>
      <c r="M11" s="39">
        <v>5</v>
      </c>
      <c r="N11" s="51">
        <f t="shared" si="4"/>
        <v>6.172839506172839</v>
      </c>
      <c r="O11" s="43">
        <v>0</v>
      </c>
      <c r="P11" s="40">
        <f t="shared" si="5"/>
        <v>0</v>
      </c>
      <c r="Q11" s="39">
        <v>2</v>
      </c>
      <c r="R11" s="38">
        <f t="shared" si="6"/>
        <v>2.4691358024691357</v>
      </c>
      <c r="S11" s="37">
        <v>0</v>
      </c>
      <c r="T11" s="38">
        <f t="shared" si="7"/>
        <v>0</v>
      </c>
      <c r="U11" s="53">
        <v>0</v>
      </c>
      <c r="V11" s="38">
        <f t="shared" si="8"/>
        <v>0</v>
      </c>
      <c r="X11" s="47">
        <f t="shared" si="9"/>
        <v>81</v>
      </c>
      <c r="Z11" s="16"/>
      <c r="AB11" s="16"/>
      <c r="AD11" s="16"/>
      <c r="AF11" s="16"/>
    </row>
    <row r="12" spans="2:32" ht="15.75">
      <c r="B12" s="119">
        <v>5</v>
      </c>
      <c r="C12" s="121" t="s">
        <v>5</v>
      </c>
      <c r="D12" s="58">
        <f t="shared" si="10"/>
        <v>84</v>
      </c>
      <c r="E12" s="39">
        <v>38</v>
      </c>
      <c r="F12" s="40">
        <f t="shared" si="0"/>
        <v>45.23809523809524</v>
      </c>
      <c r="G12" s="3">
        <v>9</v>
      </c>
      <c r="H12" s="41">
        <f t="shared" si="1"/>
        <v>19.565217391304348</v>
      </c>
      <c r="I12" s="42">
        <v>22</v>
      </c>
      <c r="J12" s="38">
        <f t="shared" si="2"/>
        <v>47.82608695652174</v>
      </c>
      <c r="K12" s="53">
        <v>8</v>
      </c>
      <c r="L12" s="52">
        <f t="shared" si="3"/>
        <v>17.391304347826086</v>
      </c>
      <c r="M12" s="39">
        <v>2</v>
      </c>
      <c r="N12" s="51">
        <f t="shared" si="4"/>
        <v>4.3478260869565215</v>
      </c>
      <c r="O12" s="43">
        <v>0</v>
      </c>
      <c r="P12" s="40">
        <f t="shared" si="5"/>
        <v>0</v>
      </c>
      <c r="Q12" s="39">
        <v>5</v>
      </c>
      <c r="R12" s="38">
        <f t="shared" si="6"/>
        <v>10.869565217391305</v>
      </c>
      <c r="S12" s="37">
        <v>0</v>
      </c>
      <c r="T12" s="38">
        <f t="shared" si="7"/>
        <v>0</v>
      </c>
      <c r="U12" s="53">
        <v>0</v>
      </c>
      <c r="V12" s="38">
        <f t="shared" si="8"/>
        <v>0</v>
      </c>
      <c r="X12" s="47">
        <f t="shared" si="9"/>
        <v>46</v>
      </c>
      <c r="Z12" s="16"/>
      <c r="AB12" s="16"/>
      <c r="AD12" s="16"/>
      <c r="AF12" s="16"/>
    </row>
    <row r="13" spans="2:32" ht="15.75">
      <c r="B13" s="119">
        <v>6</v>
      </c>
      <c r="C13" s="121" t="s">
        <v>6</v>
      </c>
      <c r="D13" s="58">
        <f t="shared" si="10"/>
        <v>92</v>
      </c>
      <c r="E13" s="39">
        <v>35</v>
      </c>
      <c r="F13" s="40">
        <f t="shared" si="0"/>
        <v>38.04347826086957</v>
      </c>
      <c r="G13" s="3">
        <v>16</v>
      </c>
      <c r="H13" s="41">
        <f t="shared" si="1"/>
        <v>28.07017543859649</v>
      </c>
      <c r="I13" s="42">
        <v>23</v>
      </c>
      <c r="J13" s="38">
        <f t="shared" si="2"/>
        <v>40.35087719298245</v>
      </c>
      <c r="K13" s="53">
        <v>4</v>
      </c>
      <c r="L13" s="52">
        <f t="shared" si="3"/>
        <v>7.017543859649122</v>
      </c>
      <c r="M13" s="39">
        <v>5</v>
      </c>
      <c r="N13" s="51">
        <f t="shared" si="4"/>
        <v>8.771929824561402</v>
      </c>
      <c r="O13" s="43">
        <v>1</v>
      </c>
      <c r="P13" s="40">
        <f t="shared" si="5"/>
        <v>1.7543859649122806</v>
      </c>
      <c r="Q13" s="39">
        <v>8</v>
      </c>
      <c r="R13" s="38">
        <f t="shared" si="6"/>
        <v>14.035087719298245</v>
      </c>
      <c r="S13" s="37">
        <v>0</v>
      </c>
      <c r="T13" s="38">
        <f t="shared" si="7"/>
        <v>0</v>
      </c>
      <c r="U13" s="53">
        <v>0</v>
      </c>
      <c r="V13" s="38">
        <f t="shared" si="8"/>
        <v>0</v>
      </c>
      <c r="X13" s="47">
        <f t="shared" si="9"/>
        <v>57</v>
      </c>
      <c r="Z13" s="16"/>
      <c r="AB13" s="16"/>
      <c r="AD13" s="16"/>
      <c r="AF13" s="16"/>
    </row>
    <row r="14" spans="2:32" ht="15.75">
      <c r="B14" s="119">
        <v>7</v>
      </c>
      <c r="C14" s="121" t="s">
        <v>7</v>
      </c>
      <c r="D14" s="58">
        <f t="shared" si="10"/>
        <v>162</v>
      </c>
      <c r="E14" s="39">
        <v>95</v>
      </c>
      <c r="F14" s="40">
        <f t="shared" si="0"/>
        <v>58.64197530864198</v>
      </c>
      <c r="G14" s="3">
        <v>12</v>
      </c>
      <c r="H14" s="41">
        <f t="shared" si="1"/>
        <v>17.91044776119403</v>
      </c>
      <c r="I14" s="42">
        <v>36</v>
      </c>
      <c r="J14" s="38">
        <f t="shared" si="2"/>
        <v>53.73134328358209</v>
      </c>
      <c r="K14" s="53">
        <v>5</v>
      </c>
      <c r="L14" s="52">
        <f t="shared" si="3"/>
        <v>7.462686567164178</v>
      </c>
      <c r="M14" s="39">
        <v>6</v>
      </c>
      <c r="N14" s="51">
        <f t="shared" si="4"/>
        <v>8.955223880597014</v>
      </c>
      <c r="O14" s="43">
        <v>0</v>
      </c>
      <c r="P14" s="40">
        <f t="shared" si="5"/>
        <v>0</v>
      </c>
      <c r="Q14" s="39">
        <v>8</v>
      </c>
      <c r="R14" s="38">
        <f t="shared" si="6"/>
        <v>11.940298507462686</v>
      </c>
      <c r="S14" s="37">
        <v>0</v>
      </c>
      <c r="T14" s="38">
        <f t="shared" si="7"/>
        <v>0</v>
      </c>
      <c r="U14" s="53">
        <v>0</v>
      </c>
      <c r="V14" s="38">
        <f t="shared" si="8"/>
        <v>0</v>
      </c>
      <c r="X14" s="47">
        <f t="shared" si="9"/>
        <v>67</v>
      </c>
      <c r="Z14" s="16"/>
      <c r="AB14" s="16"/>
      <c r="AD14" s="16"/>
      <c r="AF14" s="16"/>
    </row>
    <row r="15" spans="2:32" ht="15.75">
      <c r="B15" s="119">
        <v>8</v>
      </c>
      <c r="C15" s="121" t="s">
        <v>8</v>
      </c>
      <c r="D15" s="58">
        <f t="shared" si="10"/>
        <v>64</v>
      </c>
      <c r="E15" s="39">
        <v>18</v>
      </c>
      <c r="F15" s="40">
        <f t="shared" si="0"/>
        <v>28.125</v>
      </c>
      <c r="G15" s="3">
        <v>10</v>
      </c>
      <c r="H15" s="41">
        <f t="shared" si="1"/>
        <v>21.73913043478261</v>
      </c>
      <c r="I15" s="42">
        <v>24</v>
      </c>
      <c r="J15" s="38">
        <f t="shared" si="2"/>
        <v>52.17391304347826</v>
      </c>
      <c r="K15" s="53">
        <v>3</v>
      </c>
      <c r="L15" s="52">
        <f t="shared" si="3"/>
        <v>6.521739130434782</v>
      </c>
      <c r="M15" s="39">
        <v>4</v>
      </c>
      <c r="N15" s="51">
        <f t="shared" si="4"/>
        <v>8.695652173913043</v>
      </c>
      <c r="O15" s="43">
        <v>0</v>
      </c>
      <c r="P15" s="40">
        <f t="shared" si="5"/>
        <v>0</v>
      </c>
      <c r="Q15" s="39">
        <v>5</v>
      </c>
      <c r="R15" s="38">
        <f t="shared" si="6"/>
        <v>10.869565217391305</v>
      </c>
      <c r="S15" s="37">
        <v>0</v>
      </c>
      <c r="T15" s="38">
        <f t="shared" si="7"/>
        <v>0</v>
      </c>
      <c r="U15" s="53">
        <v>0</v>
      </c>
      <c r="V15" s="38">
        <f t="shared" si="8"/>
        <v>0</v>
      </c>
      <c r="X15" s="47">
        <f t="shared" si="9"/>
        <v>46</v>
      </c>
      <c r="Z15" s="16"/>
      <c r="AB15" s="16"/>
      <c r="AD15" s="16"/>
      <c r="AF15" s="16"/>
    </row>
    <row r="16" spans="2:32" ht="15.75">
      <c r="B16" s="119">
        <v>9</v>
      </c>
      <c r="C16" s="121" t="s">
        <v>9</v>
      </c>
      <c r="D16" s="58">
        <f t="shared" si="10"/>
        <v>95</v>
      </c>
      <c r="E16" s="39">
        <v>42</v>
      </c>
      <c r="F16" s="40">
        <f t="shared" si="0"/>
        <v>44.21052631578947</v>
      </c>
      <c r="G16" s="3">
        <v>8</v>
      </c>
      <c r="H16" s="41">
        <f t="shared" si="1"/>
        <v>15.09433962264151</v>
      </c>
      <c r="I16" s="42">
        <v>33</v>
      </c>
      <c r="J16" s="38">
        <f t="shared" si="2"/>
        <v>62.264150943396224</v>
      </c>
      <c r="K16" s="53">
        <v>6</v>
      </c>
      <c r="L16" s="52">
        <f t="shared" si="3"/>
        <v>11.320754716981133</v>
      </c>
      <c r="M16" s="39">
        <v>2</v>
      </c>
      <c r="N16" s="51">
        <f t="shared" si="4"/>
        <v>3.7735849056603774</v>
      </c>
      <c r="O16" s="43">
        <v>3</v>
      </c>
      <c r="P16" s="40">
        <f t="shared" si="5"/>
        <v>5.660377358490567</v>
      </c>
      <c r="Q16" s="39">
        <v>1</v>
      </c>
      <c r="R16" s="38">
        <f t="shared" si="6"/>
        <v>1.8867924528301887</v>
      </c>
      <c r="S16" s="37">
        <v>0</v>
      </c>
      <c r="T16" s="38">
        <f t="shared" si="7"/>
        <v>0</v>
      </c>
      <c r="U16" s="53">
        <v>0</v>
      </c>
      <c r="V16" s="38">
        <f t="shared" si="8"/>
        <v>0</v>
      </c>
      <c r="X16" s="47">
        <f t="shared" si="9"/>
        <v>53</v>
      </c>
      <c r="Z16" s="16"/>
      <c r="AB16" s="16"/>
      <c r="AD16" s="16"/>
      <c r="AF16" s="16"/>
    </row>
    <row r="17" spans="2:32" ht="15.75">
      <c r="B17" s="119">
        <v>10</v>
      </c>
      <c r="C17" s="121" t="s">
        <v>10</v>
      </c>
      <c r="D17" s="58">
        <f t="shared" si="10"/>
        <v>85</v>
      </c>
      <c r="E17" s="39">
        <v>41</v>
      </c>
      <c r="F17" s="40">
        <f t="shared" si="0"/>
        <v>48.23529411764706</v>
      </c>
      <c r="G17" s="3">
        <v>8</v>
      </c>
      <c r="H17" s="41">
        <f t="shared" si="1"/>
        <v>18.181818181818183</v>
      </c>
      <c r="I17" s="42">
        <v>22</v>
      </c>
      <c r="J17" s="38">
        <f t="shared" si="2"/>
        <v>50</v>
      </c>
      <c r="K17" s="53">
        <v>11</v>
      </c>
      <c r="L17" s="52">
        <f t="shared" si="3"/>
        <v>25</v>
      </c>
      <c r="M17" s="39">
        <v>1</v>
      </c>
      <c r="N17" s="51">
        <f t="shared" si="4"/>
        <v>2.272727272727273</v>
      </c>
      <c r="O17" s="43">
        <v>0</v>
      </c>
      <c r="P17" s="40">
        <f t="shared" si="5"/>
        <v>0</v>
      </c>
      <c r="Q17" s="39">
        <v>2</v>
      </c>
      <c r="R17" s="38">
        <f t="shared" si="6"/>
        <v>4.545454545454546</v>
      </c>
      <c r="S17" s="37">
        <v>0</v>
      </c>
      <c r="T17" s="38">
        <f t="shared" si="7"/>
        <v>0</v>
      </c>
      <c r="U17" s="53">
        <v>0</v>
      </c>
      <c r="V17" s="38">
        <f t="shared" si="8"/>
        <v>0</v>
      </c>
      <c r="X17" s="47">
        <f t="shared" si="9"/>
        <v>44</v>
      </c>
      <c r="Z17" s="16"/>
      <c r="AB17" s="16"/>
      <c r="AD17" s="16"/>
      <c r="AF17" s="16"/>
    </row>
    <row r="18" spans="2:32" ht="15.75">
      <c r="B18" s="119">
        <v>11</v>
      </c>
      <c r="C18" s="121" t="s">
        <v>11</v>
      </c>
      <c r="D18" s="58">
        <f t="shared" si="10"/>
        <v>66</v>
      </c>
      <c r="E18" s="39">
        <v>36</v>
      </c>
      <c r="F18" s="40">
        <f t="shared" si="0"/>
        <v>54.54545454545454</v>
      </c>
      <c r="G18" s="3">
        <v>1</v>
      </c>
      <c r="H18" s="41">
        <f t="shared" si="1"/>
        <v>3.3333333333333335</v>
      </c>
      <c r="I18" s="42">
        <v>22</v>
      </c>
      <c r="J18" s="38">
        <f t="shared" si="2"/>
        <v>73.33333333333333</v>
      </c>
      <c r="K18" s="53">
        <v>2</v>
      </c>
      <c r="L18" s="52">
        <f t="shared" si="3"/>
        <v>6.666666666666667</v>
      </c>
      <c r="M18" s="39">
        <v>2</v>
      </c>
      <c r="N18" s="51">
        <f t="shared" si="4"/>
        <v>6.666666666666667</v>
      </c>
      <c r="O18" s="43">
        <v>2</v>
      </c>
      <c r="P18" s="40">
        <f t="shared" si="5"/>
        <v>6.666666666666667</v>
      </c>
      <c r="Q18" s="39">
        <v>1</v>
      </c>
      <c r="R18" s="38">
        <f t="shared" si="6"/>
        <v>3.3333333333333335</v>
      </c>
      <c r="S18" s="37">
        <v>0</v>
      </c>
      <c r="T18" s="38">
        <f t="shared" si="7"/>
        <v>0</v>
      </c>
      <c r="U18" s="53">
        <v>0</v>
      </c>
      <c r="V18" s="38">
        <f t="shared" si="8"/>
        <v>0</v>
      </c>
      <c r="X18" s="47">
        <f t="shared" si="9"/>
        <v>30</v>
      </c>
      <c r="Z18" s="16"/>
      <c r="AB18" s="16"/>
      <c r="AD18" s="16"/>
      <c r="AF18" s="16"/>
    </row>
    <row r="19" spans="2:32" ht="15.75">
      <c r="B19" s="119">
        <v>12</v>
      </c>
      <c r="C19" s="121" t="s">
        <v>12</v>
      </c>
      <c r="D19" s="58">
        <f t="shared" si="10"/>
        <v>193</v>
      </c>
      <c r="E19" s="39">
        <v>68</v>
      </c>
      <c r="F19" s="40">
        <f t="shared" si="0"/>
        <v>35.233160621761655</v>
      </c>
      <c r="G19" s="3">
        <v>44</v>
      </c>
      <c r="H19" s="41">
        <f t="shared" si="1"/>
        <v>35.199999999999996</v>
      </c>
      <c r="I19" s="42">
        <v>56</v>
      </c>
      <c r="J19" s="38">
        <f t="shared" si="2"/>
        <v>44.800000000000004</v>
      </c>
      <c r="K19" s="53">
        <v>17</v>
      </c>
      <c r="L19" s="52">
        <f t="shared" si="3"/>
        <v>13.600000000000001</v>
      </c>
      <c r="M19" s="39">
        <v>3</v>
      </c>
      <c r="N19" s="51">
        <f t="shared" si="4"/>
        <v>2.4</v>
      </c>
      <c r="O19" s="43">
        <v>1</v>
      </c>
      <c r="P19" s="40">
        <f t="shared" si="5"/>
        <v>0.8</v>
      </c>
      <c r="Q19" s="39">
        <v>4</v>
      </c>
      <c r="R19" s="38">
        <f t="shared" si="6"/>
        <v>3.2</v>
      </c>
      <c r="S19" s="37">
        <v>0</v>
      </c>
      <c r="T19" s="38">
        <f t="shared" si="7"/>
        <v>0</v>
      </c>
      <c r="U19" s="53">
        <v>0</v>
      </c>
      <c r="V19" s="38">
        <f t="shared" si="8"/>
        <v>0</v>
      </c>
      <c r="X19" s="47">
        <f t="shared" si="9"/>
        <v>125</v>
      </c>
      <c r="Z19" s="16"/>
      <c r="AB19" s="16"/>
      <c r="AD19" s="16"/>
      <c r="AF19" s="16"/>
    </row>
    <row r="20" spans="2:32" ht="15.75">
      <c r="B20" s="119">
        <v>13</v>
      </c>
      <c r="C20" s="121" t="s">
        <v>13</v>
      </c>
      <c r="D20" s="58">
        <f t="shared" si="10"/>
        <v>80</v>
      </c>
      <c r="E20" s="39">
        <v>50</v>
      </c>
      <c r="F20" s="40">
        <f t="shared" si="0"/>
        <v>62.5</v>
      </c>
      <c r="G20" s="3">
        <v>1</v>
      </c>
      <c r="H20" s="41">
        <f t="shared" si="1"/>
        <v>3.3333333333333335</v>
      </c>
      <c r="I20" s="42">
        <v>24</v>
      </c>
      <c r="J20" s="38">
        <f t="shared" si="2"/>
        <v>80</v>
      </c>
      <c r="K20" s="53">
        <v>3</v>
      </c>
      <c r="L20" s="52">
        <f t="shared" si="3"/>
        <v>10</v>
      </c>
      <c r="M20" s="39">
        <v>1</v>
      </c>
      <c r="N20" s="51">
        <f t="shared" si="4"/>
        <v>3.3333333333333335</v>
      </c>
      <c r="O20" s="43">
        <v>1</v>
      </c>
      <c r="P20" s="40">
        <f t="shared" si="5"/>
        <v>3.3333333333333335</v>
      </c>
      <c r="Q20" s="39">
        <v>0</v>
      </c>
      <c r="R20" s="38">
        <f t="shared" si="6"/>
        <v>0</v>
      </c>
      <c r="S20" s="37">
        <v>0</v>
      </c>
      <c r="T20" s="38">
        <f t="shared" si="7"/>
        <v>0</v>
      </c>
      <c r="U20" s="53">
        <v>0</v>
      </c>
      <c r="V20" s="38">
        <f t="shared" si="8"/>
        <v>0</v>
      </c>
      <c r="X20" s="47">
        <f t="shared" si="9"/>
        <v>30</v>
      </c>
      <c r="Z20" s="16"/>
      <c r="AB20" s="16"/>
      <c r="AD20" s="16"/>
      <c r="AF20" s="16"/>
    </row>
    <row r="21" spans="2:32" ht="15.75">
      <c r="B21" s="119">
        <v>14</v>
      </c>
      <c r="C21" s="121" t="s">
        <v>14</v>
      </c>
      <c r="D21" s="58">
        <f t="shared" si="10"/>
        <v>372</v>
      </c>
      <c r="E21" s="39">
        <v>152</v>
      </c>
      <c r="F21" s="40">
        <f t="shared" si="0"/>
        <v>40.86021505376344</v>
      </c>
      <c r="G21" s="3">
        <v>19</v>
      </c>
      <c r="H21" s="41">
        <f t="shared" si="1"/>
        <v>8.636363636363637</v>
      </c>
      <c r="I21" s="42">
        <v>113</v>
      </c>
      <c r="J21" s="38">
        <f t="shared" si="2"/>
        <v>51.36363636363637</v>
      </c>
      <c r="K21" s="53">
        <v>22</v>
      </c>
      <c r="L21" s="52">
        <f t="shared" si="3"/>
        <v>10</v>
      </c>
      <c r="M21" s="39">
        <v>17</v>
      </c>
      <c r="N21" s="51">
        <f t="shared" si="4"/>
        <v>7.727272727272727</v>
      </c>
      <c r="O21" s="43">
        <v>7</v>
      </c>
      <c r="P21" s="40">
        <f t="shared" si="5"/>
        <v>3.1818181818181817</v>
      </c>
      <c r="Q21" s="39">
        <v>42</v>
      </c>
      <c r="R21" s="38">
        <f t="shared" si="6"/>
        <v>19.090909090909093</v>
      </c>
      <c r="S21" s="37">
        <v>0</v>
      </c>
      <c r="T21" s="38">
        <f t="shared" si="7"/>
        <v>0</v>
      </c>
      <c r="U21" s="53">
        <v>0</v>
      </c>
      <c r="V21" s="38">
        <f t="shared" si="8"/>
        <v>0</v>
      </c>
      <c r="X21" s="47">
        <f t="shared" si="9"/>
        <v>220</v>
      </c>
      <c r="Z21" s="16"/>
      <c r="AB21" s="16"/>
      <c r="AD21" s="16"/>
      <c r="AF21" s="16"/>
    </row>
    <row r="22" spans="2:32" ht="15.75">
      <c r="B22" s="119">
        <v>15</v>
      </c>
      <c r="C22" s="121" t="s">
        <v>15</v>
      </c>
      <c r="D22" s="58">
        <f t="shared" si="10"/>
        <v>85</v>
      </c>
      <c r="E22" s="39">
        <v>49</v>
      </c>
      <c r="F22" s="40">
        <f t="shared" si="0"/>
        <v>57.647058823529406</v>
      </c>
      <c r="G22" s="3">
        <v>8</v>
      </c>
      <c r="H22" s="41">
        <f t="shared" si="1"/>
        <v>22.22222222222222</v>
      </c>
      <c r="I22" s="42">
        <v>18</v>
      </c>
      <c r="J22" s="38">
        <f t="shared" si="2"/>
        <v>50</v>
      </c>
      <c r="K22" s="53">
        <v>2</v>
      </c>
      <c r="L22" s="52">
        <f t="shared" si="3"/>
        <v>5.555555555555555</v>
      </c>
      <c r="M22" s="39">
        <v>4</v>
      </c>
      <c r="N22" s="51">
        <f t="shared" si="4"/>
        <v>11.11111111111111</v>
      </c>
      <c r="O22" s="43">
        <v>0</v>
      </c>
      <c r="P22" s="40">
        <f t="shared" si="5"/>
        <v>0</v>
      </c>
      <c r="Q22" s="39">
        <v>4</v>
      </c>
      <c r="R22" s="38">
        <f t="shared" si="6"/>
        <v>11.11111111111111</v>
      </c>
      <c r="S22" s="37">
        <v>0</v>
      </c>
      <c r="T22" s="38">
        <f t="shared" si="7"/>
        <v>0</v>
      </c>
      <c r="U22" s="53">
        <v>0</v>
      </c>
      <c r="V22" s="38">
        <f t="shared" si="8"/>
        <v>0</v>
      </c>
      <c r="X22" s="47">
        <f t="shared" si="9"/>
        <v>36</v>
      </c>
      <c r="Z22" s="16"/>
      <c r="AB22" s="16"/>
      <c r="AD22" s="16"/>
      <c r="AF22" s="16"/>
    </row>
    <row r="23" spans="2:32" ht="15.75">
      <c r="B23" s="119">
        <v>16</v>
      </c>
      <c r="C23" s="121" t="s">
        <v>16</v>
      </c>
      <c r="D23" s="58">
        <f t="shared" si="10"/>
        <v>65</v>
      </c>
      <c r="E23" s="39">
        <v>24</v>
      </c>
      <c r="F23" s="40">
        <f t="shared" si="0"/>
        <v>36.92307692307693</v>
      </c>
      <c r="G23" s="3">
        <v>9</v>
      </c>
      <c r="H23" s="41">
        <f t="shared" si="1"/>
        <v>21.951219512195124</v>
      </c>
      <c r="I23" s="42">
        <v>20</v>
      </c>
      <c r="J23" s="38">
        <f t="shared" si="2"/>
        <v>48.78048780487805</v>
      </c>
      <c r="K23" s="53">
        <v>6</v>
      </c>
      <c r="L23" s="52">
        <f t="shared" si="3"/>
        <v>14.634146341463413</v>
      </c>
      <c r="M23" s="39">
        <v>5</v>
      </c>
      <c r="N23" s="51">
        <f t="shared" si="4"/>
        <v>12.195121951219512</v>
      </c>
      <c r="O23" s="43">
        <v>1</v>
      </c>
      <c r="P23" s="40">
        <f t="shared" si="5"/>
        <v>2.4390243902439024</v>
      </c>
      <c r="Q23" s="39">
        <v>0</v>
      </c>
      <c r="R23" s="38">
        <f t="shared" si="6"/>
        <v>0</v>
      </c>
      <c r="S23" s="37">
        <v>0</v>
      </c>
      <c r="T23" s="38">
        <f t="shared" si="7"/>
        <v>0</v>
      </c>
      <c r="U23" s="53">
        <v>0</v>
      </c>
      <c r="V23" s="38">
        <f t="shared" si="8"/>
        <v>0</v>
      </c>
      <c r="X23" s="47">
        <f t="shared" si="9"/>
        <v>41</v>
      </c>
      <c r="Z23" s="16"/>
      <c r="AB23" s="16"/>
      <c r="AD23" s="16"/>
      <c r="AF23" s="16"/>
    </row>
    <row r="24" spans="2:32" ht="15.75">
      <c r="B24" s="119">
        <v>17</v>
      </c>
      <c r="C24" s="121" t="s">
        <v>17</v>
      </c>
      <c r="D24" s="58">
        <f t="shared" si="10"/>
        <v>85</v>
      </c>
      <c r="E24" s="39">
        <v>38</v>
      </c>
      <c r="F24" s="40">
        <f t="shared" si="0"/>
        <v>44.70588235294118</v>
      </c>
      <c r="G24" s="3">
        <v>6</v>
      </c>
      <c r="H24" s="41">
        <f t="shared" si="1"/>
        <v>12.76595744680851</v>
      </c>
      <c r="I24" s="42">
        <v>29</v>
      </c>
      <c r="J24" s="38">
        <f t="shared" si="2"/>
        <v>61.702127659574465</v>
      </c>
      <c r="K24" s="53">
        <v>6</v>
      </c>
      <c r="L24" s="52">
        <f t="shared" si="3"/>
        <v>12.76595744680851</v>
      </c>
      <c r="M24" s="39">
        <v>5</v>
      </c>
      <c r="N24" s="51">
        <f t="shared" si="4"/>
        <v>10.638297872340425</v>
      </c>
      <c r="O24" s="43">
        <v>0</v>
      </c>
      <c r="P24" s="40">
        <f t="shared" si="5"/>
        <v>0</v>
      </c>
      <c r="Q24" s="39">
        <v>1</v>
      </c>
      <c r="R24" s="38">
        <f t="shared" si="6"/>
        <v>2.127659574468085</v>
      </c>
      <c r="S24" s="37">
        <v>0</v>
      </c>
      <c r="T24" s="38">
        <f t="shared" si="7"/>
        <v>0</v>
      </c>
      <c r="U24" s="53">
        <v>0</v>
      </c>
      <c r="V24" s="38">
        <f t="shared" si="8"/>
        <v>0</v>
      </c>
      <c r="X24" s="47">
        <f t="shared" si="9"/>
        <v>47</v>
      </c>
      <c r="Z24" s="16"/>
      <c r="AB24" s="16"/>
      <c r="AD24" s="16"/>
      <c r="AF24" s="16"/>
    </row>
    <row r="25" spans="2:32" ht="15.75">
      <c r="B25" s="119">
        <v>18</v>
      </c>
      <c r="C25" s="121" t="s">
        <v>18</v>
      </c>
      <c r="D25" s="58">
        <f t="shared" si="10"/>
        <v>34</v>
      </c>
      <c r="E25" s="39">
        <v>14</v>
      </c>
      <c r="F25" s="40">
        <f t="shared" si="0"/>
        <v>41.17647058823529</v>
      </c>
      <c r="G25" s="3">
        <v>4</v>
      </c>
      <c r="H25" s="41">
        <f t="shared" si="1"/>
        <v>20</v>
      </c>
      <c r="I25" s="42">
        <v>8</v>
      </c>
      <c r="J25" s="38">
        <f t="shared" si="2"/>
        <v>40</v>
      </c>
      <c r="K25" s="53">
        <v>4</v>
      </c>
      <c r="L25" s="52">
        <f t="shared" si="3"/>
        <v>20</v>
      </c>
      <c r="M25" s="39">
        <v>1</v>
      </c>
      <c r="N25" s="51">
        <f t="shared" si="4"/>
        <v>5</v>
      </c>
      <c r="O25" s="43">
        <v>1</v>
      </c>
      <c r="P25" s="40">
        <f t="shared" si="5"/>
        <v>5</v>
      </c>
      <c r="Q25" s="39">
        <v>2</v>
      </c>
      <c r="R25" s="38">
        <f t="shared" si="6"/>
        <v>10</v>
      </c>
      <c r="S25" s="37">
        <v>0</v>
      </c>
      <c r="T25" s="38">
        <f t="shared" si="7"/>
        <v>0</v>
      </c>
      <c r="U25" s="53">
        <v>0</v>
      </c>
      <c r="V25" s="38">
        <f t="shared" si="8"/>
        <v>0</v>
      </c>
      <c r="X25" s="47">
        <f t="shared" si="9"/>
        <v>20</v>
      </c>
      <c r="Z25" s="16"/>
      <c r="AB25" s="16"/>
      <c r="AD25" s="16"/>
      <c r="AF25" s="16"/>
    </row>
    <row r="26" spans="2:32" ht="15.75">
      <c r="B26" s="119">
        <v>19</v>
      </c>
      <c r="C26" s="121" t="s">
        <v>19</v>
      </c>
      <c r="D26" s="58">
        <f t="shared" si="10"/>
        <v>151</v>
      </c>
      <c r="E26" s="39">
        <v>78</v>
      </c>
      <c r="F26" s="40">
        <f t="shared" si="0"/>
        <v>51.65562913907284</v>
      </c>
      <c r="G26" s="3">
        <v>11</v>
      </c>
      <c r="H26" s="41">
        <f t="shared" si="1"/>
        <v>15.068493150684931</v>
      </c>
      <c r="I26" s="42">
        <v>37</v>
      </c>
      <c r="J26" s="38">
        <f t="shared" si="2"/>
        <v>50.68493150684932</v>
      </c>
      <c r="K26" s="53">
        <v>13</v>
      </c>
      <c r="L26" s="52">
        <f t="shared" si="3"/>
        <v>17.80821917808219</v>
      </c>
      <c r="M26" s="39">
        <v>5</v>
      </c>
      <c r="N26" s="51">
        <f t="shared" si="4"/>
        <v>6.8493150684931505</v>
      </c>
      <c r="O26" s="43">
        <v>2</v>
      </c>
      <c r="P26" s="40">
        <f t="shared" si="5"/>
        <v>2.73972602739726</v>
      </c>
      <c r="Q26" s="39">
        <v>5</v>
      </c>
      <c r="R26" s="38">
        <f t="shared" si="6"/>
        <v>6.8493150684931505</v>
      </c>
      <c r="S26" s="37">
        <v>0</v>
      </c>
      <c r="T26" s="38">
        <f t="shared" si="7"/>
        <v>0</v>
      </c>
      <c r="U26" s="53">
        <v>0</v>
      </c>
      <c r="V26" s="38">
        <f t="shared" si="8"/>
        <v>0</v>
      </c>
      <c r="X26" s="47">
        <f t="shared" si="9"/>
        <v>73</v>
      </c>
      <c r="Z26" s="16"/>
      <c r="AB26" s="16"/>
      <c r="AD26" s="16"/>
      <c r="AF26" s="16"/>
    </row>
    <row r="27" spans="2:32" ht="15.75">
      <c r="B27" s="119">
        <v>20</v>
      </c>
      <c r="C27" s="121" t="s">
        <v>20</v>
      </c>
      <c r="D27" s="58">
        <f t="shared" si="10"/>
        <v>115</v>
      </c>
      <c r="E27" s="39">
        <v>63</v>
      </c>
      <c r="F27" s="40">
        <f t="shared" si="0"/>
        <v>54.78260869565217</v>
      </c>
      <c r="G27" s="3">
        <v>4</v>
      </c>
      <c r="H27" s="41">
        <f t="shared" si="1"/>
        <v>7.6923076923076925</v>
      </c>
      <c r="I27" s="42">
        <v>26</v>
      </c>
      <c r="J27" s="38">
        <f t="shared" si="2"/>
        <v>50</v>
      </c>
      <c r="K27" s="53">
        <v>14</v>
      </c>
      <c r="L27" s="52">
        <f t="shared" si="3"/>
        <v>26.923076923076923</v>
      </c>
      <c r="M27" s="39">
        <v>5</v>
      </c>
      <c r="N27" s="51">
        <f t="shared" si="4"/>
        <v>9.615384615384617</v>
      </c>
      <c r="O27" s="43">
        <v>1</v>
      </c>
      <c r="P27" s="40">
        <f t="shared" si="5"/>
        <v>1.9230769230769231</v>
      </c>
      <c r="Q27" s="39">
        <v>2</v>
      </c>
      <c r="R27" s="38">
        <f t="shared" si="6"/>
        <v>3.8461538461538463</v>
      </c>
      <c r="S27" s="37">
        <v>0</v>
      </c>
      <c r="T27" s="38">
        <f t="shared" si="7"/>
        <v>0</v>
      </c>
      <c r="U27" s="53">
        <v>0</v>
      </c>
      <c r="V27" s="38">
        <f t="shared" si="8"/>
        <v>0</v>
      </c>
      <c r="X27" s="47">
        <f t="shared" si="9"/>
        <v>52</v>
      </c>
      <c r="Z27" s="16"/>
      <c r="AB27" s="16"/>
      <c r="AD27" s="16"/>
      <c r="AF27" s="16"/>
    </row>
    <row r="28" spans="2:32" ht="15.75">
      <c r="B28" s="119">
        <v>21</v>
      </c>
      <c r="C28" s="121" t="s">
        <v>21</v>
      </c>
      <c r="D28" s="58">
        <f t="shared" si="10"/>
        <v>84</v>
      </c>
      <c r="E28" s="39">
        <v>24</v>
      </c>
      <c r="F28" s="40">
        <f t="shared" si="0"/>
        <v>28.57142857142857</v>
      </c>
      <c r="G28" s="3">
        <v>10</v>
      </c>
      <c r="H28" s="41">
        <f t="shared" si="1"/>
        <v>16.666666666666664</v>
      </c>
      <c r="I28" s="42">
        <v>29</v>
      </c>
      <c r="J28" s="38">
        <f t="shared" si="2"/>
        <v>48.333333333333336</v>
      </c>
      <c r="K28" s="53">
        <v>9</v>
      </c>
      <c r="L28" s="52">
        <f t="shared" si="3"/>
        <v>15</v>
      </c>
      <c r="M28" s="39">
        <v>4</v>
      </c>
      <c r="N28" s="51">
        <f t="shared" si="4"/>
        <v>6.666666666666667</v>
      </c>
      <c r="O28" s="43">
        <v>6</v>
      </c>
      <c r="P28" s="40">
        <f t="shared" si="5"/>
        <v>10</v>
      </c>
      <c r="Q28" s="39">
        <v>2</v>
      </c>
      <c r="R28" s="38">
        <f t="shared" si="6"/>
        <v>3.3333333333333335</v>
      </c>
      <c r="S28" s="37">
        <v>0</v>
      </c>
      <c r="T28" s="38">
        <f t="shared" si="7"/>
        <v>0</v>
      </c>
      <c r="U28" s="53">
        <v>0</v>
      </c>
      <c r="V28" s="38">
        <v>0</v>
      </c>
      <c r="X28" s="47">
        <f t="shared" si="9"/>
        <v>60</v>
      </c>
      <c r="Z28" s="16"/>
      <c r="AB28" s="16"/>
      <c r="AD28" s="16"/>
      <c r="AF28" s="16"/>
    </row>
    <row r="29" spans="2:32" ht="15.75">
      <c r="B29" s="119">
        <v>22</v>
      </c>
      <c r="C29" s="121" t="s">
        <v>22</v>
      </c>
      <c r="D29" s="58">
        <f t="shared" si="10"/>
        <v>92</v>
      </c>
      <c r="E29" s="39">
        <v>40</v>
      </c>
      <c r="F29" s="40">
        <f t="shared" si="0"/>
        <v>43.47826086956522</v>
      </c>
      <c r="G29" s="3">
        <v>10</v>
      </c>
      <c r="H29" s="41">
        <f>G29/X29*100</f>
        <v>19.230769230769234</v>
      </c>
      <c r="I29" s="42">
        <v>30</v>
      </c>
      <c r="J29" s="38">
        <f t="shared" si="2"/>
        <v>57.692307692307686</v>
      </c>
      <c r="K29" s="53">
        <v>4</v>
      </c>
      <c r="L29" s="52">
        <f t="shared" si="3"/>
        <v>7.6923076923076925</v>
      </c>
      <c r="M29" s="39">
        <v>5</v>
      </c>
      <c r="N29" s="51">
        <f t="shared" si="4"/>
        <v>9.615384615384617</v>
      </c>
      <c r="O29" s="43">
        <v>2</v>
      </c>
      <c r="P29" s="40">
        <f t="shared" si="5"/>
        <v>3.8461538461538463</v>
      </c>
      <c r="Q29" s="39">
        <v>1</v>
      </c>
      <c r="R29" s="38">
        <f t="shared" si="6"/>
        <v>1.9230769230769231</v>
      </c>
      <c r="S29" s="37">
        <v>0</v>
      </c>
      <c r="T29" s="38">
        <f t="shared" si="7"/>
        <v>0</v>
      </c>
      <c r="U29" s="53">
        <v>0</v>
      </c>
      <c r="V29" s="38">
        <f t="shared" si="8"/>
        <v>0</v>
      </c>
      <c r="X29" s="47">
        <f t="shared" si="9"/>
        <v>52</v>
      </c>
      <c r="Z29" s="16"/>
      <c r="AB29" s="16"/>
      <c r="AD29" s="16"/>
      <c r="AF29" s="16"/>
    </row>
    <row r="30" spans="2:32" ht="15.75">
      <c r="B30" s="119">
        <v>23</v>
      </c>
      <c r="C30" s="121" t="s">
        <v>23</v>
      </c>
      <c r="D30" s="58">
        <f t="shared" si="10"/>
        <v>41</v>
      </c>
      <c r="E30" s="39">
        <v>11</v>
      </c>
      <c r="F30" s="40">
        <f t="shared" si="0"/>
        <v>26.82926829268293</v>
      </c>
      <c r="G30" s="3">
        <v>11</v>
      </c>
      <c r="H30" s="41">
        <f t="shared" si="1"/>
        <v>36.666666666666664</v>
      </c>
      <c r="I30" s="42">
        <v>6</v>
      </c>
      <c r="J30" s="38">
        <f t="shared" si="2"/>
        <v>20</v>
      </c>
      <c r="K30" s="53">
        <v>8</v>
      </c>
      <c r="L30" s="52">
        <f t="shared" si="3"/>
        <v>26.666666666666668</v>
      </c>
      <c r="M30" s="39">
        <v>4</v>
      </c>
      <c r="N30" s="51">
        <f t="shared" si="4"/>
        <v>13.333333333333334</v>
      </c>
      <c r="O30" s="43">
        <v>0</v>
      </c>
      <c r="P30" s="40">
        <f t="shared" si="5"/>
        <v>0</v>
      </c>
      <c r="Q30" s="39">
        <v>0</v>
      </c>
      <c r="R30" s="38">
        <f t="shared" si="6"/>
        <v>0</v>
      </c>
      <c r="S30" s="37">
        <v>0</v>
      </c>
      <c r="T30" s="38">
        <f t="shared" si="7"/>
        <v>0</v>
      </c>
      <c r="U30" s="53">
        <v>1</v>
      </c>
      <c r="V30" s="38">
        <f t="shared" si="8"/>
        <v>3.3333333333333335</v>
      </c>
      <c r="X30" s="47">
        <f t="shared" si="9"/>
        <v>30</v>
      </c>
      <c r="Z30" s="16"/>
      <c r="AB30" s="16"/>
      <c r="AD30" s="16"/>
      <c r="AF30" s="16"/>
    </row>
    <row r="31" spans="2:32" ht="15.75">
      <c r="B31" s="119">
        <v>24</v>
      </c>
      <c r="C31" s="121" t="s">
        <v>24</v>
      </c>
      <c r="D31" s="58">
        <f t="shared" si="10"/>
        <v>74</v>
      </c>
      <c r="E31" s="39">
        <v>30</v>
      </c>
      <c r="F31" s="40">
        <f t="shared" si="0"/>
        <v>40.54054054054054</v>
      </c>
      <c r="G31" s="3">
        <v>2</v>
      </c>
      <c r="H31" s="41">
        <f t="shared" si="1"/>
        <v>4.545454545454546</v>
      </c>
      <c r="I31" s="42">
        <v>30</v>
      </c>
      <c r="J31" s="38">
        <f t="shared" si="2"/>
        <v>68.18181818181817</v>
      </c>
      <c r="K31" s="53">
        <v>6</v>
      </c>
      <c r="L31" s="52">
        <f t="shared" si="3"/>
        <v>13.636363636363635</v>
      </c>
      <c r="M31" s="39">
        <v>3</v>
      </c>
      <c r="N31" s="51">
        <f t="shared" si="4"/>
        <v>6.8181818181818175</v>
      </c>
      <c r="O31" s="43">
        <v>0</v>
      </c>
      <c r="P31" s="40">
        <f t="shared" si="5"/>
        <v>0</v>
      </c>
      <c r="Q31" s="39">
        <v>3</v>
      </c>
      <c r="R31" s="38">
        <f t="shared" si="6"/>
        <v>6.8181818181818175</v>
      </c>
      <c r="S31" s="37">
        <v>0</v>
      </c>
      <c r="T31" s="38">
        <f t="shared" si="7"/>
        <v>0</v>
      </c>
      <c r="U31" s="53">
        <v>0</v>
      </c>
      <c r="V31" s="38">
        <f t="shared" si="8"/>
        <v>0</v>
      </c>
      <c r="X31" s="47">
        <f t="shared" si="9"/>
        <v>44</v>
      </c>
      <c r="Z31" s="16"/>
      <c r="AB31" s="16"/>
      <c r="AD31" s="16"/>
      <c r="AF31" s="16"/>
    </row>
    <row r="32" spans="2:32" ht="15.75">
      <c r="B32" s="119">
        <v>25</v>
      </c>
      <c r="C32" s="121" t="s">
        <v>25</v>
      </c>
      <c r="D32" s="58">
        <f t="shared" si="10"/>
        <v>94</v>
      </c>
      <c r="E32" s="39">
        <v>43</v>
      </c>
      <c r="F32" s="40">
        <f t="shared" si="0"/>
        <v>45.744680851063826</v>
      </c>
      <c r="G32" s="3">
        <v>12</v>
      </c>
      <c r="H32" s="41">
        <f t="shared" si="1"/>
        <v>23.52941176470588</v>
      </c>
      <c r="I32" s="42">
        <v>26</v>
      </c>
      <c r="J32" s="38">
        <f t="shared" si="2"/>
        <v>50.98039215686274</v>
      </c>
      <c r="K32" s="53">
        <v>5</v>
      </c>
      <c r="L32" s="52">
        <f t="shared" si="3"/>
        <v>9.803921568627452</v>
      </c>
      <c r="M32" s="39">
        <v>5</v>
      </c>
      <c r="N32" s="51">
        <f t="shared" si="4"/>
        <v>9.803921568627452</v>
      </c>
      <c r="O32" s="43">
        <v>1</v>
      </c>
      <c r="P32" s="40">
        <f t="shared" si="5"/>
        <v>1.9607843137254901</v>
      </c>
      <c r="Q32" s="39">
        <v>2</v>
      </c>
      <c r="R32" s="38">
        <f t="shared" si="6"/>
        <v>3.9215686274509802</v>
      </c>
      <c r="S32" s="37">
        <v>0</v>
      </c>
      <c r="T32" s="38">
        <f t="shared" si="7"/>
        <v>0</v>
      </c>
      <c r="U32" s="53">
        <v>0</v>
      </c>
      <c r="V32" s="38">
        <f t="shared" si="8"/>
        <v>0</v>
      </c>
      <c r="X32" s="47">
        <f t="shared" si="9"/>
        <v>51</v>
      </c>
      <c r="Z32" s="16"/>
      <c r="AB32" s="16"/>
      <c r="AD32" s="16"/>
      <c r="AF32" s="16"/>
    </row>
    <row r="33" spans="2:32" ht="15.75">
      <c r="B33" s="119">
        <v>26</v>
      </c>
      <c r="C33" s="122" t="s">
        <v>44</v>
      </c>
      <c r="D33" s="58">
        <f t="shared" si="10"/>
        <v>237</v>
      </c>
      <c r="E33" s="39">
        <v>122</v>
      </c>
      <c r="F33" s="40">
        <f t="shared" si="0"/>
        <v>51.47679324894515</v>
      </c>
      <c r="G33" s="3">
        <v>12</v>
      </c>
      <c r="H33" s="41">
        <f t="shared" si="1"/>
        <v>10.434782608695652</v>
      </c>
      <c r="I33" s="42">
        <v>77</v>
      </c>
      <c r="J33" s="38">
        <f t="shared" si="2"/>
        <v>66.95652173913044</v>
      </c>
      <c r="K33" s="53">
        <v>3</v>
      </c>
      <c r="L33" s="52">
        <f t="shared" si="3"/>
        <v>2.608695652173913</v>
      </c>
      <c r="M33" s="39">
        <v>5</v>
      </c>
      <c r="N33" s="51">
        <f t="shared" si="4"/>
        <v>4.3478260869565215</v>
      </c>
      <c r="O33" s="43">
        <v>3</v>
      </c>
      <c r="P33" s="40">
        <f t="shared" si="5"/>
        <v>2.608695652173913</v>
      </c>
      <c r="Q33" s="39">
        <v>14</v>
      </c>
      <c r="R33" s="38">
        <f t="shared" si="6"/>
        <v>12.173913043478262</v>
      </c>
      <c r="S33" s="37">
        <v>0</v>
      </c>
      <c r="T33" s="38">
        <f t="shared" si="7"/>
        <v>0</v>
      </c>
      <c r="U33" s="53">
        <v>1</v>
      </c>
      <c r="V33" s="38">
        <f t="shared" si="8"/>
        <v>0.8695652173913043</v>
      </c>
      <c r="X33" s="47">
        <f t="shared" si="9"/>
        <v>115</v>
      </c>
      <c r="Z33" s="16"/>
      <c r="AB33" s="16"/>
      <c r="AD33" s="16"/>
      <c r="AF33" s="16"/>
    </row>
    <row r="34" spans="2:32" ht="15.75">
      <c r="B34" s="119">
        <v>27</v>
      </c>
      <c r="C34" s="122" t="s">
        <v>48</v>
      </c>
      <c r="D34" s="58">
        <f t="shared" si="10"/>
        <v>2</v>
      </c>
      <c r="E34" s="39">
        <v>1</v>
      </c>
      <c r="F34" s="40">
        <f>E34/D34*100</f>
        <v>50</v>
      </c>
      <c r="G34" s="3">
        <v>0</v>
      </c>
      <c r="H34" s="41">
        <f>G34/X34*100</f>
        <v>0</v>
      </c>
      <c r="I34" s="42">
        <v>0</v>
      </c>
      <c r="J34" s="38">
        <f>I34/X34*100</f>
        <v>0</v>
      </c>
      <c r="K34" s="53">
        <v>0</v>
      </c>
      <c r="L34" s="52">
        <f>K34/X34*100</f>
        <v>0</v>
      </c>
      <c r="M34" s="39">
        <v>0</v>
      </c>
      <c r="N34" s="51">
        <f>M34/X34*100</f>
        <v>0</v>
      </c>
      <c r="O34" s="43">
        <v>0</v>
      </c>
      <c r="P34" s="40">
        <f>O34/X34*100</f>
        <v>0</v>
      </c>
      <c r="Q34" s="39">
        <v>1</v>
      </c>
      <c r="R34" s="38">
        <f>Q34/X34*100</f>
        <v>100</v>
      </c>
      <c r="S34" s="37">
        <v>0</v>
      </c>
      <c r="T34" s="38">
        <f>S34/X34*100</f>
        <v>0</v>
      </c>
      <c r="U34" s="53">
        <v>0</v>
      </c>
      <c r="V34" s="38">
        <f>U34/X34*100</f>
        <v>0</v>
      </c>
      <c r="X34" s="47">
        <f>D34-E34</f>
        <v>1</v>
      </c>
      <c r="Z34" s="16"/>
      <c r="AB34" s="16"/>
      <c r="AD34" s="16"/>
      <c r="AF34" s="16"/>
    </row>
    <row r="35" spans="2:32" ht="15.75">
      <c r="B35" s="119">
        <v>28</v>
      </c>
      <c r="C35" s="122" t="s">
        <v>49</v>
      </c>
      <c r="D35" s="58">
        <f t="shared" si="10"/>
        <v>0</v>
      </c>
      <c r="E35" s="39">
        <v>0</v>
      </c>
      <c r="F35" s="40" t="e">
        <f>E35/D35*100</f>
        <v>#DIV/0!</v>
      </c>
      <c r="G35" s="3">
        <v>0</v>
      </c>
      <c r="H35" s="41" t="e">
        <f>G35/X35*100</f>
        <v>#DIV/0!</v>
      </c>
      <c r="I35" s="42">
        <v>0</v>
      </c>
      <c r="J35" s="38" t="e">
        <f>I35/X35*100</f>
        <v>#DIV/0!</v>
      </c>
      <c r="K35" s="53">
        <v>0</v>
      </c>
      <c r="L35" s="52" t="e">
        <f>K35/X35*100</f>
        <v>#DIV/0!</v>
      </c>
      <c r="M35" s="39">
        <v>0</v>
      </c>
      <c r="N35" s="51" t="e">
        <f>M35/X35*100</f>
        <v>#DIV/0!</v>
      </c>
      <c r="O35" s="43">
        <v>0</v>
      </c>
      <c r="P35" s="40" t="e">
        <f>O35/X35*100</f>
        <v>#DIV/0!</v>
      </c>
      <c r="Q35" s="39">
        <v>0</v>
      </c>
      <c r="R35" s="38" t="e">
        <f>Q35/X35*100</f>
        <v>#DIV/0!</v>
      </c>
      <c r="S35" s="37">
        <v>0</v>
      </c>
      <c r="T35" s="38" t="e">
        <f>S35/X35*100</f>
        <v>#DIV/0!</v>
      </c>
      <c r="U35" s="53">
        <v>0</v>
      </c>
      <c r="V35" s="38" t="e">
        <f>U35/X35*100</f>
        <v>#DIV/0!</v>
      </c>
      <c r="X35" s="47">
        <f>D35-E35</f>
        <v>0</v>
      </c>
      <c r="Z35" s="16"/>
      <c r="AB35" s="16"/>
      <c r="AD35" s="16"/>
      <c r="AF35" s="16"/>
    </row>
    <row r="36" spans="2:32" ht="16.5" thickBot="1">
      <c r="B36" s="119">
        <v>29</v>
      </c>
      <c r="C36" s="123" t="s">
        <v>50</v>
      </c>
      <c r="D36" s="58">
        <f t="shared" si="10"/>
        <v>1</v>
      </c>
      <c r="E36" s="39">
        <v>0</v>
      </c>
      <c r="F36" s="40">
        <f>E36/D36*100</f>
        <v>0</v>
      </c>
      <c r="G36" s="3">
        <v>0</v>
      </c>
      <c r="H36" s="41">
        <f>G36/X36*100</f>
        <v>0</v>
      </c>
      <c r="I36" s="42">
        <v>1</v>
      </c>
      <c r="J36" s="38">
        <f>I36/X36*100</f>
        <v>100</v>
      </c>
      <c r="K36" s="53">
        <v>0</v>
      </c>
      <c r="L36" s="52">
        <f>K36/X36*100</f>
        <v>0</v>
      </c>
      <c r="M36" s="39">
        <v>0</v>
      </c>
      <c r="N36" s="51">
        <f>M36/X36*100</f>
        <v>0</v>
      </c>
      <c r="O36" s="43">
        <v>0</v>
      </c>
      <c r="P36" s="40">
        <f>O36/X36*100</f>
        <v>0</v>
      </c>
      <c r="Q36" s="39">
        <v>0</v>
      </c>
      <c r="R36" s="38">
        <f>Q36/X36*100</f>
        <v>0</v>
      </c>
      <c r="S36" s="37">
        <v>0</v>
      </c>
      <c r="T36" s="38">
        <f>S36/X36*100</f>
        <v>0</v>
      </c>
      <c r="U36" s="53">
        <v>0</v>
      </c>
      <c r="V36" s="38">
        <f>U36/X36*100</f>
        <v>0</v>
      </c>
      <c r="X36" s="47">
        <f>D36-E36</f>
        <v>1</v>
      </c>
      <c r="Z36" s="16"/>
      <c r="AB36" s="16"/>
      <c r="AD36" s="16"/>
      <c r="AF36" s="16"/>
    </row>
    <row r="37" spans="2:26" ht="16.5" thickBot="1">
      <c r="B37" s="155" t="s">
        <v>45</v>
      </c>
      <c r="C37" s="156"/>
      <c r="D37" s="60">
        <f>SUM(D8:D32)</f>
        <v>2931</v>
      </c>
      <c r="E37" s="75">
        <f aca="true" t="shared" si="11" ref="E37:U37">SUM(E8:E32)</f>
        <v>1333</v>
      </c>
      <c r="F37" s="74">
        <f t="shared" si="0"/>
        <v>45.47935858068918</v>
      </c>
      <c r="G37" s="75">
        <f t="shared" si="11"/>
        <v>277</v>
      </c>
      <c r="H37" s="28">
        <f t="shared" si="1"/>
        <v>17.334167709637047</v>
      </c>
      <c r="I37" s="76">
        <f t="shared" si="11"/>
        <v>832</v>
      </c>
      <c r="J37" s="45">
        <f t="shared" si="2"/>
        <v>52.065081351689614</v>
      </c>
      <c r="K37" s="75">
        <f t="shared" si="11"/>
        <v>220</v>
      </c>
      <c r="L37" s="77">
        <f t="shared" si="3"/>
        <v>13.76720901126408</v>
      </c>
      <c r="M37" s="75">
        <f t="shared" si="11"/>
        <v>120</v>
      </c>
      <c r="N37" s="54">
        <f t="shared" si="4"/>
        <v>7.509386733416772</v>
      </c>
      <c r="O37" s="76">
        <f t="shared" si="11"/>
        <v>33</v>
      </c>
      <c r="P37" s="74">
        <f t="shared" si="5"/>
        <v>2.065081351689612</v>
      </c>
      <c r="Q37" s="75">
        <f t="shared" si="11"/>
        <v>115</v>
      </c>
      <c r="R37" s="45">
        <f t="shared" si="6"/>
        <v>7.196495619524406</v>
      </c>
      <c r="S37" s="75">
        <f t="shared" si="11"/>
        <v>0</v>
      </c>
      <c r="T37" s="45">
        <f t="shared" si="7"/>
        <v>0</v>
      </c>
      <c r="U37" s="75">
        <f t="shared" si="11"/>
        <v>1</v>
      </c>
      <c r="V37" s="45">
        <f t="shared" si="8"/>
        <v>0.0625782227784731</v>
      </c>
      <c r="X37" s="36">
        <f>SUM(X8:X32)</f>
        <v>1598</v>
      </c>
      <c r="Z37" s="16"/>
    </row>
    <row r="38" spans="2:26" ht="16.5" thickBot="1">
      <c r="B38" s="187" t="s">
        <v>46</v>
      </c>
      <c r="C38" s="188"/>
      <c r="D38" s="60">
        <f>SUM(D8:D36)</f>
        <v>3171</v>
      </c>
      <c r="E38" s="75">
        <f aca="true" t="shared" si="12" ref="E38:U38">SUM(E8:E36)</f>
        <v>1456</v>
      </c>
      <c r="F38" s="74">
        <f t="shared" si="0"/>
        <v>45.916114790286976</v>
      </c>
      <c r="G38" s="75">
        <f t="shared" si="12"/>
        <v>289</v>
      </c>
      <c r="H38" s="28">
        <f t="shared" si="1"/>
        <v>16.85131195335277</v>
      </c>
      <c r="I38" s="76">
        <f t="shared" si="12"/>
        <v>910</v>
      </c>
      <c r="J38" s="45">
        <f t="shared" si="2"/>
        <v>53.06122448979592</v>
      </c>
      <c r="K38" s="75">
        <f>SUM(K8:K36)</f>
        <v>223</v>
      </c>
      <c r="L38" s="77">
        <f t="shared" si="3"/>
        <v>13.002915451895044</v>
      </c>
      <c r="M38" s="75">
        <f t="shared" si="12"/>
        <v>125</v>
      </c>
      <c r="N38" s="54">
        <f t="shared" si="4"/>
        <v>7.288629737609329</v>
      </c>
      <c r="O38" s="76">
        <f t="shared" si="12"/>
        <v>36</v>
      </c>
      <c r="P38" s="74">
        <f t="shared" si="5"/>
        <v>2.099125364431487</v>
      </c>
      <c r="Q38" s="75">
        <f t="shared" si="12"/>
        <v>130</v>
      </c>
      <c r="R38" s="45">
        <f t="shared" si="6"/>
        <v>7.580174927113703</v>
      </c>
      <c r="S38" s="75">
        <f t="shared" si="12"/>
        <v>0</v>
      </c>
      <c r="T38" s="45">
        <f t="shared" si="7"/>
        <v>0</v>
      </c>
      <c r="U38" s="75">
        <f t="shared" si="12"/>
        <v>2</v>
      </c>
      <c r="V38" s="45">
        <f t="shared" si="8"/>
        <v>0.11661807580174927</v>
      </c>
      <c r="X38" s="36">
        <f>SUM(X8:X36)</f>
        <v>1715</v>
      </c>
      <c r="Z38" s="16"/>
    </row>
    <row r="39" spans="2:22" ht="12.75">
      <c r="B39" s="161" t="s">
        <v>35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</row>
    <row r="40" spans="2:22" ht="12.75">
      <c r="B40" s="165" t="s">
        <v>36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4"/>
      <c r="V40" s="14"/>
    </row>
  </sheetData>
  <sheetProtection/>
  <mergeCells count="23">
    <mergeCell ref="B40:T40"/>
    <mergeCell ref="B37:C37"/>
    <mergeCell ref="C3:C7"/>
    <mergeCell ref="U1:V1"/>
    <mergeCell ref="S3:T6"/>
    <mergeCell ref="B2:W2"/>
    <mergeCell ref="B3:B7"/>
    <mergeCell ref="D3:F3"/>
    <mergeCell ref="G3:J3"/>
    <mergeCell ref="K3:L6"/>
    <mergeCell ref="Q1:R1"/>
    <mergeCell ref="B39:V39"/>
    <mergeCell ref="B38:C38"/>
    <mergeCell ref="U3:V6"/>
    <mergeCell ref="M3:P3"/>
    <mergeCell ref="Q3:R6"/>
    <mergeCell ref="X3:X7"/>
    <mergeCell ref="D4:D7"/>
    <mergeCell ref="I4:J6"/>
    <mergeCell ref="M4:N6"/>
    <mergeCell ref="O4:P6"/>
    <mergeCell ref="E4:F6"/>
    <mergeCell ref="G4:H6"/>
  </mergeCells>
  <printOptions/>
  <pageMargins left="0.39" right="0.34" top="0.27" bottom="0.22" header="0.2" footer="0.16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40"/>
  <sheetViews>
    <sheetView zoomScale="80" zoomScaleNormal="80" zoomScalePageLayoutView="0" workbookViewId="0" topLeftCell="A1">
      <selection activeCell="AB9" sqref="AB9"/>
    </sheetView>
  </sheetViews>
  <sheetFormatPr defaultColWidth="9.140625" defaultRowHeight="12.75"/>
  <cols>
    <col min="1" max="2" width="4.8515625" style="0" customWidth="1"/>
    <col min="3" max="3" width="24.140625" style="0" bestFit="1" customWidth="1"/>
    <col min="4" max="4" width="10.7109375" style="0" customWidth="1"/>
    <col min="5" max="22" width="6.8515625" style="0" customWidth="1"/>
    <col min="24" max="24" width="11.28125" style="0" customWidth="1"/>
  </cols>
  <sheetData>
    <row r="1" spans="16:22" ht="15.75">
      <c r="P1" s="150"/>
      <c r="Q1" s="150"/>
      <c r="R1" s="150"/>
      <c r="U1" s="190"/>
      <c r="V1" s="190"/>
    </row>
    <row r="2" spans="2:22" ht="21.75" customHeight="1" thickBot="1">
      <c r="B2" s="178" t="s">
        <v>59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4" ht="27" customHeight="1" thickBot="1">
      <c r="B3" s="157" t="s">
        <v>0</v>
      </c>
      <c r="C3" s="159" t="s">
        <v>26</v>
      </c>
      <c r="D3" s="171" t="s">
        <v>40</v>
      </c>
      <c r="E3" s="171"/>
      <c r="F3" s="171"/>
      <c r="G3" s="157" t="s">
        <v>28</v>
      </c>
      <c r="H3" s="158"/>
      <c r="I3" s="158"/>
      <c r="J3" s="159"/>
      <c r="K3" s="147" t="s">
        <v>29</v>
      </c>
      <c r="L3" s="152"/>
      <c r="M3" s="170" t="s">
        <v>30</v>
      </c>
      <c r="N3" s="171"/>
      <c r="O3" s="171"/>
      <c r="P3" s="197"/>
      <c r="Q3" s="147" t="s">
        <v>51</v>
      </c>
      <c r="R3" s="152"/>
      <c r="S3" s="138" t="s">
        <v>52</v>
      </c>
      <c r="T3" s="144"/>
      <c r="U3" s="147" t="s">
        <v>31</v>
      </c>
      <c r="V3" s="144"/>
      <c r="X3" s="135" t="s">
        <v>43</v>
      </c>
    </row>
    <row r="4" spans="2:24" ht="12.75">
      <c r="B4" s="166"/>
      <c r="C4" s="168"/>
      <c r="D4" s="194" t="s">
        <v>39</v>
      </c>
      <c r="E4" s="138" t="s">
        <v>42</v>
      </c>
      <c r="F4" s="152"/>
      <c r="G4" s="138" t="s">
        <v>32</v>
      </c>
      <c r="H4" s="152"/>
      <c r="I4" s="138" t="s">
        <v>33</v>
      </c>
      <c r="J4" s="144"/>
      <c r="K4" s="148"/>
      <c r="L4" s="153"/>
      <c r="M4" s="138" t="s">
        <v>37</v>
      </c>
      <c r="N4" s="139"/>
      <c r="O4" s="139" t="s">
        <v>38</v>
      </c>
      <c r="P4" s="144"/>
      <c r="Q4" s="148"/>
      <c r="R4" s="153"/>
      <c r="S4" s="140"/>
      <c r="T4" s="145"/>
      <c r="U4" s="148"/>
      <c r="V4" s="145"/>
      <c r="X4" s="136"/>
    </row>
    <row r="5" spans="2:24" ht="12.75">
      <c r="B5" s="166"/>
      <c r="C5" s="168"/>
      <c r="D5" s="195"/>
      <c r="E5" s="140"/>
      <c r="F5" s="153"/>
      <c r="G5" s="140"/>
      <c r="H5" s="153"/>
      <c r="I5" s="140"/>
      <c r="J5" s="145"/>
      <c r="K5" s="148"/>
      <c r="L5" s="153"/>
      <c r="M5" s="140"/>
      <c r="N5" s="141"/>
      <c r="O5" s="141"/>
      <c r="P5" s="145"/>
      <c r="Q5" s="148"/>
      <c r="R5" s="153"/>
      <c r="S5" s="140"/>
      <c r="T5" s="145"/>
      <c r="U5" s="148"/>
      <c r="V5" s="145"/>
      <c r="X5" s="136"/>
    </row>
    <row r="6" spans="2:24" ht="12.75">
      <c r="B6" s="166"/>
      <c r="C6" s="168"/>
      <c r="D6" s="195"/>
      <c r="E6" s="140"/>
      <c r="F6" s="153"/>
      <c r="G6" s="140"/>
      <c r="H6" s="153"/>
      <c r="I6" s="140"/>
      <c r="J6" s="145"/>
      <c r="K6" s="148"/>
      <c r="L6" s="153"/>
      <c r="M6" s="140"/>
      <c r="N6" s="141"/>
      <c r="O6" s="141"/>
      <c r="P6" s="145"/>
      <c r="Q6" s="148"/>
      <c r="R6" s="153"/>
      <c r="S6" s="140"/>
      <c r="T6" s="145"/>
      <c r="U6" s="148"/>
      <c r="V6" s="145"/>
      <c r="X6" s="136"/>
    </row>
    <row r="7" spans="2:24" ht="13.5" thickBot="1">
      <c r="B7" s="167"/>
      <c r="C7" s="169"/>
      <c r="D7" s="196"/>
      <c r="E7" s="22" t="s">
        <v>34</v>
      </c>
      <c r="F7" s="23" t="s">
        <v>27</v>
      </c>
      <c r="G7" s="22" t="s">
        <v>34</v>
      </c>
      <c r="H7" s="23" t="s">
        <v>27</v>
      </c>
      <c r="I7" s="22" t="s">
        <v>34</v>
      </c>
      <c r="J7" s="21" t="s">
        <v>27</v>
      </c>
      <c r="K7" s="19" t="s">
        <v>34</v>
      </c>
      <c r="L7" s="23" t="s">
        <v>27</v>
      </c>
      <c r="M7" s="22" t="s">
        <v>34</v>
      </c>
      <c r="N7" s="20" t="s">
        <v>27</v>
      </c>
      <c r="O7" s="20" t="s">
        <v>34</v>
      </c>
      <c r="P7" s="21" t="s">
        <v>27</v>
      </c>
      <c r="Q7" s="19" t="s">
        <v>34</v>
      </c>
      <c r="R7" s="23" t="s">
        <v>27</v>
      </c>
      <c r="S7" s="22" t="s">
        <v>34</v>
      </c>
      <c r="T7" s="21" t="s">
        <v>27</v>
      </c>
      <c r="U7" s="19" t="s">
        <v>34</v>
      </c>
      <c r="V7" s="21" t="s">
        <v>27</v>
      </c>
      <c r="X7" s="137"/>
    </row>
    <row r="8" spans="2:32" ht="15.75">
      <c r="B8" s="2">
        <v>1</v>
      </c>
      <c r="C8" s="17" t="s">
        <v>1</v>
      </c>
      <c r="D8" s="131">
        <f>SUM(E8+G8+I8+K8+M8+O8+Q8+S8+U8)</f>
        <v>34</v>
      </c>
      <c r="E8" s="26">
        <v>5</v>
      </c>
      <c r="F8" s="8">
        <f aca="true" t="shared" si="0" ref="F8:F38">E8/D8*100</f>
        <v>14.705882352941178</v>
      </c>
      <c r="G8" s="2">
        <v>5</v>
      </c>
      <c r="H8" s="8">
        <f aca="true" t="shared" si="1" ref="H8:H38">G8/X8*100</f>
        <v>17.24137931034483</v>
      </c>
      <c r="I8" s="31">
        <v>23</v>
      </c>
      <c r="J8" s="9">
        <f aca="true" t="shared" si="2" ref="J8:J38">I8/X8*100</f>
        <v>79.3103448275862</v>
      </c>
      <c r="K8" s="15">
        <v>0</v>
      </c>
      <c r="L8" s="33">
        <f aca="true" t="shared" si="3" ref="L8:L38">K8/X8*100</f>
        <v>0</v>
      </c>
      <c r="M8" s="26">
        <v>0</v>
      </c>
      <c r="N8" s="6">
        <f aca="true" t="shared" si="4" ref="N8:N38">M8/X8*100</f>
        <v>0</v>
      </c>
      <c r="O8" s="7">
        <v>0</v>
      </c>
      <c r="P8" s="27">
        <f aca="true" t="shared" si="5" ref="P8:P38">O8/X8*100</f>
        <v>0</v>
      </c>
      <c r="Q8" s="32">
        <v>1</v>
      </c>
      <c r="R8" s="8">
        <f aca="true" t="shared" si="6" ref="R8:R38">Q8/X8*100</f>
        <v>3.4482758620689653</v>
      </c>
      <c r="S8" s="31">
        <v>0</v>
      </c>
      <c r="T8" s="9">
        <f aca="true" t="shared" si="7" ref="T8:T38">S8/X8*100</f>
        <v>0</v>
      </c>
      <c r="U8" s="15">
        <v>0</v>
      </c>
      <c r="V8" s="9">
        <f aca="true" t="shared" si="8" ref="V8:V38">U8/X8*100</f>
        <v>0</v>
      </c>
      <c r="X8" s="47">
        <f>D8-E8</f>
        <v>29</v>
      </c>
      <c r="Z8" s="16"/>
      <c r="AB8" s="16"/>
      <c r="AD8" s="16"/>
      <c r="AF8" s="16"/>
    </row>
    <row r="9" spans="2:32" ht="15.75">
      <c r="B9" s="3">
        <v>2</v>
      </c>
      <c r="C9" s="17" t="s">
        <v>2</v>
      </c>
      <c r="D9" s="131">
        <f aca="true" t="shared" si="9" ref="D9:D36">SUM(E9+G9+I9+K9+M9+O9+Q9+S9+U9)</f>
        <v>46</v>
      </c>
      <c r="E9" s="26">
        <v>4</v>
      </c>
      <c r="F9" s="8">
        <f t="shared" si="0"/>
        <v>8.695652173913043</v>
      </c>
      <c r="G9" s="2">
        <v>13</v>
      </c>
      <c r="H9" s="8">
        <f t="shared" si="1"/>
        <v>30.952380952380953</v>
      </c>
      <c r="I9" s="31">
        <v>18</v>
      </c>
      <c r="J9" s="9">
        <f t="shared" si="2"/>
        <v>42.857142857142854</v>
      </c>
      <c r="K9" s="15">
        <v>4</v>
      </c>
      <c r="L9" s="33">
        <f t="shared" si="3"/>
        <v>9.523809523809524</v>
      </c>
      <c r="M9" s="26">
        <v>2</v>
      </c>
      <c r="N9" s="6">
        <f t="shared" si="4"/>
        <v>4.761904761904762</v>
      </c>
      <c r="O9" s="7">
        <v>0</v>
      </c>
      <c r="P9" s="27">
        <f t="shared" si="5"/>
        <v>0</v>
      </c>
      <c r="Q9" s="32">
        <v>5</v>
      </c>
      <c r="R9" s="8">
        <f t="shared" si="6"/>
        <v>11.904761904761903</v>
      </c>
      <c r="S9" s="31">
        <v>0</v>
      </c>
      <c r="T9" s="9">
        <f t="shared" si="7"/>
        <v>0</v>
      </c>
      <c r="U9" s="15">
        <v>0</v>
      </c>
      <c r="V9" s="9">
        <f t="shared" si="8"/>
        <v>0</v>
      </c>
      <c r="X9" s="47">
        <f aca="true" t="shared" si="10" ref="X9:X33">D9-E9</f>
        <v>42</v>
      </c>
      <c r="Z9" s="16"/>
      <c r="AB9" s="16"/>
      <c r="AD9" s="16"/>
      <c r="AF9" s="16"/>
    </row>
    <row r="10" spans="2:32" ht="15.75">
      <c r="B10" s="3">
        <v>3</v>
      </c>
      <c r="C10" s="17" t="s">
        <v>3</v>
      </c>
      <c r="D10" s="131">
        <f t="shared" si="9"/>
        <v>362</v>
      </c>
      <c r="E10" s="26">
        <v>70</v>
      </c>
      <c r="F10" s="8">
        <f t="shared" si="0"/>
        <v>19.337016574585636</v>
      </c>
      <c r="G10" s="2">
        <v>39</v>
      </c>
      <c r="H10" s="8">
        <f t="shared" si="1"/>
        <v>13.356164383561644</v>
      </c>
      <c r="I10" s="31">
        <v>164</v>
      </c>
      <c r="J10" s="9">
        <f t="shared" si="2"/>
        <v>56.16438356164384</v>
      </c>
      <c r="K10" s="15">
        <v>39</v>
      </c>
      <c r="L10" s="33">
        <f t="shared" si="3"/>
        <v>13.356164383561644</v>
      </c>
      <c r="M10" s="26">
        <v>21</v>
      </c>
      <c r="N10" s="6">
        <f t="shared" si="4"/>
        <v>7.191780821917808</v>
      </c>
      <c r="O10" s="7">
        <v>0</v>
      </c>
      <c r="P10" s="27">
        <f t="shared" si="5"/>
        <v>0</v>
      </c>
      <c r="Q10" s="32">
        <v>29</v>
      </c>
      <c r="R10" s="8">
        <f t="shared" si="6"/>
        <v>9.931506849315069</v>
      </c>
      <c r="S10" s="31">
        <v>0</v>
      </c>
      <c r="T10" s="9">
        <f t="shared" si="7"/>
        <v>0</v>
      </c>
      <c r="U10" s="15">
        <v>0</v>
      </c>
      <c r="V10" s="9">
        <f t="shared" si="8"/>
        <v>0</v>
      </c>
      <c r="X10" s="47">
        <f t="shared" si="10"/>
        <v>292</v>
      </c>
      <c r="Z10" s="16"/>
      <c r="AB10" s="16"/>
      <c r="AD10" s="16"/>
      <c r="AF10" s="16"/>
    </row>
    <row r="11" spans="2:32" ht="15.75">
      <c r="B11" s="3">
        <v>4</v>
      </c>
      <c r="C11" s="17" t="s">
        <v>4</v>
      </c>
      <c r="D11" s="131">
        <f t="shared" si="9"/>
        <v>58</v>
      </c>
      <c r="E11" s="26">
        <v>17</v>
      </c>
      <c r="F11" s="8">
        <f t="shared" si="0"/>
        <v>29.310344827586203</v>
      </c>
      <c r="G11" s="2">
        <v>17</v>
      </c>
      <c r="H11" s="8">
        <f t="shared" si="1"/>
        <v>41.46341463414634</v>
      </c>
      <c r="I11" s="31">
        <v>15</v>
      </c>
      <c r="J11" s="9">
        <f t="shared" si="2"/>
        <v>36.58536585365854</v>
      </c>
      <c r="K11" s="15">
        <v>0</v>
      </c>
      <c r="L11" s="33">
        <f t="shared" si="3"/>
        <v>0</v>
      </c>
      <c r="M11" s="26">
        <v>2</v>
      </c>
      <c r="N11" s="6">
        <f t="shared" si="4"/>
        <v>4.878048780487805</v>
      </c>
      <c r="O11" s="7">
        <v>0</v>
      </c>
      <c r="P11" s="27">
        <f t="shared" si="5"/>
        <v>0</v>
      </c>
      <c r="Q11" s="32">
        <v>7</v>
      </c>
      <c r="R11" s="8">
        <f t="shared" si="6"/>
        <v>17.073170731707318</v>
      </c>
      <c r="S11" s="31">
        <v>0</v>
      </c>
      <c r="T11" s="9">
        <f t="shared" si="7"/>
        <v>0</v>
      </c>
      <c r="U11" s="15">
        <v>0</v>
      </c>
      <c r="V11" s="9">
        <f t="shared" si="8"/>
        <v>0</v>
      </c>
      <c r="X11" s="47">
        <f t="shared" si="10"/>
        <v>41</v>
      </c>
      <c r="Z11" s="16"/>
      <c r="AB11" s="16"/>
      <c r="AD11" s="16"/>
      <c r="AF11" s="16"/>
    </row>
    <row r="12" spans="2:32" ht="15.75">
      <c r="B12" s="3">
        <v>5</v>
      </c>
      <c r="C12" s="17" t="s">
        <v>5</v>
      </c>
      <c r="D12" s="131">
        <f t="shared" si="9"/>
        <v>34</v>
      </c>
      <c r="E12" s="26">
        <v>8</v>
      </c>
      <c r="F12" s="8">
        <f t="shared" si="0"/>
        <v>23.52941176470588</v>
      </c>
      <c r="G12" s="2">
        <v>10</v>
      </c>
      <c r="H12" s="8">
        <f t="shared" si="1"/>
        <v>38.46153846153847</v>
      </c>
      <c r="I12" s="31">
        <v>7</v>
      </c>
      <c r="J12" s="9">
        <f t="shared" si="2"/>
        <v>26.923076923076923</v>
      </c>
      <c r="K12" s="15">
        <v>1</v>
      </c>
      <c r="L12" s="33">
        <f t="shared" si="3"/>
        <v>3.8461538461538463</v>
      </c>
      <c r="M12" s="26">
        <v>5</v>
      </c>
      <c r="N12" s="6">
        <f t="shared" si="4"/>
        <v>19.230769230769234</v>
      </c>
      <c r="O12" s="7">
        <v>0</v>
      </c>
      <c r="P12" s="27">
        <f t="shared" si="5"/>
        <v>0</v>
      </c>
      <c r="Q12" s="32">
        <v>3</v>
      </c>
      <c r="R12" s="8">
        <f t="shared" si="6"/>
        <v>11.538461538461538</v>
      </c>
      <c r="S12" s="31">
        <v>0</v>
      </c>
      <c r="T12" s="9">
        <f t="shared" si="7"/>
        <v>0</v>
      </c>
      <c r="U12" s="15">
        <v>0</v>
      </c>
      <c r="V12" s="9">
        <f t="shared" si="8"/>
        <v>0</v>
      </c>
      <c r="X12" s="47">
        <f t="shared" si="10"/>
        <v>26</v>
      </c>
      <c r="Z12" s="16"/>
      <c r="AB12" s="16"/>
      <c r="AD12" s="16"/>
      <c r="AF12" s="16"/>
    </row>
    <row r="13" spans="2:32" ht="15.75">
      <c r="B13" s="3">
        <v>6</v>
      </c>
      <c r="C13" s="17" t="s">
        <v>6</v>
      </c>
      <c r="D13" s="131">
        <f t="shared" si="9"/>
        <v>148</v>
      </c>
      <c r="E13" s="26">
        <v>21</v>
      </c>
      <c r="F13" s="8">
        <f t="shared" si="0"/>
        <v>14.18918918918919</v>
      </c>
      <c r="G13" s="2">
        <v>48</v>
      </c>
      <c r="H13" s="8">
        <f t="shared" si="1"/>
        <v>37.79527559055118</v>
      </c>
      <c r="I13" s="31">
        <v>26</v>
      </c>
      <c r="J13" s="9">
        <f t="shared" si="2"/>
        <v>20.47244094488189</v>
      </c>
      <c r="K13" s="15">
        <v>9</v>
      </c>
      <c r="L13" s="33">
        <f t="shared" si="3"/>
        <v>7.086614173228346</v>
      </c>
      <c r="M13" s="26">
        <v>20</v>
      </c>
      <c r="N13" s="6">
        <f t="shared" si="4"/>
        <v>15.748031496062993</v>
      </c>
      <c r="O13" s="7">
        <v>0</v>
      </c>
      <c r="P13" s="27">
        <f t="shared" si="5"/>
        <v>0</v>
      </c>
      <c r="Q13" s="32">
        <v>24</v>
      </c>
      <c r="R13" s="8">
        <f t="shared" si="6"/>
        <v>18.89763779527559</v>
      </c>
      <c r="S13" s="31">
        <v>0</v>
      </c>
      <c r="T13" s="9">
        <f t="shared" si="7"/>
        <v>0</v>
      </c>
      <c r="U13" s="15">
        <v>0</v>
      </c>
      <c r="V13" s="9">
        <f t="shared" si="8"/>
        <v>0</v>
      </c>
      <c r="X13" s="47">
        <f t="shared" si="10"/>
        <v>127</v>
      </c>
      <c r="Z13" s="16"/>
      <c r="AB13" s="16"/>
      <c r="AD13" s="16"/>
      <c r="AF13" s="16"/>
    </row>
    <row r="14" spans="2:32" ht="15.75">
      <c r="B14" s="3">
        <v>7</v>
      </c>
      <c r="C14" s="17" t="s">
        <v>7</v>
      </c>
      <c r="D14" s="131">
        <f t="shared" si="9"/>
        <v>50</v>
      </c>
      <c r="E14" s="26">
        <v>4</v>
      </c>
      <c r="F14" s="8">
        <f t="shared" si="0"/>
        <v>8</v>
      </c>
      <c r="G14" s="2">
        <v>20</v>
      </c>
      <c r="H14" s="8">
        <f t="shared" si="1"/>
        <v>43.47826086956522</v>
      </c>
      <c r="I14" s="31">
        <v>13</v>
      </c>
      <c r="J14" s="9">
        <f t="shared" si="2"/>
        <v>28.26086956521739</v>
      </c>
      <c r="K14" s="15">
        <v>5</v>
      </c>
      <c r="L14" s="33">
        <f t="shared" si="3"/>
        <v>10.869565217391305</v>
      </c>
      <c r="M14" s="26">
        <v>4</v>
      </c>
      <c r="N14" s="6">
        <f t="shared" si="4"/>
        <v>8.695652173913043</v>
      </c>
      <c r="O14" s="7">
        <v>1</v>
      </c>
      <c r="P14" s="27">
        <f t="shared" si="5"/>
        <v>2.1739130434782608</v>
      </c>
      <c r="Q14" s="32">
        <v>3</v>
      </c>
      <c r="R14" s="8">
        <f t="shared" si="6"/>
        <v>6.521739130434782</v>
      </c>
      <c r="S14" s="31">
        <v>0</v>
      </c>
      <c r="T14" s="9">
        <f t="shared" si="7"/>
        <v>0</v>
      </c>
      <c r="U14" s="15">
        <v>0</v>
      </c>
      <c r="V14" s="9">
        <f t="shared" si="8"/>
        <v>0</v>
      </c>
      <c r="X14" s="47">
        <f t="shared" si="10"/>
        <v>46</v>
      </c>
      <c r="Z14" s="16"/>
      <c r="AB14" s="16"/>
      <c r="AD14" s="16"/>
      <c r="AF14" s="16"/>
    </row>
    <row r="15" spans="2:32" ht="15.75">
      <c r="B15" s="3">
        <v>8</v>
      </c>
      <c r="C15" s="17" t="s">
        <v>8</v>
      </c>
      <c r="D15" s="131">
        <f t="shared" si="9"/>
        <v>60</v>
      </c>
      <c r="E15" s="26">
        <v>3</v>
      </c>
      <c r="F15" s="8">
        <f t="shared" si="0"/>
        <v>5</v>
      </c>
      <c r="G15" s="2">
        <v>24</v>
      </c>
      <c r="H15" s="8">
        <f t="shared" si="1"/>
        <v>42.10526315789473</v>
      </c>
      <c r="I15" s="31">
        <v>10</v>
      </c>
      <c r="J15" s="9">
        <f t="shared" si="2"/>
        <v>17.543859649122805</v>
      </c>
      <c r="K15" s="15">
        <v>3</v>
      </c>
      <c r="L15" s="33">
        <f t="shared" si="3"/>
        <v>5.263157894736842</v>
      </c>
      <c r="M15" s="26">
        <v>12</v>
      </c>
      <c r="N15" s="6">
        <f t="shared" si="4"/>
        <v>21.052631578947366</v>
      </c>
      <c r="O15" s="7">
        <v>0</v>
      </c>
      <c r="P15" s="27">
        <f t="shared" si="5"/>
        <v>0</v>
      </c>
      <c r="Q15" s="32">
        <v>8</v>
      </c>
      <c r="R15" s="8">
        <f t="shared" si="6"/>
        <v>14.035087719298245</v>
      </c>
      <c r="S15" s="31">
        <v>0</v>
      </c>
      <c r="T15" s="9">
        <f t="shared" si="7"/>
        <v>0</v>
      </c>
      <c r="U15" s="15">
        <v>0</v>
      </c>
      <c r="V15" s="9">
        <f t="shared" si="8"/>
        <v>0</v>
      </c>
      <c r="X15" s="47">
        <f t="shared" si="10"/>
        <v>57</v>
      </c>
      <c r="Z15" s="16"/>
      <c r="AB15" s="16"/>
      <c r="AD15" s="16"/>
      <c r="AF15" s="16"/>
    </row>
    <row r="16" spans="2:32" ht="15.75">
      <c r="B16" s="3">
        <v>9</v>
      </c>
      <c r="C16" s="17" t="s">
        <v>9</v>
      </c>
      <c r="D16" s="131">
        <f t="shared" si="9"/>
        <v>55</v>
      </c>
      <c r="E16" s="26">
        <v>6</v>
      </c>
      <c r="F16" s="8">
        <f t="shared" si="0"/>
        <v>10.909090909090908</v>
      </c>
      <c r="G16" s="2">
        <v>18</v>
      </c>
      <c r="H16" s="8">
        <f t="shared" si="1"/>
        <v>36.734693877551024</v>
      </c>
      <c r="I16" s="31">
        <v>21</v>
      </c>
      <c r="J16" s="9">
        <f t="shared" si="2"/>
        <v>42.857142857142854</v>
      </c>
      <c r="K16" s="15">
        <v>6</v>
      </c>
      <c r="L16" s="33">
        <f t="shared" si="3"/>
        <v>12.244897959183673</v>
      </c>
      <c r="M16" s="26">
        <v>1</v>
      </c>
      <c r="N16" s="6">
        <f t="shared" si="4"/>
        <v>2.0408163265306123</v>
      </c>
      <c r="O16" s="7">
        <v>1</v>
      </c>
      <c r="P16" s="27">
        <f t="shared" si="5"/>
        <v>2.0408163265306123</v>
      </c>
      <c r="Q16" s="32">
        <v>2</v>
      </c>
      <c r="R16" s="8">
        <f t="shared" si="6"/>
        <v>4.081632653061225</v>
      </c>
      <c r="S16" s="31">
        <v>0</v>
      </c>
      <c r="T16" s="9">
        <f t="shared" si="7"/>
        <v>0</v>
      </c>
      <c r="U16" s="15">
        <v>0</v>
      </c>
      <c r="V16" s="9">
        <f t="shared" si="8"/>
        <v>0</v>
      </c>
      <c r="X16" s="47">
        <f t="shared" si="10"/>
        <v>49</v>
      </c>
      <c r="Z16" s="16"/>
      <c r="AB16" s="16"/>
      <c r="AD16" s="16"/>
      <c r="AF16" s="16"/>
    </row>
    <row r="17" spans="2:32" ht="15.75">
      <c r="B17" s="3">
        <v>10</v>
      </c>
      <c r="C17" s="17" t="s">
        <v>10</v>
      </c>
      <c r="D17" s="131">
        <f t="shared" si="9"/>
        <v>61</v>
      </c>
      <c r="E17" s="26">
        <v>13</v>
      </c>
      <c r="F17" s="8">
        <f t="shared" si="0"/>
        <v>21.311475409836063</v>
      </c>
      <c r="G17" s="2">
        <v>7</v>
      </c>
      <c r="H17" s="8">
        <f t="shared" si="1"/>
        <v>14.583333333333334</v>
      </c>
      <c r="I17" s="31">
        <v>24</v>
      </c>
      <c r="J17" s="9">
        <f t="shared" si="2"/>
        <v>50</v>
      </c>
      <c r="K17" s="15">
        <v>10</v>
      </c>
      <c r="L17" s="33">
        <f t="shared" si="3"/>
        <v>20.833333333333336</v>
      </c>
      <c r="M17" s="26">
        <v>3</v>
      </c>
      <c r="N17" s="6">
        <f t="shared" si="4"/>
        <v>6.25</v>
      </c>
      <c r="O17" s="7">
        <v>0</v>
      </c>
      <c r="P17" s="27">
        <f t="shared" si="5"/>
        <v>0</v>
      </c>
      <c r="Q17" s="32">
        <v>4</v>
      </c>
      <c r="R17" s="8">
        <f t="shared" si="6"/>
        <v>8.333333333333332</v>
      </c>
      <c r="S17" s="31">
        <v>0</v>
      </c>
      <c r="T17" s="9">
        <f t="shared" si="7"/>
        <v>0</v>
      </c>
      <c r="U17" s="15">
        <v>0</v>
      </c>
      <c r="V17" s="9">
        <f t="shared" si="8"/>
        <v>0</v>
      </c>
      <c r="X17" s="47">
        <f t="shared" si="10"/>
        <v>48</v>
      </c>
      <c r="Z17" s="16"/>
      <c r="AB17" s="16"/>
      <c r="AD17" s="16"/>
      <c r="AF17" s="16"/>
    </row>
    <row r="18" spans="2:32" ht="15.75">
      <c r="B18" s="3">
        <v>11</v>
      </c>
      <c r="C18" s="17" t="s">
        <v>11</v>
      </c>
      <c r="D18" s="131">
        <f t="shared" si="9"/>
        <v>38</v>
      </c>
      <c r="E18" s="26">
        <v>10</v>
      </c>
      <c r="F18" s="8">
        <f t="shared" si="0"/>
        <v>26.31578947368421</v>
      </c>
      <c r="G18" s="2">
        <v>0</v>
      </c>
      <c r="H18" s="8">
        <f t="shared" si="1"/>
        <v>0</v>
      </c>
      <c r="I18" s="31">
        <v>15</v>
      </c>
      <c r="J18" s="9">
        <f t="shared" si="2"/>
        <v>53.57142857142857</v>
      </c>
      <c r="K18" s="15">
        <v>3</v>
      </c>
      <c r="L18" s="33">
        <f t="shared" si="3"/>
        <v>10.714285714285714</v>
      </c>
      <c r="M18" s="26">
        <v>3</v>
      </c>
      <c r="N18" s="6">
        <f t="shared" si="4"/>
        <v>10.714285714285714</v>
      </c>
      <c r="O18" s="7">
        <v>2</v>
      </c>
      <c r="P18" s="27">
        <f t="shared" si="5"/>
        <v>7.142857142857142</v>
      </c>
      <c r="Q18" s="32">
        <v>5</v>
      </c>
      <c r="R18" s="8">
        <f t="shared" si="6"/>
        <v>17.857142857142858</v>
      </c>
      <c r="S18" s="31">
        <v>0</v>
      </c>
      <c r="T18" s="9">
        <f t="shared" si="7"/>
        <v>0</v>
      </c>
      <c r="U18" s="15">
        <v>0</v>
      </c>
      <c r="V18" s="9">
        <f t="shared" si="8"/>
        <v>0</v>
      </c>
      <c r="X18" s="47">
        <f t="shared" si="10"/>
        <v>28</v>
      </c>
      <c r="Z18" s="16"/>
      <c r="AB18" s="16"/>
      <c r="AD18" s="16"/>
      <c r="AF18" s="16"/>
    </row>
    <row r="19" spans="2:32" ht="15.75">
      <c r="B19" s="3">
        <v>12</v>
      </c>
      <c r="C19" s="17" t="s">
        <v>12</v>
      </c>
      <c r="D19" s="131">
        <f t="shared" si="9"/>
        <v>77</v>
      </c>
      <c r="E19" s="26">
        <v>12</v>
      </c>
      <c r="F19" s="8">
        <f t="shared" si="0"/>
        <v>15.584415584415584</v>
      </c>
      <c r="G19" s="2">
        <v>14</v>
      </c>
      <c r="H19" s="8">
        <f t="shared" si="1"/>
        <v>21.53846153846154</v>
      </c>
      <c r="I19" s="31">
        <v>19</v>
      </c>
      <c r="J19" s="9">
        <f t="shared" si="2"/>
        <v>29.230769230769234</v>
      </c>
      <c r="K19" s="15">
        <v>28</v>
      </c>
      <c r="L19" s="33">
        <f t="shared" si="3"/>
        <v>43.07692307692308</v>
      </c>
      <c r="M19" s="26">
        <v>2</v>
      </c>
      <c r="N19" s="6">
        <f t="shared" si="4"/>
        <v>3.076923076923077</v>
      </c>
      <c r="O19" s="7">
        <v>0</v>
      </c>
      <c r="P19" s="27">
        <f t="shared" si="5"/>
        <v>0</v>
      </c>
      <c r="Q19" s="32">
        <v>2</v>
      </c>
      <c r="R19" s="8">
        <f t="shared" si="6"/>
        <v>3.076923076923077</v>
      </c>
      <c r="S19" s="31">
        <v>0</v>
      </c>
      <c r="T19" s="9">
        <f t="shared" si="7"/>
        <v>0</v>
      </c>
      <c r="U19" s="15">
        <v>0</v>
      </c>
      <c r="V19" s="9">
        <f t="shared" si="8"/>
        <v>0</v>
      </c>
      <c r="X19" s="47">
        <f t="shared" si="10"/>
        <v>65</v>
      </c>
      <c r="Z19" s="16"/>
      <c r="AB19" s="16"/>
      <c r="AD19" s="16"/>
      <c r="AF19" s="16"/>
    </row>
    <row r="20" spans="2:32" ht="15.75">
      <c r="B20" s="3">
        <v>13</v>
      </c>
      <c r="C20" s="17" t="s">
        <v>13</v>
      </c>
      <c r="D20" s="131">
        <f t="shared" si="9"/>
        <v>57</v>
      </c>
      <c r="E20" s="26">
        <v>24</v>
      </c>
      <c r="F20" s="8">
        <f t="shared" si="0"/>
        <v>42.10526315789473</v>
      </c>
      <c r="G20" s="2">
        <v>1</v>
      </c>
      <c r="H20" s="8">
        <f t="shared" si="1"/>
        <v>3.0303030303030303</v>
      </c>
      <c r="I20" s="31">
        <v>18</v>
      </c>
      <c r="J20" s="9">
        <f t="shared" si="2"/>
        <v>54.54545454545454</v>
      </c>
      <c r="K20" s="15">
        <v>5</v>
      </c>
      <c r="L20" s="33">
        <f t="shared" si="3"/>
        <v>15.151515151515152</v>
      </c>
      <c r="M20" s="26">
        <v>2</v>
      </c>
      <c r="N20" s="6">
        <f t="shared" si="4"/>
        <v>6.0606060606060606</v>
      </c>
      <c r="O20" s="7">
        <v>0</v>
      </c>
      <c r="P20" s="27">
        <f t="shared" si="5"/>
        <v>0</v>
      </c>
      <c r="Q20" s="32">
        <v>7</v>
      </c>
      <c r="R20" s="8">
        <f t="shared" si="6"/>
        <v>21.21212121212121</v>
      </c>
      <c r="S20" s="31">
        <v>0</v>
      </c>
      <c r="T20" s="9">
        <f t="shared" si="7"/>
        <v>0</v>
      </c>
      <c r="U20" s="15">
        <v>0</v>
      </c>
      <c r="V20" s="9">
        <f t="shared" si="8"/>
        <v>0</v>
      </c>
      <c r="X20" s="47">
        <f t="shared" si="10"/>
        <v>33</v>
      </c>
      <c r="Z20" s="16"/>
      <c r="AB20" s="16"/>
      <c r="AD20" s="16"/>
      <c r="AF20" s="16"/>
    </row>
    <row r="21" spans="2:32" ht="15.75">
      <c r="B21" s="3">
        <v>14</v>
      </c>
      <c r="C21" s="17" t="s">
        <v>14</v>
      </c>
      <c r="D21" s="131">
        <f t="shared" si="9"/>
        <v>180</v>
      </c>
      <c r="E21" s="26">
        <v>20</v>
      </c>
      <c r="F21" s="8">
        <f t="shared" si="0"/>
        <v>11.11111111111111</v>
      </c>
      <c r="G21" s="2">
        <v>43</v>
      </c>
      <c r="H21" s="8">
        <f t="shared" si="1"/>
        <v>26.875</v>
      </c>
      <c r="I21" s="31">
        <v>45</v>
      </c>
      <c r="J21" s="9">
        <f t="shared" si="2"/>
        <v>28.125</v>
      </c>
      <c r="K21" s="15">
        <v>12</v>
      </c>
      <c r="L21" s="33">
        <f t="shared" si="3"/>
        <v>7.5</v>
      </c>
      <c r="M21" s="26">
        <v>16</v>
      </c>
      <c r="N21" s="6">
        <f t="shared" si="4"/>
        <v>10</v>
      </c>
      <c r="O21" s="7">
        <v>3</v>
      </c>
      <c r="P21" s="27">
        <f t="shared" si="5"/>
        <v>1.875</v>
      </c>
      <c r="Q21" s="32">
        <v>41</v>
      </c>
      <c r="R21" s="8">
        <f t="shared" si="6"/>
        <v>25.624999999999996</v>
      </c>
      <c r="S21" s="31">
        <v>0</v>
      </c>
      <c r="T21" s="9">
        <f t="shared" si="7"/>
        <v>0</v>
      </c>
      <c r="U21" s="15">
        <v>0</v>
      </c>
      <c r="V21" s="9">
        <f t="shared" si="8"/>
        <v>0</v>
      </c>
      <c r="X21" s="47">
        <f t="shared" si="10"/>
        <v>160</v>
      </c>
      <c r="Z21" s="16"/>
      <c r="AB21" s="16"/>
      <c r="AD21" s="16"/>
      <c r="AF21" s="16"/>
    </row>
    <row r="22" spans="2:32" ht="15.75">
      <c r="B22" s="3">
        <v>15</v>
      </c>
      <c r="C22" s="17" t="s">
        <v>15</v>
      </c>
      <c r="D22" s="131">
        <f t="shared" si="9"/>
        <v>72</v>
      </c>
      <c r="E22" s="26">
        <v>19</v>
      </c>
      <c r="F22" s="8">
        <f t="shared" si="0"/>
        <v>26.38888888888889</v>
      </c>
      <c r="G22" s="2">
        <v>28</v>
      </c>
      <c r="H22" s="8">
        <f t="shared" si="1"/>
        <v>52.83018867924528</v>
      </c>
      <c r="I22" s="31">
        <v>11</v>
      </c>
      <c r="J22" s="9">
        <f t="shared" si="2"/>
        <v>20.754716981132077</v>
      </c>
      <c r="K22" s="15">
        <v>3</v>
      </c>
      <c r="L22" s="33">
        <f t="shared" si="3"/>
        <v>5.660377358490567</v>
      </c>
      <c r="M22" s="26">
        <v>5</v>
      </c>
      <c r="N22" s="6">
        <f t="shared" si="4"/>
        <v>9.433962264150944</v>
      </c>
      <c r="O22" s="7">
        <v>1</v>
      </c>
      <c r="P22" s="27">
        <f t="shared" si="5"/>
        <v>1.8867924528301887</v>
      </c>
      <c r="Q22" s="32">
        <v>5</v>
      </c>
      <c r="R22" s="8">
        <f t="shared" si="6"/>
        <v>9.433962264150944</v>
      </c>
      <c r="S22" s="31">
        <v>0</v>
      </c>
      <c r="T22" s="9">
        <f t="shared" si="7"/>
        <v>0</v>
      </c>
      <c r="U22" s="15">
        <v>0</v>
      </c>
      <c r="V22" s="9">
        <f t="shared" si="8"/>
        <v>0</v>
      </c>
      <c r="X22" s="47">
        <f t="shared" si="10"/>
        <v>53</v>
      </c>
      <c r="Z22" s="16"/>
      <c r="AB22" s="16"/>
      <c r="AD22" s="16"/>
      <c r="AF22" s="16"/>
    </row>
    <row r="23" spans="2:32" ht="15.75">
      <c r="B23" s="3">
        <v>16</v>
      </c>
      <c r="C23" s="17" t="s">
        <v>16</v>
      </c>
      <c r="D23" s="131">
        <f t="shared" si="9"/>
        <v>53</v>
      </c>
      <c r="E23" s="26">
        <v>2</v>
      </c>
      <c r="F23" s="8">
        <f t="shared" si="0"/>
        <v>3.7735849056603774</v>
      </c>
      <c r="G23" s="2">
        <v>18</v>
      </c>
      <c r="H23" s="8">
        <f t="shared" si="1"/>
        <v>35.294117647058826</v>
      </c>
      <c r="I23" s="31">
        <v>18</v>
      </c>
      <c r="J23" s="9">
        <f t="shared" si="2"/>
        <v>35.294117647058826</v>
      </c>
      <c r="K23" s="15">
        <v>4</v>
      </c>
      <c r="L23" s="33">
        <f t="shared" si="3"/>
        <v>7.8431372549019605</v>
      </c>
      <c r="M23" s="26">
        <v>8</v>
      </c>
      <c r="N23" s="6">
        <f t="shared" si="4"/>
        <v>15.686274509803921</v>
      </c>
      <c r="O23" s="7">
        <v>0</v>
      </c>
      <c r="P23" s="27">
        <f t="shared" si="5"/>
        <v>0</v>
      </c>
      <c r="Q23" s="32">
        <v>3</v>
      </c>
      <c r="R23" s="8">
        <f t="shared" si="6"/>
        <v>5.88235294117647</v>
      </c>
      <c r="S23" s="31">
        <v>0</v>
      </c>
      <c r="T23" s="9">
        <f t="shared" si="7"/>
        <v>0</v>
      </c>
      <c r="U23" s="15">
        <v>0</v>
      </c>
      <c r="V23" s="9">
        <f t="shared" si="8"/>
        <v>0</v>
      </c>
      <c r="X23" s="47">
        <f t="shared" si="10"/>
        <v>51</v>
      </c>
      <c r="Z23" s="16"/>
      <c r="AB23" s="16"/>
      <c r="AD23" s="16"/>
      <c r="AF23" s="16"/>
    </row>
    <row r="24" spans="2:32" ht="15.75">
      <c r="B24" s="3">
        <v>17</v>
      </c>
      <c r="C24" s="17" t="s">
        <v>17</v>
      </c>
      <c r="D24" s="131">
        <f t="shared" si="9"/>
        <v>22</v>
      </c>
      <c r="E24" s="26">
        <v>2</v>
      </c>
      <c r="F24" s="8">
        <f t="shared" si="0"/>
        <v>9.090909090909092</v>
      </c>
      <c r="G24" s="2">
        <v>3</v>
      </c>
      <c r="H24" s="8">
        <f t="shared" si="1"/>
        <v>15</v>
      </c>
      <c r="I24" s="31">
        <v>11</v>
      </c>
      <c r="J24" s="9">
        <f t="shared" si="2"/>
        <v>55.00000000000001</v>
      </c>
      <c r="K24" s="15">
        <v>4</v>
      </c>
      <c r="L24" s="33">
        <f t="shared" si="3"/>
        <v>20</v>
      </c>
      <c r="M24" s="26">
        <v>1</v>
      </c>
      <c r="N24" s="6">
        <f t="shared" si="4"/>
        <v>5</v>
      </c>
      <c r="O24" s="7">
        <v>0</v>
      </c>
      <c r="P24" s="27">
        <f t="shared" si="5"/>
        <v>0</v>
      </c>
      <c r="Q24" s="32">
        <v>1</v>
      </c>
      <c r="R24" s="8">
        <f t="shared" si="6"/>
        <v>5</v>
      </c>
      <c r="S24" s="31">
        <v>0</v>
      </c>
      <c r="T24" s="9">
        <f t="shared" si="7"/>
        <v>0</v>
      </c>
      <c r="U24" s="15">
        <v>0</v>
      </c>
      <c r="V24" s="9">
        <f t="shared" si="8"/>
        <v>0</v>
      </c>
      <c r="X24" s="47">
        <f t="shared" si="10"/>
        <v>20</v>
      </c>
      <c r="Z24" s="16"/>
      <c r="AB24" s="16"/>
      <c r="AD24" s="16"/>
      <c r="AF24" s="16"/>
    </row>
    <row r="25" spans="2:32" ht="15.75">
      <c r="B25" s="3">
        <v>18</v>
      </c>
      <c r="C25" s="17" t="s">
        <v>18</v>
      </c>
      <c r="D25" s="131">
        <f t="shared" si="9"/>
        <v>14</v>
      </c>
      <c r="E25" s="26">
        <v>2</v>
      </c>
      <c r="F25" s="8">
        <f t="shared" si="0"/>
        <v>14.285714285714285</v>
      </c>
      <c r="G25" s="2">
        <v>8</v>
      </c>
      <c r="H25" s="8">
        <f t="shared" si="1"/>
        <v>66.66666666666666</v>
      </c>
      <c r="I25" s="31">
        <v>3</v>
      </c>
      <c r="J25" s="9">
        <f t="shared" si="2"/>
        <v>25</v>
      </c>
      <c r="K25" s="15">
        <v>1</v>
      </c>
      <c r="L25" s="33">
        <f t="shared" si="3"/>
        <v>8.333333333333332</v>
      </c>
      <c r="M25" s="26">
        <v>0</v>
      </c>
      <c r="N25" s="6">
        <f t="shared" si="4"/>
        <v>0</v>
      </c>
      <c r="O25" s="7">
        <v>0</v>
      </c>
      <c r="P25" s="27">
        <f t="shared" si="5"/>
        <v>0</v>
      </c>
      <c r="Q25" s="32">
        <v>0</v>
      </c>
      <c r="R25" s="8">
        <f t="shared" si="6"/>
        <v>0</v>
      </c>
      <c r="S25" s="31">
        <v>0</v>
      </c>
      <c r="T25" s="9">
        <f t="shared" si="7"/>
        <v>0</v>
      </c>
      <c r="U25" s="15">
        <v>0</v>
      </c>
      <c r="V25" s="9">
        <f t="shared" si="8"/>
        <v>0</v>
      </c>
      <c r="X25" s="47">
        <f t="shared" si="10"/>
        <v>12</v>
      </c>
      <c r="Z25" s="16"/>
      <c r="AB25" s="16"/>
      <c r="AD25" s="16"/>
      <c r="AF25" s="16"/>
    </row>
    <row r="26" spans="2:32" ht="15.75">
      <c r="B26" s="3">
        <v>19</v>
      </c>
      <c r="C26" s="17" t="s">
        <v>19</v>
      </c>
      <c r="D26" s="131">
        <f t="shared" si="9"/>
        <v>83</v>
      </c>
      <c r="E26" s="26">
        <v>7</v>
      </c>
      <c r="F26" s="8">
        <f t="shared" si="0"/>
        <v>8.433734939759036</v>
      </c>
      <c r="G26" s="2">
        <v>26</v>
      </c>
      <c r="H26" s="8">
        <f t="shared" si="1"/>
        <v>34.21052631578947</v>
      </c>
      <c r="I26" s="31">
        <v>25</v>
      </c>
      <c r="J26" s="9">
        <f t="shared" si="2"/>
        <v>32.89473684210527</v>
      </c>
      <c r="K26" s="15">
        <v>5</v>
      </c>
      <c r="L26" s="33">
        <f t="shared" si="3"/>
        <v>6.578947368421052</v>
      </c>
      <c r="M26" s="26">
        <v>6</v>
      </c>
      <c r="N26" s="6">
        <f t="shared" si="4"/>
        <v>7.894736842105263</v>
      </c>
      <c r="O26" s="7">
        <v>2</v>
      </c>
      <c r="P26" s="27">
        <f t="shared" si="5"/>
        <v>2.631578947368421</v>
      </c>
      <c r="Q26" s="32">
        <v>12</v>
      </c>
      <c r="R26" s="8">
        <f t="shared" si="6"/>
        <v>15.789473684210526</v>
      </c>
      <c r="S26" s="31">
        <v>0</v>
      </c>
      <c r="T26" s="9">
        <f t="shared" si="7"/>
        <v>0</v>
      </c>
      <c r="U26" s="15">
        <v>0</v>
      </c>
      <c r="V26" s="9">
        <f t="shared" si="8"/>
        <v>0</v>
      </c>
      <c r="X26" s="47">
        <f t="shared" si="10"/>
        <v>76</v>
      </c>
      <c r="Z26" s="16"/>
      <c r="AB26" s="16"/>
      <c r="AD26" s="16"/>
      <c r="AF26" s="16"/>
    </row>
    <row r="27" spans="2:32" ht="15.75">
      <c r="B27" s="3">
        <v>20</v>
      </c>
      <c r="C27" s="17" t="s">
        <v>20</v>
      </c>
      <c r="D27" s="131">
        <f t="shared" si="9"/>
        <v>51</v>
      </c>
      <c r="E27" s="26">
        <v>12</v>
      </c>
      <c r="F27" s="8">
        <f t="shared" si="0"/>
        <v>23.52941176470588</v>
      </c>
      <c r="G27" s="2">
        <v>11</v>
      </c>
      <c r="H27" s="8">
        <f t="shared" si="1"/>
        <v>28.205128205128204</v>
      </c>
      <c r="I27" s="31">
        <v>13</v>
      </c>
      <c r="J27" s="9">
        <f t="shared" si="2"/>
        <v>33.33333333333333</v>
      </c>
      <c r="K27" s="15">
        <v>4</v>
      </c>
      <c r="L27" s="33">
        <f t="shared" si="3"/>
        <v>10.256410256410255</v>
      </c>
      <c r="M27" s="26">
        <v>4</v>
      </c>
      <c r="N27" s="6">
        <f t="shared" si="4"/>
        <v>10.256410256410255</v>
      </c>
      <c r="O27" s="7">
        <v>0</v>
      </c>
      <c r="P27" s="27">
        <f t="shared" si="5"/>
        <v>0</v>
      </c>
      <c r="Q27" s="32">
        <v>7</v>
      </c>
      <c r="R27" s="8">
        <f t="shared" si="6"/>
        <v>17.94871794871795</v>
      </c>
      <c r="S27" s="31">
        <v>0</v>
      </c>
      <c r="T27" s="9">
        <f t="shared" si="7"/>
        <v>0</v>
      </c>
      <c r="U27" s="15">
        <v>0</v>
      </c>
      <c r="V27" s="9">
        <f t="shared" si="8"/>
        <v>0</v>
      </c>
      <c r="X27" s="47">
        <f t="shared" si="10"/>
        <v>39</v>
      </c>
      <c r="Z27" s="16"/>
      <c r="AB27" s="16"/>
      <c r="AD27" s="16"/>
      <c r="AF27" s="16"/>
    </row>
    <row r="28" spans="2:32" ht="15.75">
      <c r="B28" s="3">
        <v>21</v>
      </c>
      <c r="C28" s="17" t="s">
        <v>21</v>
      </c>
      <c r="D28" s="131">
        <f t="shared" si="9"/>
        <v>92</v>
      </c>
      <c r="E28" s="26">
        <v>14</v>
      </c>
      <c r="F28" s="8">
        <f t="shared" si="0"/>
        <v>15.217391304347828</v>
      </c>
      <c r="G28" s="2">
        <v>10</v>
      </c>
      <c r="H28" s="8">
        <f t="shared" si="1"/>
        <v>12.82051282051282</v>
      </c>
      <c r="I28" s="31">
        <v>34</v>
      </c>
      <c r="J28" s="9">
        <f t="shared" si="2"/>
        <v>43.58974358974359</v>
      </c>
      <c r="K28" s="15">
        <v>9</v>
      </c>
      <c r="L28" s="33">
        <f t="shared" si="3"/>
        <v>11.538461538461538</v>
      </c>
      <c r="M28" s="26">
        <v>9</v>
      </c>
      <c r="N28" s="6">
        <f t="shared" si="4"/>
        <v>11.538461538461538</v>
      </c>
      <c r="O28" s="7">
        <v>7</v>
      </c>
      <c r="P28" s="27">
        <f t="shared" si="5"/>
        <v>8.974358974358974</v>
      </c>
      <c r="Q28" s="32">
        <v>9</v>
      </c>
      <c r="R28" s="8">
        <f t="shared" si="6"/>
        <v>11.538461538461538</v>
      </c>
      <c r="S28" s="31">
        <v>0</v>
      </c>
      <c r="T28" s="9">
        <f t="shared" si="7"/>
        <v>0</v>
      </c>
      <c r="U28" s="15">
        <v>0</v>
      </c>
      <c r="V28" s="9">
        <f t="shared" si="8"/>
        <v>0</v>
      </c>
      <c r="X28" s="47">
        <f t="shared" si="10"/>
        <v>78</v>
      </c>
      <c r="Z28" s="16"/>
      <c r="AB28" s="16"/>
      <c r="AD28" s="16"/>
      <c r="AF28" s="16"/>
    </row>
    <row r="29" spans="2:32" ht="15.75">
      <c r="B29" s="3">
        <v>22</v>
      </c>
      <c r="C29" s="17" t="s">
        <v>22</v>
      </c>
      <c r="D29" s="131">
        <f t="shared" si="9"/>
        <v>56</v>
      </c>
      <c r="E29" s="26">
        <v>6</v>
      </c>
      <c r="F29" s="8">
        <f t="shared" si="0"/>
        <v>10.714285714285714</v>
      </c>
      <c r="G29" s="2">
        <v>20</v>
      </c>
      <c r="H29" s="8">
        <f t="shared" si="1"/>
        <v>40</v>
      </c>
      <c r="I29" s="31">
        <v>18</v>
      </c>
      <c r="J29" s="9">
        <f t="shared" si="2"/>
        <v>36</v>
      </c>
      <c r="K29" s="15">
        <v>5</v>
      </c>
      <c r="L29" s="33">
        <f t="shared" si="3"/>
        <v>10</v>
      </c>
      <c r="M29" s="26">
        <v>5</v>
      </c>
      <c r="N29" s="6">
        <f t="shared" si="4"/>
        <v>10</v>
      </c>
      <c r="O29" s="7">
        <v>1</v>
      </c>
      <c r="P29" s="27">
        <f t="shared" si="5"/>
        <v>2</v>
      </c>
      <c r="Q29" s="32">
        <v>1</v>
      </c>
      <c r="R29" s="8">
        <f t="shared" si="6"/>
        <v>2</v>
      </c>
      <c r="S29" s="31">
        <v>0</v>
      </c>
      <c r="T29" s="9">
        <f t="shared" si="7"/>
        <v>0</v>
      </c>
      <c r="U29" s="15">
        <v>0</v>
      </c>
      <c r="V29" s="9">
        <f t="shared" si="8"/>
        <v>0</v>
      </c>
      <c r="X29" s="47">
        <f t="shared" si="10"/>
        <v>50</v>
      </c>
      <c r="Z29" s="16"/>
      <c r="AB29" s="16"/>
      <c r="AD29" s="16"/>
      <c r="AF29" s="16"/>
    </row>
    <row r="30" spans="2:32" ht="15.75">
      <c r="B30" s="3">
        <v>23</v>
      </c>
      <c r="C30" s="17" t="s">
        <v>23</v>
      </c>
      <c r="D30" s="131">
        <f t="shared" si="9"/>
        <v>33</v>
      </c>
      <c r="E30" s="26">
        <v>3</v>
      </c>
      <c r="F30" s="8">
        <f t="shared" si="0"/>
        <v>9.090909090909092</v>
      </c>
      <c r="G30" s="2">
        <v>9</v>
      </c>
      <c r="H30" s="8">
        <f t="shared" si="1"/>
        <v>30</v>
      </c>
      <c r="I30" s="31">
        <v>12</v>
      </c>
      <c r="J30" s="9">
        <f t="shared" si="2"/>
        <v>40</v>
      </c>
      <c r="K30" s="15">
        <v>2</v>
      </c>
      <c r="L30" s="33">
        <f t="shared" si="3"/>
        <v>6.666666666666667</v>
      </c>
      <c r="M30" s="26">
        <v>3</v>
      </c>
      <c r="N30" s="6">
        <f t="shared" si="4"/>
        <v>10</v>
      </c>
      <c r="O30" s="7">
        <v>0</v>
      </c>
      <c r="P30" s="27">
        <f t="shared" si="5"/>
        <v>0</v>
      </c>
      <c r="Q30" s="32">
        <v>4</v>
      </c>
      <c r="R30" s="8">
        <f t="shared" si="6"/>
        <v>13.333333333333334</v>
      </c>
      <c r="S30" s="31">
        <v>0</v>
      </c>
      <c r="T30" s="9">
        <f t="shared" si="7"/>
        <v>0</v>
      </c>
      <c r="U30" s="15">
        <v>0</v>
      </c>
      <c r="V30" s="9">
        <f t="shared" si="8"/>
        <v>0</v>
      </c>
      <c r="X30" s="47">
        <f t="shared" si="10"/>
        <v>30</v>
      </c>
      <c r="Z30" s="16"/>
      <c r="AB30" s="16"/>
      <c r="AD30" s="16"/>
      <c r="AF30" s="16"/>
    </row>
    <row r="31" spans="2:32" ht="15.75">
      <c r="B31" s="3">
        <v>24</v>
      </c>
      <c r="C31" s="18" t="s">
        <v>24</v>
      </c>
      <c r="D31" s="131">
        <f t="shared" si="9"/>
        <v>28</v>
      </c>
      <c r="E31" s="26">
        <v>4</v>
      </c>
      <c r="F31" s="8">
        <f t="shared" si="0"/>
        <v>14.285714285714285</v>
      </c>
      <c r="G31" s="2">
        <v>6</v>
      </c>
      <c r="H31" s="8">
        <f t="shared" si="1"/>
        <v>25</v>
      </c>
      <c r="I31" s="31">
        <v>6</v>
      </c>
      <c r="J31" s="9">
        <f t="shared" si="2"/>
        <v>25</v>
      </c>
      <c r="K31" s="15">
        <v>6</v>
      </c>
      <c r="L31" s="33">
        <f t="shared" si="3"/>
        <v>25</v>
      </c>
      <c r="M31" s="26">
        <v>1</v>
      </c>
      <c r="N31" s="6">
        <f t="shared" si="4"/>
        <v>4.166666666666666</v>
      </c>
      <c r="O31" s="7">
        <v>1</v>
      </c>
      <c r="P31" s="27">
        <f t="shared" si="5"/>
        <v>4.166666666666666</v>
      </c>
      <c r="Q31" s="32">
        <v>4</v>
      </c>
      <c r="R31" s="8">
        <f t="shared" si="6"/>
        <v>16.666666666666664</v>
      </c>
      <c r="S31" s="31">
        <v>0</v>
      </c>
      <c r="T31" s="9">
        <f t="shared" si="7"/>
        <v>0</v>
      </c>
      <c r="U31" s="15">
        <v>0</v>
      </c>
      <c r="V31" s="9">
        <f t="shared" si="8"/>
        <v>0</v>
      </c>
      <c r="X31" s="47">
        <f t="shared" si="10"/>
        <v>24</v>
      </c>
      <c r="Z31" s="16"/>
      <c r="AB31" s="16"/>
      <c r="AD31" s="16"/>
      <c r="AF31" s="16"/>
    </row>
    <row r="32" spans="2:32" ht="15.75">
      <c r="B32" s="3">
        <v>25</v>
      </c>
      <c r="C32" s="18" t="s">
        <v>25</v>
      </c>
      <c r="D32" s="131">
        <f t="shared" si="9"/>
        <v>93</v>
      </c>
      <c r="E32" s="26">
        <v>16</v>
      </c>
      <c r="F32" s="8">
        <f t="shared" si="0"/>
        <v>17.20430107526882</v>
      </c>
      <c r="G32" s="2">
        <v>25</v>
      </c>
      <c r="H32" s="8">
        <f t="shared" si="1"/>
        <v>32.467532467532465</v>
      </c>
      <c r="I32" s="31">
        <v>28</v>
      </c>
      <c r="J32" s="9">
        <f t="shared" si="2"/>
        <v>36.36363636363637</v>
      </c>
      <c r="K32" s="15">
        <v>11</v>
      </c>
      <c r="L32" s="33">
        <f t="shared" si="3"/>
        <v>14.285714285714285</v>
      </c>
      <c r="M32" s="26">
        <v>4</v>
      </c>
      <c r="N32" s="6">
        <f t="shared" si="4"/>
        <v>5.194805194805195</v>
      </c>
      <c r="O32" s="7">
        <v>1</v>
      </c>
      <c r="P32" s="27">
        <f t="shared" si="5"/>
        <v>1.2987012987012987</v>
      </c>
      <c r="Q32" s="32">
        <v>7</v>
      </c>
      <c r="R32" s="8">
        <f t="shared" si="6"/>
        <v>9.090909090909092</v>
      </c>
      <c r="S32" s="31">
        <v>1</v>
      </c>
      <c r="T32" s="9">
        <f t="shared" si="7"/>
        <v>1.2987012987012987</v>
      </c>
      <c r="U32" s="15">
        <v>0</v>
      </c>
      <c r="V32" s="9">
        <f t="shared" si="8"/>
        <v>0</v>
      </c>
      <c r="X32" s="44">
        <f t="shared" si="10"/>
        <v>77</v>
      </c>
      <c r="Z32" s="16"/>
      <c r="AB32" s="16"/>
      <c r="AD32" s="16"/>
      <c r="AF32" s="16"/>
    </row>
    <row r="33" spans="2:32" ht="15.75">
      <c r="B33" s="3">
        <v>26</v>
      </c>
      <c r="C33" s="61" t="s">
        <v>44</v>
      </c>
      <c r="D33" s="131">
        <f t="shared" si="9"/>
        <v>96</v>
      </c>
      <c r="E33" s="26">
        <v>40</v>
      </c>
      <c r="F33" s="8">
        <f t="shared" si="0"/>
        <v>41.66666666666667</v>
      </c>
      <c r="G33" s="2">
        <v>12</v>
      </c>
      <c r="H33" s="8">
        <f t="shared" si="1"/>
        <v>21.428571428571427</v>
      </c>
      <c r="I33" s="31">
        <v>27</v>
      </c>
      <c r="J33" s="9">
        <f t="shared" si="2"/>
        <v>48.214285714285715</v>
      </c>
      <c r="K33" s="15">
        <v>3</v>
      </c>
      <c r="L33" s="33">
        <f t="shared" si="3"/>
        <v>5.357142857142857</v>
      </c>
      <c r="M33" s="26">
        <v>5</v>
      </c>
      <c r="N33" s="6">
        <f t="shared" si="4"/>
        <v>8.928571428571429</v>
      </c>
      <c r="O33" s="7">
        <v>0</v>
      </c>
      <c r="P33" s="27">
        <f t="shared" si="5"/>
        <v>0</v>
      </c>
      <c r="Q33" s="32">
        <v>8</v>
      </c>
      <c r="R33" s="8">
        <f t="shared" si="6"/>
        <v>14.285714285714285</v>
      </c>
      <c r="S33" s="31">
        <v>1</v>
      </c>
      <c r="T33" s="9">
        <f t="shared" si="7"/>
        <v>1.7857142857142856</v>
      </c>
      <c r="U33" s="15">
        <v>0</v>
      </c>
      <c r="V33" s="9">
        <f t="shared" si="8"/>
        <v>0</v>
      </c>
      <c r="X33" s="47">
        <f t="shared" si="10"/>
        <v>56</v>
      </c>
      <c r="Z33" s="16"/>
      <c r="AB33" s="16"/>
      <c r="AD33" s="16"/>
      <c r="AF33" s="16"/>
    </row>
    <row r="34" spans="2:32" ht="15.75">
      <c r="B34" s="3">
        <v>27</v>
      </c>
      <c r="C34" s="61" t="s">
        <v>48</v>
      </c>
      <c r="D34" s="131">
        <f t="shared" si="9"/>
        <v>3</v>
      </c>
      <c r="E34" s="26">
        <v>1</v>
      </c>
      <c r="F34" s="8">
        <f>E34/D34*100</f>
        <v>33.33333333333333</v>
      </c>
      <c r="G34" s="2">
        <v>0</v>
      </c>
      <c r="H34" s="8">
        <f>G34/X34*100</f>
        <v>0</v>
      </c>
      <c r="I34" s="31">
        <v>2</v>
      </c>
      <c r="J34" s="9">
        <f>I34/X34*100</f>
        <v>100</v>
      </c>
      <c r="K34" s="15">
        <v>0</v>
      </c>
      <c r="L34" s="33">
        <f>K34/X34*100</f>
        <v>0</v>
      </c>
      <c r="M34" s="26">
        <v>0</v>
      </c>
      <c r="N34" s="6">
        <f>M34/X34*100</f>
        <v>0</v>
      </c>
      <c r="O34" s="7">
        <v>0</v>
      </c>
      <c r="P34" s="27">
        <f>O34/X34*100</f>
        <v>0</v>
      </c>
      <c r="Q34" s="32">
        <v>0</v>
      </c>
      <c r="R34" s="8">
        <f>Q34/X34*100</f>
        <v>0</v>
      </c>
      <c r="S34" s="31">
        <v>0</v>
      </c>
      <c r="T34" s="9">
        <f>S34/X34*100</f>
        <v>0</v>
      </c>
      <c r="U34" s="15">
        <v>0</v>
      </c>
      <c r="V34" s="9">
        <f>U34/X34*100</f>
        <v>0</v>
      </c>
      <c r="X34" s="47">
        <f>D34-E34</f>
        <v>2</v>
      </c>
      <c r="Z34" s="16"/>
      <c r="AB34" s="16"/>
      <c r="AD34" s="16"/>
      <c r="AF34" s="16"/>
    </row>
    <row r="35" spans="2:32" ht="15.75">
      <c r="B35" s="3">
        <v>28</v>
      </c>
      <c r="C35" s="61" t="s">
        <v>49</v>
      </c>
      <c r="D35" s="131">
        <f t="shared" si="9"/>
        <v>0</v>
      </c>
      <c r="E35" s="26">
        <v>0</v>
      </c>
      <c r="F35" s="8" t="e">
        <f>E35/D35*100</f>
        <v>#DIV/0!</v>
      </c>
      <c r="G35" s="2">
        <v>0</v>
      </c>
      <c r="H35" s="8" t="e">
        <f>G35/X35*100</f>
        <v>#DIV/0!</v>
      </c>
      <c r="I35" s="31">
        <v>0</v>
      </c>
      <c r="J35" s="9" t="e">
        <f>I35/X35*100</f>
        <v>#DIV/0!</v>
      </c>
      <c r="K35" s="15">
        <v>0</v>
      </c>
      <c r="L35" s="33" t="e">
        <f>K35/X35*100</f>
        <v>#DIV/0!</v>
      </c>
      <c r="M35" s="26">
        <v>0</v>
      </c>
      <c r="N35" s="6" t="e">
        <f>M35/X35*100</f>
        <v>#DIV/0!</v>
      </c>
      <c r="O35" s="7">
        <v>0</v>
      </c>
      <c r="P35" s="27" t="e">
        <f>O35/X35*100</f>
        <v>#DIV/0!</v>
      </c>
      <c r="Q35" s="32">
        <v>0</v>
      </c>
      <c r="R35" s="8" t="e">
        <f>Q35/X35*100</f>
        <v>#DIV/0!</v>
      </c>
      <c r="S35" s="31">
        <v>0</v>
      </c>
      <c r="T35" s="9" t="e">
        <f>S35/X35*100</f>
        <v>#DIV/0!</v>
      </c>
      <c r="U35" s="15">
        <v>0</v>
      </c>
      <c r="V35" s="9" t="e">
        <f>U35/X35*100</f>
        <v>#DIV/0!</v>
      </c>
      <c r="X35" s="47">
        <f>D35-E35</f>
        <v>0</v>
      </c>
      <c r="Z35" s="16"/>
      <c r="AB35" s="16"/>
      <c r="AD35" s="16"/>
      <c r="AF35" s="16"/>
    </row>
    <row r="36" spans="2:32" ht="16.5" customHeight="1" thickBot="1">
      <c r="B36" s="3">
        <v>29</v>
      </c>
      <c r="C36" s="61" t="s">
        <v>50</v>
      </c>
      <c r="D36" s="131">
        <f t="shared" si="9"/>
        <v>0</v>
      </c>
      <c r="E36" s="26">
        <v>0</v>
      </c>
      <c r="F36" s="8" t="e">
        <f>E36/D36*100</f>
        <v>#DIV/0!</v>
      </c>
      <c r="G36" s="2">
        <v>0</v>
      </c>
      <c r="H36" s="8" t="e">
        <f>G36/X36*100</f>
        <v>#DIV/0!</v>
      </c>
      <c r="I36" s="31">
        <v>0</v>
      </c>
      <c r="J36" s="9" t="e">
        <f>I36/X36*100</f>
        <v>#DIV/0!</v>
      </c>
      <c r="K36" s="15">
        <v>0</v>
      </c>
      <c r="L36" s="33" t="e">
        <f>K36/X36*100</f>
        <v>#DIV/0!</v>
      </c>
      <c r="M36" s="26">
        <v>0</v>
      </c>
      <c r="N36" s="6" t="e">
        <f>M36/X36*100</f>
        <v>#DIV/0!</v>
      </c>
      <c r="O36" s="7">
        <v>0</v>
      </c>
      <c r="P36" s="27" t="e">
        <f>O36/X36*100</f>
        <v>#DIV/0!</v>
      </c>
      <c r="Q36" s="32">
        <v>0</v>
      </c>
      <c r="R36" s="8" t="e">
        <f>Q36/X36*100</f>
        <v>#DIV/0!</v>
      </c>
      <c r="S36" s="31">
        <v>0</v>
      </c>
      <c r="T36" s="9" t="e">
        <f>S36/X36*100</f>
        <v>#DIV/0!</v>
      </c>
      <c r="U36" s="15">
        <v>0</v>
      </c>
      <c r="V36" s="9" t="e">
        <f>U36/X36*100</f>
        <v>#DIV/0!</v>
      </c>
      <c r="X36" s="47">
        <f>D36-E36</f>
        <v>0</v>
      </c>
      <c r="Z36" s="16"/>
      <c r="AB36" s="16"/>
      <c r="AD36" s="16"/>
      <c r="AF36" s="16"/>
    </row>
    <row r="37" spans="2:26" ht="16.5" customHeight="1" thickBot="1">
      <c r="B37" s="187" t="s">
        <v>45</v>
      </c>
      <c r="C37" s="193"/>
      <c r="D37" s="60">
        <f>SUM(D8:D32)</f>
        <v>1857</v>
      </c>
      <c r="E37" s="75">
        <f aca="true" t="shared" si="11" ref="E37:X37">SUM(E8:E32)</f>
        <v>304</v>
      </c>
      <c r="F37" s="35">
        <f t="shared" si="0"/>
        <v>16.370490037695205</v>
      </c>
      <c r="G37" s="75">
        <f t="shared" si="11"/>
        <v>423</v>
      </c>
      <c r="H37" s="35">
        <f t="shared" si="1"/>
        <v>27.237604636188024</v>
      </c>
      <c r="I37" s="75">
        <f t="shared" si="11"/>
        <v>597</v>
      </c>
      <c r="J37" s="45">
        <f t="shared" si="2"/>
        <v>38.44172569220863</v>
      </c>
      <c r="K37" s="75">
        <f t="shared" si="11"/>
        <v>179</v>
      </c>
      <c r="L37" s="77">
        <f t="shared" si="3"/>
        <v>11.526078557630392</v>
      </c>
      <c r="M37" s="75">
        <f t="shared" si="11"/>
        <v>139</v>
      </c>
      <c r="N37" s="54">
        <f t="shared" si="4"/>
        <v>8.950418544752093</v>
      </c>
      <c r="O37" s="76">
        <f t="shared" si="11"/>
        <v>20</v>
      </c>
      <c r="P37" s="74">
        <f t="shared" si="5"/>
        <v>1.28783000643915</v>
      </c>
      <c r="Q37" s="75">
        <f t="shared" si="11"/>
        <v>194</v>
      </c>
      <c r="R37" s="35">
        <f t="shared" si="6"/>
        <v>12.491951062459755</v>
      </c>
      <c r="S37" s="75">
        <f t="shared" si="11"/>
        <v>1</v>
      </c>
      <c r="T37" s="45">
        <f t="shared" si="7"/>
        <v>0.0643915003219575</v>
      </c>
      <c r="U37" s="75">
        <f t="shared" si="11"/>
        <v>0</v>
      </c>
      <c r="V37" s="45">
        <f t="shared" si="8"/>
        <v>0</v>
      </c>
      <c r="X37" s="78">
        <f t="shared" si="11"/>
        <v>1553</v>
      </c>
      <c r="Z37" s="16"/>
    </row>
    <row r="38" spans="2:26" ht="16.5" thickBot="1">
      <c r="B38" s="187" t="s">
        <v>46</v>
      </c>
      <c r="C38" s="193"/>
      <c r="D38" s="60">
        <f>SUM(D8:D36)</f>
        <v>1956</v>
      </c>
      <c r="E38" s="75">
        <f aca="true" t="shared" si="12" ref="E38:X38">SUM(E8:E36)</f>
        <v>345</v>
      </c>
      <c r="F38" s="35">
        <f t="shared" si="0"/>
        <v>17.63803680981595</v>
      </c>
      <c r="G38" s="75">
        <f t="shared" si="12"/>
        <v>435</v>
      </c>
      <c r="H38" s="35">
        <f t="shared" si="1"/>
        <v>27.001862197392924</v>
      </c>
      <c r="I38" s="75">
        <f t="shared" si="12"/>
        <v>626</v>
      </c>
      <c r="J38" s="45">
        <f t="shared" si="2"/>
        <v>38.85785226567349</v>
      </c>
      <c r="K38" s="75">
        <f t="shared" si="12"/>
        <v>182</v>
      </c>
      <c r="L38" s="77">
        <f t="shared" si="3"/>
        <v>11.297330850403476</v>
      </c>
      <c r="M38" s="75">
        <f t="shared" si="12"/>
        <v>144</v>
      </c>
      <c r="N38" s="54">
        <f t="shared" si="4"/>
        <v>8.938547486033519</v>
      </c>
      <c r="O38" s="76">
        <f t="shared" si="12"/>
        <v>20</v>
      </c>
      <c r="P38" s="74">
        <f t="shared" si="5"/>
        <v>1.2414649286157666</v>
      </c>
      <c r="Q38" s="75">
        <f t="shared" si="12"/>
        <v>202</v>
      </c>
      <c r="R38" s="35">
        <f t="shared" si="6"/>
        <v>12.538795779019244</v>
      </c>
      <c r="S38" s="75">
        <f t="shared" si="12"/>
        <v>2</v>
      </c>
      <c r="T38" s="45">
        <f t="shared" si="7"/>
        <v>0.12414649286157665</v>
      </c>
      <c r="U38" s="75">
        <f t="shared" si="12"/>
        <v>0</v>
      </c>
      <c r="V38" s="45">
        <f t="shared" si="8"/>
        <v>0</v>
      </c>
      <c r="X38" s="60">
        <f t="shared" si="12"/>
        <v>1611</v>
      </c>
      <c r="Z38" s="16"/>
    </row>
    <row r="39" spans="2:22" ht="12.75">
      <c r="B39" s="161" t="s">
        <v>35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</row>
    <row r="40" spans="2:22" ht="12.75" customHeight="1">
      <c r="B40" s="165" t="s">
        <v>36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4"/>
      <c r="V40" s="14"/>
    </row>
  </sheetData>
  <sheetProtection/>
  <mergeCells count="23">
    <mergeCell ref="X3:X7"/>
    <mergeCell ref="D4:D7"/>
    <mergeCell ref="I4:J6"/>
    <mergeCell ref="M4:N6"/>
    <mergeCell ref="O4:P6"/>
    <mergeCell ref="B3:B7"/>
    <mergeCell ref="M3:P3"/>
    <mergeCell ref="Q3:R6"/>
    <mergeCell ref="B39:V39"/>
    <mergeCell ref="B40:T40"/>
    <mergeCell ref="S3:T6"/>
    <mergeCell ref="U3:V6"/>
    <mergeCell ref="B38:C38"/>
    <mergeCell ref="B37:C37"/>
    <mergeCell ref="P1:R1"/>
    <mergeCell ref="C3:C7"/>
    <mergeCell ref="D3:F3"/>
    <mergeCell ref="G3:J3"/>
    <mergeCell ref="K3:L6"/>
    <mergeCell ref="E4:F6"/>
    <mergeCell ref="G4:H6"/>
    <mergeCell ref="B2:V2"/>
    <mergeCell ref="U1:V1"/>
  </mergeCells>
  <printOptions/>
  <pageMargins left="0.42" right="0.37" top="0.21" bottom="0.19" header="0.17" footer="0.16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40"/>
  <sheetViews>
    <sheetView zoomScale="80" zoomScaleNormal="80" zoomScalePageLayoutView="0" workbookViewId="0" topLeftCell="A1">
      <selection activeCell="H38" sqref="H38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</cols>
  <sheetData>
    <row r="1" spans="20:22" ht="15.75">
      <c r="T1" s="150"/>
      <c r="U1" s="150"/>
      <c r="V1" s="150"/>
    </row>
    <row r="2" spans="2:22" ht="21" customHeight="1" thickBot="1">
      <c r="B2" s="198" t="s">
        <v>61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2:24" ht="28.5" customHeight="1" thickBot="1">
      <c r="B3" s="157" t="s">
        <v>0</v>
      </c>
      <c r="C3" s="159" t="s">
        <v>26</v>
      </c>
      <c r="D3" s="199" t="s">
        <v>40</v>
      </c>
      <c r="E3" s="199"/>
      <c r="F3" s="199"/>
      <c r="G3" s="200" t="s">
        <v>28</v>
      </c>
      <c r="H3" s="200"/>
      <c r="I3" s="200"/>
      <c r="J3" s="201"/>
      <c r="K3" s="138" t="s">
        <v>29</v>
      </c>
      <c r="L3" s="144"/>
      <c r="M3" s="170" t="s">
        <v>30</v>
      </c>
      <c r="N3" s="171"/>
      <c r="O3" s="171"/>
      <c r="P3" s="197"/>
      <c r="Q3" s="138" t="s">
        <v>51</v>
      </c>
      <c r="R3" s="144"/>
      <c r="S3" s="138" t="s">
        <v>52</v>
      </c>
      <c r="T3" s="144"/>
      <c r="U3" s="147" t="s">
        <v>31</v>
      </c>
      <c r="V3" s="144"/>
      <c r="X3" s="135" t="s">
        <v>43</v>
      </c>
    </row>
    <row r="4" spans="2:24" ht="12.75">
      <c r="B4" s="166"/>
      <c r="C4" s="168"/>
      <c r="D4" s="194" t="s">
        <v>39</v>
      </c>
      <c r="E4" s="138" t="s">
        <v>42</v>
      </c>
      <c r="F4" s="144"/>
      <c r="G4" s="138" t="s">
        <v>32</v>
      </c>
      <c r="H4" s="139"/>
      <c r="I4" s="139" t="s">
        <v>33</v>
      </c>
      <c r="J4" s="144"/>
      <c r="K4" s="140"/>
      <c r="L4" s="145"/>
      <c r="M4" s="138" t="s">
        <v>37</v>
      </c>
      <c r="N4" s="139"/>
      <c r="O4" s="139" t="s">
        <v>38</v>
      </c>
      <c r="P4" s="144"/>
      <c r="Q4" s="140"/>
      <c r="R4" s="145"/>
      <c r="S4" s="140"/>
      <c r="T4" s="145"/>
      <c r="U4" s="148"/>
      <c r="V4" s="145"/>
      <c r="X4" s="136"/>
    </row>
    <row r="5" spans="2:24" ht="12.75">
      <c r="B5" s="166"/>
      <c r="C5" s="168"/>
      <c r="D5" s="195"/>
      <c r="E5" s="140"/>
      <c r="F5" s="145"/>
      <c r="G5" s="140"/>
      <c r="H5" s="141"/>
      <c r="I5" s="141"/>
      <c r="J5" s="145"/>
      <c r="K5" s="140"/>
      <c r="L5" s="145"/>
      <c r="M5" s="140"/>
      <c r="N5" s="141"/>
      <c r="O5" s="141"/>
      <c r="P5" s="145"/>
      <c r="Q5" s="140"/>
      <c r="R5" s="145"/>
      <c r="S5" s="140"/>
      <c r="T5" s="145"/>
      <c r="U5" s="148"/>
      <c r="V5" s="145"/>
      <c r="X5" s="136"/>
    </row>
    <row r="6" spans="2:24" ht="12.75">
      <c r="B6" s="166"/>
      <c r="C6" s="168"/>
      <c r="D6" s="195"/>
      <c r="E6" s="140"/>
      <c r="F6" s="145"/>
      <c r="G6" s="140"/>
      <c r="H6" s="141"/>
      <c r="I6" s="141"/>
      <c r="J6" s="145"/>
      <c r="K6" s="140"/>
      <c r="L6" s="145"/>
      <c r="M6" s="140"/>
      <c r="N6" s="141"/>
      <c r="O6" s="141"/>
      <c r="P6" s="145"/>
      <c r="Q6" s="140"/>
      <c r="R6" s="145"/>
      <c r="S6" s="140"/>
      <c r="T6" s="145"/>
      <c r="U6" s="148"/>
      <c r="V6" s="145"/>
      <c r="X6" s="136"/>
    </row>
    <row r="7" spans="2:25" ht="13.5" thickBot="1">
      <c r="B7" s="167"/>
      <c r="C7" s="169"/>
      <c r="D7" s="196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1" t="s">
        <v>27</v>
      </c>
      <c r="K7" s="22" t="s">
        <v>34</v>
      </c>
      <c r="L7" s="21" t="s">
        <v>27</v>
      </c>
      <c r="M7" s="22" t="s">
        <v>34</v>
      </c>
      <c r="N7" s="20" t="s">
        <v>27</v>
      </c>
      <c r="O7" s="20" t="s">
        <v>34</v>
      </c>
      <c r="P7" s="21" t="s">
        <v>27</v>
      </c>
      <c r="Q7" s="22" t="s">
        <v>34</v>
      </c>
      <c r="R7" s="21" t="s">
        <v>27</v>
      </c>
      <c r="S7" s="22" t="s">
        <v>34</v>
      </c>
      <c r="T7" s="21" t="s">
        <v>27</v>
      </c>
      <c r="U7" s="19" t="s">
        <v>34</v>
      </c>
      <c r="V7" s="21" t="s">
        <v>27</v>
      </c>
      <c r="X7" s="137"/>
      <c r="Y7" s="16"/>
    </row>
    <row r="8" spans="2:28" ht="15.75">
      <c r="B8" s="2">
        <v>1</v>
      </c>
      <c r="C8" s="17" t="s">
        <v>1</v>
      </c>
      <c r="D8" s="57">
        <f>SUM(E8+G8+I8+K8+M8+O8+Q8+S8+U8)</f>
        <v>448</v>
      </c>
      <c r="E8" s="26">
        <f>SUM(ВДТБ!E8+РТБ!E8)</f>
        <v>112</v>
      </c>
      <c r="F8" s="27">
        <f aca="true" t="shared" si="0" ref="F8:F38">E8/D8*100</f>
        <v>25</v>
      </c>
      <c r="G8" s="26">
        <f>SUM(ВДТБ!G8+РТБ!G8)</f>
        <v>24</v>
      </c>
      <c r="H8" s="4">
        <f aca="true" t="shared" si="1" ref="H8:H38">G8/X8*100</f>
        <v>7.142857142857142</v>
      </c>
      <c r="I8" s="26">
        <f>SUM(ВДТБ!I8+РТБ!I8)</f>
        <v>234</v>
      </c>
      <c r="J8" s="9">
        <f aca="true" t="shared" si="2" ref="J8:J38">I8/X8*100</f>
        <v>69.64285714285714</v>
      </c>
      <c r="K8" s="26">
        <f>SUM(ВДТБ!K8+РТБ!K8)</f>
        <v>41</v>
      </c>
      <c r="L8" s="27">
        <f aca="true" t="shared" si="3" ref="L8:L38">K8/X8*100</f>
        <v>12.202380952380953</v>
      </c>
      <c r="M8" s="26">
        <f>SUM(ВДТБ!M8+РТБ!M8)</f>
        <v>20</v>
      </c>
      <c r="N8" s="6">
        <f aca="true" t="shared" si="4" ref="N8:N38">M8/X8*100</f>
        <v>5.952380952380952</v>
      </c>
      <c r="O8" s="26">
        <f>SUM(ВДТБ!O8+РТБ!O8)</f>
        <v>1</v>
      </c>
      <c r="P8" s="27">
        <f aca="true" t="shared" si="5" ref="P8:P38">O8/X8*100</f>
        <v>0.2976190476190476</v>
      </c>
      <c r="Q8" s="26">
        <f>SUM(ВДТБ!Q8+РТБ!Q8)</f>
        <v>16</v>
      </c>
      <c r="R8" s="9">
        <f aca="true" t="shared" si="6" ref="R8:R38">Q8/X8*100</f>
        <v>4.761904761904762</v>
      </c>
      <c r="S8" s="26">
        <f>SUM(ВДТБ!S8+РТБ!S8)</f>
        <v>0</v>
      </c>
      <c r="T8" s="9">
        <f aca="true" t="shared" si="7" ref="T8:T38">S8/X8*100</f>
        <v>0</v>
      </c>
      <c r="U8" s="26">
        <f>SUM(ВДТБ!U8+РТБ!U8)</f>
        <v>0</v>
      </c>
      <c r="V8" s="9">
        <f aca="true" t="shared" si="8" ref="V8:V38">U8/X8*100</f>
        <v>0</v>
      </c>
      <c r="X8" s="47">
        <f>D8-E8</f>
        <v>336</v>
      </c>
      <c r="Y8" s="16"/>
      <c r="AB8" s="16"/>
    </row>
    <row r="9" spans="2:28" ht="15.75">
      <c r="B9" s="3">
        <v>2</v>
      </c>
      <c r="C9" s="17" t="s">
        <v>2</v>
      </c>
      <c r="D9" s="59">
        <f aca="true" t="shared" si="9" ref="D9:D36">SUM(E9+G9+I9+K9+M9+O9+Q9+S9+U9)</f>
        <v>423</v>
      </c>
      <c r="E9" s="26">
        <f>SUM(ВДТБ!E9+РТБ!E9)</f>
        <v>119</v>
      </c>
      <c r="F9" s="27">
        <f t="shared" si="0"/>
        <v>28.132387706855795</v>
      </c>
      <c r="G9" s="26">
        <f>SUM(ВДТБ!G9+РТБ!G9)</f>
        <v>42</v>
      </c>
      <c r="H9" s="4">
        <f t="shared" si="1"/>
        <v>13.815789473684212</v>
      </c>
      <c r="I9" s="26">
        <f>SUM(ВДТБ!I9+РТБ!I9)</f>
        <v>177</v>
      </c>
      <c r="J9" s="9">
        <f t="shared" si="2"/>
        <v>58.223684210526315</v>
      </c>
      <c r="K9" s="26">
        <f>SUM(ВДТБ!K9+РТБ!K9)</f>
        <v>35</v>
      </c>
      <c r="L9" s="27">
        <f t="shared" si="3"/>
        <v>11.513157894736842</v>
      </c>
      <c r="M9" s="26">
        <f>SUM(ВДТБ!M9+РТБ!M9)</f>
        <v>34</v>
      </c>
      <c r="N9" s="6">
        <f t="shared" si="4"/>
        <v>11.18421052631579</v>
      </c>
      <c r="O9" s="26">
        <f>SUM(ВДТБ!O9+РТБ!O9)</f>
        <v>1</v>
      </c>
      <c r="P9" s="27">
        <f t="shared" si="5"/>
        <v>0.3289473684210526</v>
      </c>
      <c r="Q9" s="26">
        <f>SUM(ВДТБ!Q9+РТБ!Q9)</f>
        <v>15</v>
      </c>
      <c r="R9" s="9">
        <f t="shared" si="6"/>
        <v>4.934210526315789</v>
      </c>
      <c r="S9" s="26">
        <f>SUM(ВДТБ!S9+РТБ!S9)</f>
        <v>0</v>
      </c>
      <c r="T9" s="9">
        <f t="shared" si="7"/>
        <v>0</v>
      </c>
      <c r="U9" s="26">
        <f>SUM(ВДТБ!U9+РТБ!U9)</f>
        <v>0</v>
      </c>
      <c r="V9" s="9">
        <f t="shared" si="8"/>
        <v>0</v>
      </c>
      <c r="X9" s="47">
        <f aca="true" t="shared" si="10" ref="X9:X36">D9-E9</f>
        <v>304</v>
      </c>
      <c r="Y9" s="16"/>
      <c r="AB9" s="16"/>
    </row>
    <row r="10" spans="2:28" ht="15.75">
      <c r="B10" s="3">
        <v>3</v>
      </c>
      <c r="C10" s="17" t="s">
        <v>3</v>
      </c>
      <c r="D10" s="59">
        <f t="shared" si="9"/>
        <v>1799</v>
      </c>
      <c r="E10" s="26">
        <f>SUM(ВДТБ!E10+РТБ!E10)</f>
        <v>527</v>
      </c>
      <c r="F10" s="27">
        <f t="shared" si="0"/>
        <v>29.294052251250697</v>
      </c>
      <c r="G10" s="26">
        <f>SUM(ВДТБ!G10+РТБ!G10)</f>
        <v>138</v>
      </c>
      <c r="H10" s="4">
        <f t="shared" si="1"/>
        <v>10.849056603773585</v>
      </c>
      <c r="I10" s="26">
        <f>SUM(ВДТБ!I10+РТБ!I10)</f>
        <v>880</v>
      </c>
      <c r="J10" s="9">
        <f t="shared" si="2"/>
        <v>69.18238993710692</v>
      </c>
      <c r="K10" s="26">
        <f>SUM(ВДТБ!K10+РТБ!K10)</f>
        <v>137</v>
      </c>
      <c r="L10" s="27">
        <f t="shared" si="3"/>
        <v>10.770440251572328</v>
      </c>
      <c r="M10" s="26">
        <f>SUM(ВДТБ!M10+РТБ!M10)</f>
        <v>57</v>
      </c>
      <c r="N10" s="6">
        <f t="shared" si="4"/>
        <v>4.481132075471698</v>
      </c>
      <c r="O10" s="26">
        <f>SUM(ВДТБ!O10+РТБ!O10)</f>
        <v>14</v>
      </c>
      <c r="P10" s="27">
        <f t="shared" si="5"/>
        <v>1.10062893081761</v>
      </c>
      <c r="Q10" s="26">
        <f>SUM(ВДТБ!Q10+РТБ!Q10)</f>
        <v>46</v>
      </c>
      <c r="R10" s="9">
        <f t="shared" si="6"/>
        <v>3.6163522012578615</v>
      </c>
      <c r="S10" s="26">
        <f>SUM(ВДТБ!S10+РТБ!S10)</f>
        <v>0</v>
      </c>
      <c r="T10" s="9">
        <f t="shared" si="7"/>
        <v>0</v>
      </c>
      <c r="U10" s="26">
        <f>SUM(ВДТБ!U10+РТБ!U10)</f>
        <v>0</v>
      </c>
      <c r="V10" s="9">
        <f t="shared" si="8"/>
        <v>0</v>
      </c>
      <c r="X10" s="47">
        <f t="shared" si="10"/>
        <v>1272</v>
      </c>
      <c r="Y10" s="16"/>
      <c r="AB10" s="16"/>
    </row>
    <row r="11" spans="2:28" ht="15.75">
      <c r="B11" s="3">
        <v>4</v>
      </c>
      <c r="C11" s="17" t="s">
        <v>4</v>
      </c>
      <c r="D11" s="59">
        <f t="shared" si="9"/>
        <v>944</v>
      </c>
      <c r="E11" s="26">
        <f>SUM(ВДТБ!E11+РТБ!E11)</f>
        <v>286</v>
      </c>
      <c r="F11" s="27">
        <f t="shared" si="0"/>
        <v>30.29661016949153</v>
      </c>
      <c r="G11" s="26">
        <f>SUM(ВДТБ!G11+РТБ!G11)</f>
        <v>183</v>
      </c>
      <c r="H11" s="4">
        <f t="shared" si="1"/>
        <v>27.811550151975684</v>
      </c>
      <c r="I11" s="26">
        <f>SUM(ВДТБ!I11+РТБ!I11)</f>
        <v>346</v>
      </c>
      <c r="J11" s="9">
        <f t="shared" si="2"/>
        <v>52.58358662613982</v>
      </c>
      <c r="K11" s="26">
        <f>SUM(ВДТБ!K11+РТБ!K11)</f>
        <v>83</v>
      </c>
      <c r="L11" s="27">
        <f t="shared" si="3"/>
        <v>12.613981762917934</v>
      </c>
      <c r="M11" s="26">
        <f>SUM(ВДТБ!M11+РТБ!M11)</f>
        <v>28</v>
      </c>
      <c r="N11" s="6">
        <f t="shared" si="4"/>
        <v>4.25531914893617</v>
      </c>
      <c r="O11" s="26">
        <f>SUM(ВДТБ!O11+РТБ!O11)</f>
        <v>2</v>
      </c>
      <c r="P11" s="27">
        <f t="shared" si="5"/>
        <v>0.303951367781155</v>
      </c>
      <c r="Q11" s="26">
        <f>SUM(ВДТБ!Q11+РТБ!Q11)</f>
        <v>16</v>
      </c>
      <c r="R11" s="9">
        <f t="shared" si="6"/>
        <v>2.43161094224924</v>
      </c>
      <c r="S11" s="26">
        <f>SUM(ВДТБ!S11+РТБ!S11)</f>
        <v>0</v>
      </c>
      <c r="T11" s="9">
        <f t="shared" si="7"/>
        <v>0</v>
      </c>
      <c r="U11" s="26">
        <f>SUM(ВДТБ!U11+РТБ!U11)</f>
        <v>0</v>
      </c>
      <c r="V11" s="9">
        <f t="shared" si="8"/>
        <v>0</v>
      </c>
      <c r="X11" s="47">
        <f t="shared" si="10"/>
        <v>658</v>
      </c>
      <c r="Y11" s="16"/>
      <c r="AB11" s="16"/>
    </row>
    <row r="12" spans="2:28" ht="15.75">
      <c r="B12" s="3">
        <v>5</v>
      </c>
      <c r="C12" s="17" t="s">
        <v>5</v>
      </c>
      <c r="D12" s="59">
        <f t="shared" si="9"/>
        <v>463</v>
      </c>
      <c r="E12" s="26">
        <f>SUM(ВДТБ!E12+РТБ!E12)</f>
        <v>97</v>
      </c>
      <c r="F12" s="27">
        <f t="shared" si="0"/>
        <v>20.950323974082075</v>
      </c>
      <c r="G12" s="26">
        <f>SUM(ВДТБ!G12+РТБ!G12)</f>
        <v>109</v>
      </c>
      <c r="H12" s="4">
        <f t="shared" si="1"/>
        <v>29.78142076502732</v>
      </c>
      <c r="I12" s="26">
        <f>SUM(ВДТБ!I12+РТБ!I12)</f>
        <v>163</v>
      </c>
      <c r="J12" s="9">
        <f t="shared" si="2"/>
        <v>44.53551912568306</v>
      </c>
      <c r="K12" s="26">
        <f>SUM(ВДТБ!K12+РТБ!K12)</f>
        <v>49</v>
      </c>
      <c r="L12" s="27">
        <f t="shared" si="3"/>
        <v>13.387978142076504</v>
      </c>
      <c r="M12" s="26">
        <f>SUM(ВДТБ!M12+РТБ!M12)</f>
        <v>28</v>
      </c>
      <c r="N12" s="6">
        <f t="shared" si="4"/>
        <v>7.650273224043716</v>
      </c>
      <c r="O12" s="26">
        <f>SUM(ВДТБ!O12+РТБ!O12)</f>
        <v>3</v>
      </c>
      <c r="P12" s="27">
        <f t="shared" si="5"/>
        <v>0.819672131147541</v>
      </c>
      <c r="Q12" s="26">
        <f>SUM(ВДТБ!Q12+РТБ!Q12)</f>
        <v>13</v>
      </c>
      <c r="R12" s="9">
        <f t="shared" si="6"/>
        <v>3.551912568306011</v>
      </c>
      <c r="S12" s="26">
        <f>SUM(ВДТБ!S12+РТБ!S12)</f>
        <v>1</v>
      </c>
      <c r="T12" s="9">
        <f t="shared" si="7"/>
        <v>0.273224043715847</v>
      </c>
      <c r="U12" s="26">
        <f>SUM(ВДТБ!U12+РТБ!U12)</f>
        <v>0</v>
      </c>
      <c r="V12" s="9">
        <f t="shared" si="8"/>
        <v>0</v>
      </c>
      <c r="X12" s="47">
        <f t="shared" si="10"/>
        <v>366</v>
      </c>
      <c r="Y12" s="16"/>
      <c r="AB12" s="16"/>
    </row>
    <row r="13" spans="2:28" ht="15.75">
      <c r="B13" s="3">
        <v>6</v>
      </c>
      <c r="C13" s="17" t="s">
        <v>6</v>
      </c>
      <c r="D13" s="59">
        <f t="shared" si="9"/>
        <v>607</v>
      </c>
      <c r="E13" s="26">
        <f>SUM(ВДТБ!E13+РТБ!E13)</f>
        <v>108</v>
      </c>
      <c r="F13" s="27">
        <f t="shared" si="0"/>
        <v>17.792421746293247</v>
      </c>
      <c r="G13" s="26">
        <f>SUM(ВДТБ!G13+РТБ!G13)</f>
        <v>151</v>
      </c>
      <c r="H13" s="4">
        <f t="shared" si="1"/>
        <v>30.26052104208417</v>
      </c>
      <c r="I13" s="26">
        <f>SUM(ВДТБ!I13+РТБ!I13)</f>
        <v>221</v>
      </c>
      <c r="J13" s="9">
        <f t="shared" si="2"/>
        <v>44.28857715430862</v>
      </c>
      <c r="K13" s="26">
        <f>SUM(ВДТБ!K13+РТБ!K13)</f>
        <v>25</v>
      </c>
      <c r="L13" s="27">
        <f t="shared" si="3"/>
        <v>5.01002004008016</v>
      </c>
      <c r="M13" s="26">
        <f>SUM(ВДТБ!M13+РТБ!M13)</f>
        <v>45</v>
      </c>
      <c r="N13" s="6">
        <f t="shared" si="4"/>
        <v>9.01803607214429</v>
      </c>
      <c r="O13" s="26">
        <f>SUM(ВДТБ!O13+РТБ!O13)</f>
        <v>2</v>
      </c>
      <c r="P13" s="27">
        <f t="shared" si="5"/>
        <v>0.4008016032064128</v>
      </c>
      <c r="Q13" s="26">
        <f>SUM(ВДТБ!Q13+РТБ!Q13)</f>
        <v>55</v>
      </c>
      <c r="R13" s="9">
        <f t="shared" si="6"/>
        <v>11.022044088176353</v>
      </c>
      <c r="S13" s="26">
        <f>SUM(ВДТБ!S13+РТБ!S13)</f>
        <v>0</v>
      </c>
      <c r="T13" s="9">
        <f t="shared" si="7"/>
        <v>0</v>
      </c>
      <c r="U13" s="26">
        <f>SUM(ВДТБ!U13+РТБ!U13)</f>
        <v>0</v>
      </c>
      <c r="V13" s="9">
        <f t="shared" si="8"/>
        <v>0</v>
      </c>
      <c r="X13" s="47">
        <f t="shared" si="10"/>
        <v>499</v>
      </c>
      <c r="Y13" s="16"/>
      <c r="AB13" s="16"/>
    </row>
    <row r="14" spans="2:28" ht="15.75">
      <c r="B14" s="3">
        <v>7</v>
      </c>
      <c r="C14" s="17" t="s">
        <v>7</v>
      </c>
      <c r="D14" s="59">
        <f t="shared" si="9"/>
        <v>696</v>
      </c>
      <c r="E14" s="26">
        <f>SUM(ВДТБ!E14+РТБ!E14)</f>
        <v>242</v>
      </c>
      <c r="F14" s="27">
        <f t="shared" si="0"/>
        <v>34.770114942528735</v>
      </c>
      <c r="G14" s="26">
        <f>SUM(ВДТБ!G14+РТБ!G14)</f>
        <v>93</v>
      </c>
      <c r="H14" s="4">
        <f t="shared" si="1"/>
        <v>20.484581497797357</v>
      </c>
      <c r="I14" s="26">
        <f>SUM(ВДТБ!I14+РТБ!I14)</f>
        <v>274</v>
      </c>
      <c r="J14" s="9">
        <f t="shared" si="2"/>
        <v>60.352422907488986</v>
      </c>
      <c r="K14" s="26">
        <f>SUM(ВДТБ!K14+РТБ!K14)</f>
        <v>33</v>
      </c>
      <c r="L14" s="27">
        <f t="shared" si="3"/>
        <v>7.268722466960352</v>
      </c>
      <c r="M14" s="26">
        <f>SUM(ВДТБ!M14+РТБ!M14)</f>
        <v>23</v>
      </c>
      <c r="N14" s="6">
        <f t="shared" si="4"/>
        <v>5.066079295154185</v>
      </c>
      <c r="O14" s="26">
        <f>SUM(ВДТБ!O14+РТБ!O14)</f>
        <v>0</v>
      </c>
      <c r="P14" s="27">
        <f t="shared" si="5"/>
        <v>0</v>
      </c>
      <c r="Q14" s="26">
        <f>SUM(ВДТБ!Q14+РТБ!Q14)</f>
        <v>28</v>
      </c>
      <c r="R14" s="9">
        <f t="shared" si="6"/>
        <v>6.167400881057269</v>
      </c>
      <c r="S14" s="26">
        <f>SUM(ВДТБ!S14+РТБ!S14)</f>
        <v>3</v>
      </c>
      <c r="T14" s="9">
        <f t="shared" si="7"/>
        <v>0.6607929515418502</v>
      </c>
      <c r="U14" s="26">
        <f>SUM(ВДТБ!U14+РТБ!U14)</f>
        <v>0</v>
      </c>
      <c r="V14" s="9">
        <f t="shared" si="8"/>
        <v>0</v>
      </c>
      <c r="X14" s="47">
        <f t="shared" si="10"/>
        <v>454</v>
      </c>
      <c r="Y14" s="16"/>
      <c r="AB14" s="16"/>
    </row>
    <row r="15" spans="2:28" ht="15.75">
      <c r="B15" s="3">
        <v>8</v>
      </c>
      <c r="C15" s="17" t="s">
        <v>8</v>
      </c>
      <c r="D15" s="59">
        <f t="shared" si="9"/>
        <v>368</v>
      </c>
      <c r="E15" s="26">
        <f>SUM(ВДТБ!E15+РТБ!E15)</f>
        <v>54</v>
      </c>
      <c r="F15" s="27">
        <f t="shared" si="0"/>
        <v>14.673913043478262</v>
      </c>
      <c r="G15" s="26">
        <f>SUM(ВДТБ!G15+РТБ!G15)</f>
        <v>78</v>
      </c>
      <c r="H15" s="4">
        <f t="shared" si="1"/>
        <v>24.840764331210192</v>
      </c>
      <c r="I15" s="26">
        <f>SUM(ВДТБ!I15+РТБ!I15)</f>
        <v>158</v>
      </c>
      <c r="J15" s="9">
        <f t="shared" si="2"/>
        <v>50.318471337579616</v>
      </c>
      <c r="K15" s="26">
        <f>SUM(ВДТБ!K15+РТБ!K15)</f>
        <v>23</v>
      </c>
      <c r="L15" s="27">
        <f t="shared" si="3"/>
        <v>7.32484076433121</v>
      </c>
      <c r="M15" s="26">
        <f>SUM(ВДТБ!M15+РТБ!M15)</f>
        <v>29</v>
      </c>
      <c r="N15" s="6">
        <f t="shared" si="4"/>
        <v>9.235668789808917</v>
      </c>
      <c r="O15" s="26">
        <f>SUM(ВДТБ!O15+РТБ!O15)</f>
        <v>12</v>
      </c>
      <c r="P15" s="27">
        <f t="shared" si="5"/>
        <v>3.821656050955414</v>
      </c>
      <c r="Q15" s="26">
        <f>SUM(ВДТБ!Q15+РТБ!Q15)</f>
        <v>14</v>
      </c>
      <c r="R15" s="9">
        <f t="shared" si="6"/>
        <v>4.45859872611465</v>
      </c>
      <c r="S15" s="26">
        <f>SUM(ВДТБ!S15+РТБ!S15)</f>
        <v>0</v>
      </c>
      <c r="T15" s="9">
        <f t="shared" si="7"/>
        <v>0</v>
      </c>
      <c r="U15" s="26">
        <f>SUM(ВДТБ!U15+РТБ!U15)</f>
        <v>0</v>
      </c>
      <c r="V15" s="9">
        <f t="shared" si="8"/>
        <v>0</v>
      </c>
      <c r="X15" s="47">
        <f t="shared" si="10"/>
        <v>314</v>
      </c>
      <c r="Y15" s="16"/>
      <c r="AB15" s="16"/>
    </row>
    <row r="16" spans="2:28" ht="15.75">
      <c r="B16" s="3">
        <v>9</v>
      </c>
      <c r="C16" s="17" t="s">
        <v>9</v>
      </c>
      <c r="D16" s="59">
        <f t="shared" si="9"/>
        <v>700</v>
      </c>
      <c r="E16" s="26">
        <f>SUM(ВДТБ!E16+РТБ!E16)</f>
        <v>164</v>
      </c>
      <c r="F16" s="27">
        <f t="shared" si="0"/>
        <v>23.42857142857143</v>
      </c>
      <c r="G16" s="26">
        <f>SUM(ВДТБ!G16+РТБ!G16)</f>
        <v>104</v>
      </c>
      <c r="H16" s="4">
        <f t="shared" si="1"/>
        <v>19.402985074626866</v>
      </c>
      <c r="I16" s="26">
        <f>SUM(ВДТБ!I16+РТБ!I16)</f>
        <v>311</v>
      </c>
      <c r="J16" s="9">
        <f t="shared" si="2"/>
        <v>58.02238805970149</v>
      </c>
      <c r="K16" s="26">
        <f>SUM(ВДТБ!K16+РТБ!K16)</f>
        <v>63</v>
      </c>
      <c r="L16" s="27">
        <f t="shared" si="3"/>
        <v>11.753731343283583</v>
      </c>
      <c r="M16" s="26">
        <f>SUM(ВДТБ!M16+РТБ!M16)</f>
        <v>10</v>
      </c>
      <c r="N16" s="6">
        <f t="shared" si="4"/>
        <v>1.8656716417910446</v>
      </c>
      <c r="O16" s="26">
        <f>SUM(ВДТБ!O16+РТБ!O16)</f>
        <v>13</v>
      </c>
      <c r="P16" s="27">
        <f t="shared" si="5"/>
        <v>2.425373134328358</v>
      </c>
      <c r="Q16" s="26">
        <f>SUM(ВДТБ!Q16+РТБ!Q16)</f>
        <v>35</v>
      </c>
      <c r="R16" s="9">
        <f t="shared" si="6"/>
        <v>6.529850746268656</v>
      </c>
      <c r="S16" s="26">
        <f>SUM(ВДТБ!S16+РТБ!S16)</f>
        <v>0</v>
      </c>
      <c r="T16" s="9">
        <f t="shared" si="7"/>
        <v>0</v>
      </c>
      <c r="U16" s="26">
        <f>SUM(ВДТБ!U16+РТБ!U16)</f>
        <v>0</v>
      </c>
      <c r="V16" s="9">
        <f t="shared" si="8"/>
        <v>0</v>
      </c>
      <c r="X16" s="47">
        <f t="shared" si="10"/>
        <v>536</v>
      </c>
      <c r="Y16" s="16"/>
      <c r="AB16" s="16"/>
    </row>
    <row r="17" spans="2:28" ht="15.75">
      <c r="B17" s="3">
        <v>10</v>
      </c>
      <c r="C17" s="17" t="s">
        <v>10</v>
      </c>
      <c r="D17" s="59">
        <f t="shared" si="9"/>
        <v>454</v>
      </c>
      <c r="E17" s="26">
        <f>SUM(ВДТБ!E17+РТБ!E17)</f>
        <v>135</v>
      </c>
      <c r="F17" s="27">
        <f t="shared" si="0"/>
        <v>29.735682819383257</v>
      </c>
      <c r="G17" s="26">
        <f>SUM(ВДТБ!G17+РТБ!G17)</f>
        <v>42</v>
      </c>
      <c r="H17" s="4">
        <f t="shared" si="1"/>
        <v>13.166144200626958</v>
      </c>
      <c r="I17" s="26">
        <f>SUM(ВДТБ!I17+РТБ!I17)</f>
        <v>207</v>
      </c>
      <c r="J17" s="9">
        <f t="shared" si="2"/>
        <v>64.89028213166145</v>
      </c>
      <c r="K17" s="26">
        <f>SUM(ВДТБ!K17+РТБ!K17)</f>
        <v>45</v>
      </c>
      <c r="L17" s="27">
        <f t="shared" si="3"/>
        <v>14.106583072100312</v>
      </c>
      <c r="M17" s="26">
        <f>SUM(ВДТБ!M17+РТБ!M17)</f>
        <v>11</v>
      </c>
      <c r="N17" s="6">
        <f t="shared" si="4"/>
        <v>3.4482758620689653</v>
      </c>
      <c r="O17" s="26">
        <f>SUM(ВДТБ!O17+РТБ!O17)</f>
        <v>2</v>
      </c>
      <c r="P17" s="27">
        <f t="shared" si="5"/>
        <v>0.6269592476489028</v>
      </c>
      <c r="Q17" s="26">
        <f>SUM(ВДТБ!Q17+РТБ!Q17)</f>
        <v>12</v>
      </c>
      <c r="R17" s="9">
        <f t="shared" si="6"/>
        <v>3.761755485893417</v>
      </c>
      <c r="S17" s="26">
        <f>SUM(ВДТБ!S17+РТБ!S17)</f>
        <v>0</v>
      </c>
      <c r="T17" s="9">
        <f t="shared" si="7"/>
        <v>0</v>
      </c>
      <c r="U17" s="26">
        <f>SUM(ВДТБ!U17+РТБ!U17)</f>
        <v>0</v>
      </c>
      <c r="V17" s="9">
        <f t="shared" si="8"/>
        <v>0</v>
      </c>
      <c r="X17" s="47">
        <f t="shared" si="10"/>
        <v>319</v>
      </c>
      <c r="Y17" s="16"/>
      <c r="AB17" s="16"/>
    </row>
    <row r="18" spans="2:28" ht="15.75">
      <c r="B18" s="3">
        <v>11</v>
      </c>
      <c r="C18" s="17" t="s">
        <v>11</v>
      </c>
      <c r="D18" s="59">
        <f t="shared" si="9"/>
        <v>305</v>
      </c>
      <c r="E18" s="26">
        <f>SUM(ВДТБ!E18+РТБ!E18)</f>
        <v>111</v>
      </c>
      <c r="F18" s="27">
        <f t="shared" si="0"/>
        <v>36.39344262295082</v>
      </c>
      <c r="G18" s="26">
        <f>SUM(ВДТБ!G18+РТБ!G18)</f>
        <v>4</v>
      </c>
      <c r="H18" s="4">
        <f t="shared" si="1"/>
        <v>2.0618556701030926</v>
      </c>
      <c r="I18" s="26">
        <f>SUM(ВДТБ!I18+РТБ!I18)</f>
        <v>127</v>
      </c>
      <c r="J18" s="9">
        <f t="shared" si="2"/>
        <v>65.4639175257732</v>
      </c>
      <c r="K18" s="26">
        <f>SUM(ВДТБ!K18+РТБ!K18)</f>
        <v>28</v>
      </c>
      <c r="L18" s="27">
        <f t="shared" si="3"/>
        <v>14.432989690721648</v>
      </c>
      <c r="M18" s="26">
        <f>SUM(ВДТБ!M18+РТБ!M18)</f>
        <v>9</v>
      </c>
      <c r="N18" s="6">
        <f t="shared" si="4"/>
        <v>4.639175257731959</v>
      </c>
      <c r="O18" s="26">
        <f>SUM(ВДТБ!O18+РТБ!O18)</f>
        <v>8</v>
      </c>
      <c r="P18" s="27">
        <f t="shared" si="5"/>
        <v>4.123711340206185</v>
      </c>
      <c r="Q18" s="26">
        <f>SUM(ВДТБ!Q18+РТБ!Q18)</f>
        <v>15</v>
      </c>
      <c r="R18" s="9">
        <f t="shared" si="6"/>
        <v>7.731958762886598</v>
      </c>
      <c r="S18" s="26">
        <f>SUM(ВДТБ!S18+РТБ!S18)</f>
        <v>3</v>
      </c>
      <c r="T18" s="9">
        <f t="shared" si="7"/>
        <v>1.5463917525773196</v>
      </c>
      <c r="U18" s="26">
        <f>SUM(ВДТБ!U18+РТБ!U18)</f>
        <v>0</v>
      </c>
      <c r="V18" s="9">
        <f t="shared" si="8"/>
        <v>0</v>
      </c>
      <c r="X18" s="47">
        <f t="shared" si="10"/>
        <v>194</v>
      </c>
      <c r="Y18" s="16"/>
      <c r="AB18" s="16"/>
    </row>
    <row r="19" spans="2:28" ht="15.75">
      <c r="B19" s="3">
        <v>12</v>
      </c>
      <c r="C19" s="17" t="s">
        <v>12</v>
      </c>
      <c r="D19" s="59">
        <f t="shared" si="9"/>
        <v>972</v>
      </c>
      <c r="E19" s="26">
        <f>SUM(ВДТБ!E19+РТБ!E19)</f>
        <v>181</v>
      </c>
      <c r="F19" s="27">
        <f t="shared" si="0"/>
        <v>18.621399176954732</v>
      </c>
      <c r="G19" s="26">
        <f>SUM(ВДТБ!G19+РТБ!G19)</f>
        <v>242</v>
      </c>
      <c r="H19" s="4">
        <f t="shared" si="1"/>
        <v>30.59418457648546</v>
      </c>
      <c r="I19" s="26">
        <f>SUM(ВДТБ!I19+РТБ!I19)</f>
        <v>423</v>
      </c>
      <c r="J19" s="9">
        <f t="shared" si="2"/>
        <v>53.476611883691525</v>
      </c>
      <c r="K19" s="26">
        <f>SUM(ВДТБ!K19+РТБ!K19)</f>
        <v>87</v>
      </c>
      <c r="L19" s="27">
        <f t="shared" si="3"/>
        <v>10.998735777496838</v>
      </c>
      <c r="M19" s="26">
        <f>SUM(ВДТБ!M19+РТБ!M19)</f>
        <v>17</v>
      </c>
      <c r="N19" s="6">
        <f t="shared" si="4"/>
        <v>2.1491782553729455</v>
      </c>
      <c r="O19" s="26">
        <f>SUM(ВДТБ!O19+РТБ!O19)</f>
        <v>6</v>
      </c>
      <c r="P19" s="27">
        <f t="shared" si="5"/>
        <v>0.7585335018963337</v>
      </c>
      <c r="Q19" s="26">
        <f>SUM(ВДТБ!Q19+РТБ!Q19)</f>
        <v>16</v>
      </c>
      <c r="R19" s="9">
        <f t="shared" si="6"/>
        <v>2.0227560050568902</v>
      </c>
      <c r="S19" s="26">
        <f>SUM(ВДТБ!S19+РТБ!S19)</f>
        <v>0</v>
      </c>
      <c r="T19" s="9">
        <f t="shared" si="7"/>
        <v>0</v>
      </c>
      <c r="U19" s="26">
        <f>SUM(ВДТБ!U19+РТБ!U19)</f>
        <v>0</v>
      </c>
      <c r="V19" s="9">
        <f t="shared" si="8"/>
        <v>0</v>
      </c>
      <c r="X19" s="47">
        <f t="shared" si="10"/>
        <v>791</v>
      </c>
      <c r="Y19" s="16"/>
      <c r="AB19" s="16"/>
    </row>
    <row r="20" spans="2:28" ht="15.75">
      <c r="B20" s="3">
        <v>13</v>
      </c>
      <c r="C20" s="17" t="s">
        <v>13</v>
      </c>
      <c r="D20" s="59">
        <f t="shared" si="9"/>
        <v>507</v>
      </c>
      <c r="E20" s="26">
        <f>SUM(ВДТБ!E20+РТБ!E20)</f>
        <v>175</v>
      </c>
      <c r="F20" s="27">
        <f t="shared" si="0"/>
        <v>34.51676528599605</v>
      </c>
      <c r="G20" s="26">
        <f>SUM(ВДТБ!G20+РТБ!G20)</f>
        <v>42</v>
      </c>
      <c r="H20" s="4">
        <f t="shared" si="1"/>
        <v>12.650602409638553</v>
      </c>
      <c r="I20" s="26">
        <f>SUM(ВДТБ!I20+РТБ!I20)</f>
        <v>234</v>
      </c>
      <c r="J20" s="9">
        <f t="shared" si="2"/>
        <v>70.48192771084338</v>
      </c>
      <c r="K20" s="26">
        <f>SUM(ВДТБ!K20+РТБ!K20)</f>
        <v>29</v>
      </c>
      <c r="L20" s="27">
        <f t="shared" si="3"/>
        <v>8.734939759036145</v>
      </c>
      <c r="M20" s="26">
        <f>SUM(ВДТБ!M20+РТБ!M20)</f>
        <v>8</v>
      </c>
      <c r="N20" s="6">
        <f t="shared" si="4"/>
        <v>2.4096385542168677</v>
      </c>
      <c r="O20" s="26">
        <f>SUM(ВДТБ!O20+РТБ!O20)</f>
        <v>5</v>
      </c>
      <c r="P20" s="27">
        <f t="shared" si="5"/>
        <v>1.5060240963855422</v>
      </c>
      <c r="Q20" s="26">
        <f>SUM(ВДТБ!Q20+РТБ!Q20)</f>
        <v>14</v>
      </c>
      <c r="R20" s="9">
        <f t="shared" si="6"/>
        <v>4.216867469879518</v>
      </c>
      <c r="S20" s="26">
        <f>SUM(ВДТБ!S20+РТБ!S20)</f>
        <v>0</v>
      </c>
      <c r="T20" s="9">
        <f t="shared" si="7"/>
        <v>0</v>
      </c>
      <c r="U20" s="26">
        <f>SUM(ВДТБ!U20+РТБ!U20)</f>
        <v>0</v>
      </c>
      <c r="V20" s="9">
        <f t="shared" si="8"/>
        <v>0</v>
      </c>
      <c r="X20" s="47">
        <f t="shared" si="10"/>
        <v>332</v>
      </c>
      <c r="Y20" s="16"/>
      <c r="AB20" s="16"/>
    </row>
    <row r="21" spans="2:28" ht="15.75">
      <c r="B21" s="3">
        <v>14</v>
      </c>
      <c r="C21" s="17" t="s">
        <v>14</v>
      </c>
      <c r="D21" s="59">
        <f t="shared" si="9"/>
        <v>1853</v>
      </c>
      <c r="E21" s="26">
        <f>SUM(ВДТБ!E21+РТБ!E21)</f>
        <v>444</v>
      </c>
      <c r="F21" s="27">
        <f t="shared" si="0"/>
        <v>23.961144090663787</v>
      </c>
      <c r="G21" s="26">
        <f>SUM(ВДТБ!G21+РТБ!G21)</f>
        <v>246</v>
      </c>
      <c r="H21" s="4">
        <f t="shared" si="1"/>
        <v>17.459190915542937</v>
      </c>
      <c r="I21" s="26">
        <f>SUM(ВДТБ!I21+РТБ!I21)</f>
        <v>735</v>
      </c>
      <c r="J21" s="9">
        <f t="shared" si="2"/>
        <v>52.16465578424414</v>
      </c>
      <c r="K21" s="26">
        <f>SUM(ВДТБ!K21+РТБ!K21)</f>
        <v>155</v>
      </c>
      <c r="L21" s="27">
        <f t="shared" si="3"/>
        <v>11.00070972320795</v>
      </c>
      <c r="M21" s="26">
        <f>SUM(ВДТБ!M21+РТБ!M21)</f>
        <v>76</v>
      </c>
      <c r="N21" s="6">
        <f t="shared" si="4"/>
        <v>5.39389638041164</v>
      </c>
      <c r="O21" s="26">
        <f>SUM(ВДТБ!O21+РТБ!O21)</f>
        <v>28</v>
      </c>
      <c r="P21" s="27">
        <f t="shared" si="5"/>
        <v>1.98722498225692</v>
      </c>
      <c r="Q21" s="26">
        <f>SUM(ВДТБ!Q21+РТБ!Q21)</f>
        <v>168</v>
      </c>
      <c r="R21" s="9">
        <f t="shared" si="6"/>
        <v>11.923349893541518</v>
      </c>
      <c r="S21" s="26">
        <f>SUM(ВДТБ!S21+РТБ!S21)</f>
        <v>1</v>
      </c>
      <c r="T21" s="9">
        <f t="shared" si="7"/>
        <v>0.07097232079488999</v>
      </c>
      <c r="U21" s="26">
        <f>SUM(ВДТБ!U21+РТБ!U21)</f>
        <v>0</v>
      </c>
      <c r="V21" s="9">
        <f t="shared" si="8"/>
        <v>0</v>
      </c>
      <c r="X21" s="47">
        <f t="shared" si="10"/>
        <v>1409</v>
      </c>
      <c r="Y21" s="16"/>
      <c r="AB21" s="16"/>
    </row>
    <row r="22" spans="2:28" ht="15.75">
      <c r="B22" s="3">
        <v>15</v>
      </c>
      <c r="C22" s="17" t="s">
        <v>15</v>
      </c>
      <c r="D22" s="59">
        <f t="shared" si="9"/>
        <v>475</v>
      </c>
      <c r="E22" s="26">
        <f>SUM(ВДТБ!E22+РТБ!E22)</f>
        <v>135</v>
      </c>
      <c r="F22" s="27">
        <f t="shared" si="0"/>
        <v>28.421052631578945</v>
      </c>
      <c r="G22" s="26">
        <f>SUM(ВДТБ!G22+РТБ!G22)</f>
        <v>87</v>
      </c>
      <c r="H22" s="4">
        <f t="shared" si="1"/>
        <v>25.588235294117645</v>
      </c>
      <c r="I22" s="26">
        <f>SUM(ВДТБ!I22+РТБ!I22)</f>
        <v>176</v>
      </c>
      <c r="J22" s="9">
        <f t="shared" si="2"/>
        <v>51.76470588235295</v>
      </c>
      <c r="K22" s="26">
        <f>SUM(ВДТБ!K22+РТБ!K22)</f>
        <v>32</v>
      </c>
      <c r="L22" s="27">
        <f t="shared" si="3"/>
        <v>9.411764705882353</v>
      </c>
      <c r="M22" s="26">
        <f>SUM(ВДТБ!M22+РТБ!M22)</f>
        <v>29</v>
      </c>
      <c r="N22" s="6">
        <f t="shared" si="4"/>
        <v>8.529411764705882</v>
      </c>
      <c r="O22" s="26">
        <f>SUM(ВДТБ!O22+РТБ!O22)</f>
        <v>2</v>
      </c>
      <c r="P22" s="27">
        <f t="shared" si="5"/>
        <v>0.5882352941176471</v>
      </c>
      <c r="Q22" s="26">
        <f>SUM(ВДТБ!Q22+РТБ!Q22)</f>
        <v>14</v>
      </c>
      <c r="R22" s="9">
        <f t="shared" si="6"/>
        <v>4.117647058823529</v>
      </c>
      <c r="S22" s="26">
        <f>SUM(ВДТБ!S22+РТБ!S22)</f>
        <v>0</v>
      </c>
      <c r="T22" s="9">
        <f t="shared" si="7"/>
        <v>0</v>
      </c>
      <c r="U22" s="26">
        <f>SUM(ВДТБ!U22+РТБ!U22)</f>
        <v>0</v>
      </c>
      <c r="V22" s="9">
        <f t="shared" si="8"/>
        <v>0</v>
      </c>
      <c r="X22" s="47">
        <f t="shared" si="10"/>
        <v>340</v>
      </c>
      <c r="Y22" s="16"/>
      <c r="AB22" s="16"/>
    </row>
    <row r="23" spans="2:28" ht="15.75">
      <c r="B23" s="3">
        <v>16</v>
      </c>
      <c r="C23" s="17" t="s">
        <v>16</v>
      </c>
      <c r="D23" s="59">
        <f t="shared" si="9"/>
        <v>355</v>
      </c>
      <c r="E23" s="26">
        <f>SUM(ВДТБ!E23+РТБ!E23)</f>
        <v>47</v>
      </c>
      <c r="F23" s="27">
        <f t="shared" si="0"/>
        <v>13.239436619718308</v>
      </c>
      <c r="G23" s="26">
        <f>SUM(ВДТБ!G23+РТБ!G23)</f>
        <v>85</v>
      </c>
      <c r="H23" s="4">
        <f t="shared" si="1"/>
        <v>27.5974025974026</v>
      </c>
      <c r="I23" s="26">
        <f>SUM(ВДТБ!I23+РТБ!I23)</f>
        <v>154</v>
      </c>
      <c r="J23" s="9">
        <f t="shared" si="2"/>
        <v>50</v>
      </c>
      <c r="K23" s="26">
        <f>SUM(ВДТБ!K23+РТБ!K23)</f>
        <v>32</v>
      </c>
      <c r="L23" s="27">
        <f t="shared" si="3"/>
        <v>10.38961038961039</v>
      </c>
      <c r="M23" s="26">
        <f>SUM(ВДТБ!M23+РТБ!M23)</f>
        <v>26</v>
      </c>
      <c r="N23" s="6">
        <f t="shared" si="4"/>
        <v>8.441558441558442</v>
      </c>
      <c r="O23" s="26">
        <f>SUM(ВДТБ!O23+РТБ!O23)</f>
        <v>4</v>
      </c>
      <c r="P23" s="27">
        <f t="shared" si="5"/>
        <v>1.2987012987012987</v>
      </c>
      <c r="Q23" s="26">
        <f>SUM(ВДТБ!Q23+РТБ!Q23)</f>
        <v>7</v>
      </c>
      <c r="R23" s="9">
        <f t="shared" si="6"/>
        <v>2.272727272727273</v>
      </c>
      <c r="S23" s="26">
        <f>SUM(ВДТБ!S23+РТБ!S23)</f>
        <v>0</v>
      </c>
      <c r="T23" s="9">
        <f t="shared" si="7"/>
        <v>0</v>
      </c>
      <c r="U23" s="26">
        <f>SUM(ВДТБ!U23+РТБ!U23)</f>
        <v>0</v>
      </c>
      <c r="V23" s="9">
        <f t="shared" si="8"/>
        <v>0</v>
      </c>
      <c r="X23" s="47">
        <f t="shared" si="10"/>
        <v>308</v>
      </c>
      <c r="Y23" s="16"/>
      <c r="AB23" s="16"/>
    </row>
    <row r="24" spans="2:28" ht="15.75">
      <c r="B24" s="3">
        <v>17</v>
      </c>
      <c r="C24" s="17" t="s">
        <v>17</v>
      </c>
      <c r="D24" s="59">
        <f t="shared" si="9"/>
        <v>390</v>
      </c>
      <c r="E24" s="26">
        <f>SUM(ВДТБ!E24+РТБ!E24)</f>
        <v>104</v>
      </c>
      <c r="F24" s="27">
        <f t="shared" si="0"/>
        <v>26.666666666666668</v>
      </c>
      <c r="G24" s="26">
        <f>SUM(ВДТБ!G24+РТБ!G24)</f>
        <v>45</v>
      </c>
      <c r="H24" s="4">
        <f t="shared" si="1"/>
        <v>15.734265734265735</v>
      </c>
      <c r="I24" s="26">
        <f>SUM(ВДТБ!I24+РТБ!I24)</f>
        <v>190</v>
      </c>
      <c r="J24" s="9">
        <f t="shared" si="2"/>
        <v>66.43356643356644</v>
      </c>
      <c r="K24" s="26">
        <f>SUM(ВДТБ!K24+РТБ!K24)</f>
        <v>29</v>
      </c>
      <c r="L24" s="27">
        <f t="shared" si="3"/>
        <v>10.13986013986014</v>
      </c>
      <c r="M24" s="26">
        <f>SUM(ВДТБ!M24+РТБ!M24)</f>
        <v>12</v>
      </c>
      <c r="N24" s="6">
        <f t="shared" si="4"/>
        <v>4.195804195804196</v>
      </c>
      <c r="O24" s="26">
        <f>SUM(ВДТБ!O24+РТБ!O24)</f>
        <v>3</v>
      </c>
      <c r="P24" s="27">
        <f t="shared" si="5"/>
        <v>1.048951048951049</v>
      </c>
      <c r="Q24" s="26">
        <f>SUM(ВДТБ!Q24+РТБ!Q24)</f>
        <v>5</v>
      </c>
      <c r="R24" s="9">
        <f t="shared" si="6"/>
        <v>1.7482517482517483</v>
      </c>
      <c r="S24" s="26">
        <f>SUM(ВДТБ!S24+РТБ!S24)</f>
        <v>2</v>
      </c>
      <c r="T24" s="9">
        <f t="shared" si="7"/>
        <v>0.6993006993006993</v>
      </c>
      <c r="U24" s="26">
        <f>SUM(ВДТБ!U24+РТБ!U24)</f>
        <v>0</v>
      </c>
      <c r="V24" s="9">
        <f t="shared" si="8"/>
        <v>0</v>
      </c>
      <c r="X24" s="47">
        <f t="shared" si="10"/>
        <v>286</v>
      </c>
      <c r="Y24" s="16"/>
      <c r="AB24" s="16"/>
    </row>
    <row r="25" spans="2:28" ht="15.75">
      <c r="B25" s="3">
        <v>18</v>
      </c>
      <c r="C25" s="17" t="s">
        <v>18</v>
      </c>
      <c r="D25" s="59">
        <f t="shared" si="9"/>
        <v>196</v>
      </c>
      <c r="E25" s="26">
        <f>SUM(ВДТБ!E25+РТБ!E25)</f>
        <v>37</v>
      </c>
      <c r="F25" s="27">
        <f t="shared" si="0"/>
        <v>18.877551020408163</v>
      </c>
      <c r="G25" s="26">
        <f>SUM(ВДТБ!G25+РТБ!G25)</f>
        <v>25</v>
      </c>
      <c r="H25" s="4">
        <f t="shared" si="1"/>
        <v>15.723270440251572</v>
      </c>
      <c r="I25" s="26">
        <f>SUM(ВДТБ!I25+РТБ!I25)</f>
        <v>99</v>
      </c>
      <c r="J25" s="9">
        <f t="shared" si="2"/>
        <v>62.264150943396224</v>
      </c>
      <c r="K25" s="26">
        <f>SUM(ВДТБ!K25+РТБ!K25)</f>
        <v>18</v>
      </c>
      <c r="L25" s="27">
        <f t="shared" si="3"/>
        <v>11.320754716981133</v>
      </c>
      <c r="M25" s="26">
        <f>SUM(ВДТБ!M25+РТБ!M25)</f>
        <v>8</v>
      </c>
      <c r="N25" s="6">
        <f t="shared" si="4"/>
        <v>5.031446540880504</v>
      </c>
      <c r="O25" s="26">
        <f>SUM(ВДТБ!O25+РТБ!O25)</f>
        <v>1</v>
      </c>
      <c r="P25" s="27">
        <f t="shared" si="5"/>
        <v>0.628930817610063</v>
      </c>
      <c r="Q25" s="26">
        <f>SUM(ВДТБ!Q25+РТБ!Q25)</f>
        <v>8</v>
      </c>
      <c r="R25" s="9">
        <f t="shared" si="6"/>
        <v>5.031446540880504</v>
      </c>
      <c r="S25" s="26">
        <f>SUM(ВДТБ!S25+РТБ!S25)</f>
        <v>0</v>
      </c>
      <c r="T25" s="9">
        <f t="shared" si="7"/>
        <v>0</v>
      </c>
      <c r="U25" s="26">
        <f>SUM(ВДТБ!U25+РТБ!U25)</f>
        <v>0</v>
      </c>
      <c r="V25" s="9">
        <f t="shared" si="8"/>
        <v>0</v>
      </c>
      <c r="X25" s="47">
        <f t="shared" si="10"/>
        <v>159</v>
      </c>
      <c r="Y25" s="16"/>
      <c r="AB25" s="16"/>
    </row>
    <row r="26" spans="2:28" ht="15.75">
      <c r="B26" s="3">
        <v>19</v>
      </c>
      <c r="C26" s="17" t="s">
        <v>19</v>
      </c>
      <c r="D26" s="59">
        <f t="shared" si="9"/>
        <v>723</v>
      </c>
      <c r="E26" s="26">
        <f>SUM(ВДТБ!E26+РТБ!E26)</f>
        <v>214</v>
      </c>
      <c r="F26" s="27">
        <f t="shared" si="0"/>
        <v>29.59889349930844</v>
      </c>
      <c r="G26" s="26">
        <f>SUM(ВДТБ!G26+РТБ!G26)</f>
        <v>92</v>
      </c>
      <c r="H26" s="4">
        <f t="shared" si="1"/>
        <v>18.07465618860511</v>
      </c>
      <c r="I26" s="26">
        <f>SUM(ВДТБ!I26+РТБ!I26)</f>
        <v>308</v>
      </c>
      <c r="J26" s="9">
        <f t="shared" si="2"/>
        <v>60.51080550098232</v>
      </c>
      <c r="K26" s="26">
        <f>SUM(ВДТБ!K26+РТБ!K26)</f>
        <v>39</v>
      </c>
      <c r="L26" s="27">
        <f t="shared" si="3"/>
        <v>7.662082514734774</v>
      </c>
      <c r="M26" s="26">
        <f>SUM(ВДТБ!M26+РТБ!M26)</f>
        <v>34</v>
      </c>
      <c r="N26" s="6">
        <f t="shared" si="4"/>
        <v>6.679764243614931</v>
      </c>
      <c r="O26" s="26">
        <f>SUM(ВДТБ!O26+РТБ!O26)</f>
        <v>7</v>
      </c>
      <c r="P26" s="27">
        <f t="shared" si="5"/>
        <v>1.37524557956778</v>
      </c>
      <c r="Q26" s="26">
        <f>SUM(ВДТБ!Q26+РТБ!Q26)</f>
        <v>29</v>
      </c>
      <c r="R26" s="9">
        <f t="shared" si="6"/>
        <v>5.697445972495088</v>
      </c>
      <c r="S26" s="26">
        <f>SUM(ВДТБ!S26+РТБ!S26)</f>
        <v>0</v>
      </c>
      <c r="T26" s="9">
        <f t="shared" si="7"/>
        <v>0</v>
      </c>
      <c r="U26" s="26">
        <f>SUM(ВДТБ!U26+РТБ!U26)</f>
        <v>0</v>
      </c>
      <c r="V26" s="9">
        <f t="shared" si="8"/>
        <v>0</v>
      </c>
      <c r="X26" s="47">
        <f t="shared" si="10"/>
        <v>509</v>
      </c>
      <c r="Y26" s="16"/>
      <c r="AB26" s="16"/>
    </row>
    <row r="27" spans="2:28" ht="15.75">
      <c r="B27" s="3">
        <v>20</v>
      </c>
      <c r="C27" s="17" t="s">
        <v>20</v>
      </c>
      <c r="D27" s="59">
        <f t="shared" si="9"/>
        <v>497</v>
      </c>
      <c r="E27" s="26">
        <f>SUM(ВДТБ!E27+РТБ!E27)</f>
        <v>185</v>
      </c>
      <c r="F27" s="27">
        <f t="shared" si="0"/>
        <v>37.223340040241446</v>
      </c>
      <c r="G27" s="26">
        <f>SUM(ВДТБ!G27+РТБ!G27)</f>
        <v>56</v>
      </c>
      <c r="H27" s="4">
        <f t="shared" si="1"/>
        <v>17.94871794871795</v>
      </c>
      <c r="I27" s="26">
        <f>SUM(ВДТБ!I27+РТБ!I27)</f>
        <v>167</v>
      </c>
      <c r="J27" s="9">
        <f t="shared" si="2"/>
        <v>53.52564102564102</v>
      </c>
      <c r="K27" s="26">
        <f>SUM(ВДТБ!K27+РТБ!K27)</f>
        <v>47</v>
      </c>
      <c r="L27" s="27">
        <f t="shared" si="3"/>
        <v>15.064102564102564</v>
      </c>
      <c r="M27" s="26">
        <f>SUM(ВДТБ!M27+РТБ!M27)</f>
        <v>17</v>
      </c>
      <c r="N27" s="6">
        <f t="shared" si="4"/>
        <v>5.448717948717949</v>
      </c>
      <c r="O27" s="26">
        <f>SUM(ВДТБ!O27+РТБ!O27)</f>
        <v>4</v>
      </c>
      <c r="P27" s="27">
        <f t="shared" si="5"/>
        <v>1.282051282051282</v>
      </c>
      <c r="Q27" s="26">
        <f>SUM(ВДТБ!Q27+РТБ!Q27)</f>
        <v>21</v>
      </c>
      <c r="R27" s="9">
        <f t="shared" si="6"/>
        <v>6.730769230769231</v>
      </c>
      <c r="S27" s="26">
        <f>SUM(ВДТБ!S27+РТБ!S27)</f>
        <v>0</v>
      </c>
      <c r="T27" s="9">
        <f t="shared" si="7"/>
        <v>0</v>
      </c>
      <c r="U27" s="26">
        <f>SUM(ВДТБ!U27+РТБ!U27)</f>
        <v>0</v>
      </c>
      <c r="V27" s="9">
        <f t="shared" si="8"/>
        <v>0</v>
      </c>
      <c r="X27" s="47">
        <f t="shared" si="10"/>
        <v>312</v>
      </c>
      <c r="Y27" s="16"/>
      <c r="AB27" s="16"/>
    </row>
    <row r="28" spans="2:28" ht="15.75">
      <c r="B28" s="3">
        <v>21</v>
      </c>
      <c r="C28" s="17" t="s">
        <v>21</v>
      </c>
      <c r="D28" s="59">
        <f t="shared" si="9"/>
        <v>414</v>
      </c>
      <c r="E28" s="26">
        <f>SUM(ВДТБ!E28+РТБ!E28)</f>
        <v>77</v>
      </c>
      <c r="F28" s="27">
        <f t="shared" si="0"/>
        <v>18.59903381642512</v>
      </c>
      <c r="G28" s="26">
        <f>SUM(ВДТБ!G28+РТБ!G28)</f>
        <v>76</v>
      </c>
      <c r="H28" s="4">
        <f t="shared" si="1"/>
        <v>22.551928783382788</v>
      </c>
      <c r="I28" s="26">
        <f>SUM(ВДТБ!I28+РТБ!I28)</f>
        <v>161</v>
      </c>
      <c r="J28" s="9">
        <f t="shared" si="2"/>
        <v>47.774480712166174</v>
      </c>
      <c r="K28" s="26">
        <f>SUM(ВДТБ!K28+РТБ!K28)</f>
        <v>40</v>
      </c>
      <c r="L28" s="27">
        <f t="shared" si="3"/>
        <v>11.869436201780417</v>
      </c>
      <c r="M28" s="26">
        <f>SUM(ВДТБ!M28+РТБ!M28)</f>
        <v>23</v>
      </c>
      <c r="N28" s="6">
        <f t="shared" si="4"/>
        <v>6.824925816023739</v>
      </c>
      <c r="O28" s="26">
        <f>SUM(ВДТБ!O28+РТБ!O28)</f>
        <v>22</v>
      </c>
      <c r="P28" s="27">
        <f t="shared" si="5"/>
        <v>6.528189910979229</v>
      </c>
      <c r="Q28" s="26">
        <f>SUM(ВДТБ!Q28+РТБ!Q28)</f>
        <v>15</v>
      </c>
      <c r="R28" s="9">
        <f t="shared" si="6"/>
        <v>4.451038575667656</v>
      </c>
      <c r="S28" s="26">
        <f>SUM(ВДТБ!S28+РТБ!S28)</f>
        <v>0</v>
      </c>
      <c r="T28" s="9">
        <f t="shared" si="7"/>
        <v>0</v>
      </c>
      <c r="U28" s="26">
        <f>SUM(ВДТБ!U28+РТБ!U28)</f>
        <v>0</v>
      </c>
      <c r="V28" s="9">
        <f t="shared" si="8"/>
        <v>0</v>
      </c>
      <c r="X28" s="47">
        <f t="shared" si="10"/>
        <v>337</v>
      </c>
      <c r="Y28" s="16"/>
      <c r="AB28" s="16"/>
    </row>
    <row r="29" spans="2:28" ht="15.75">
      <c r="B29" s="3">
        <v>22</v>
      </c>
      <c r="C29" s="17" t="s">
        <v>22</v>
      </c>
      <c r="D29" s="59">
        <f t="shared" si="9"/>
        <v>416</v>
      </c>
      <c r="E29" s="26">
        <f>SUM(ВДТБ!E29+РТБ!E29)</f>
        <v>98</v>
      </c>
      <c r="F29" s="27">
        <f t="shared" si="0"/>
        <v>23.557692307692307</v>
      </c>
      <c r="G29" s="26">
        <f>SUM(ВДТБ!G29+РТБ!G29)</f>
        <v>61</v>
      </c>
      <c r="H29" s="4">
        <f t="shared" si="1"/>
        <v>19.18238993710692</v>
      </c>
      <c r="I29" s="26">
        <f>SUM(ВДТБ!I29+РТБ!I29)</f>
        <v>168</v>
      </c>
      <c r="J29" s="9">
        <f t="shared" si="2"/>
        <v>52.83018867924528</v>
      </c>
      <c r="K29" s="26">
        <f>SUM(ВДТБ!K29+РТБ!K29)</f>
        <v>35</v>
      </c>
      <c r="L29" s="27">
        <f t="shared" si="3"/>
        <v>11.0062893081761</v>
      </c>
      <c r="M29" s="26">
        <f>SUM(ВДТБ!M29+РТБ!M29)</f>
        <v>37</v>
      </c>
      <c r="N29" s="6">
        <f t="shared" si="4"/>
        <v>11.635220125786164</v>
      </c>
      <c r="O29" s="26">
        <f>SUM(ВДТБ!O29+РТБ!O29)</f>
        <v>5</v>
      </c>
      <c r="P29" s="27">
        <f t="shared" si="5"/>
        <v>1.5723270440251573</v>
      </c>
      <c r="Q29" s="26">
        <f>SUM(ВДТБ!Q29+РТБ!Q29)</f>
        <v>12</v>
      </c>
      <c r="R29" s="9">
        <f t="shared" si="6"/>
        <v>3.7735849056603774</v>
      </c>
      <c r="S29" s="26">
        <f>SUM(ВДТБ!S29+РТБ!S29)</f>
        <v>0</v>
      </c>
      <c r="T29" s="9">
        <f t="shared" si="7"/>
        <v>0</v>
      </c>
      <c r="U29" s="26">
        <f>SUM(ВДТБ!U29+РТБ!U29)</f>
        <v>0</v>
      </c>
      <c r="V29" s="9">
        <f t="shared" si="8"/>
        <v>0</v>
      </c>
      <c r="X29" s="47">
        <f t="shared" si="10"/>
        <v>318</v>
      </c>
      <c r="Y29" s="16"/>
      <c r="AB29" s="16"/>
    </row>
    <row r="30" spans="2:28" ht="15.75">
      <c r="B30" s="3">
        <v>23</v>
      </c>
      <c r="C30" s="134" t="s">
        <v>23</v>
      </c>
      <c r="D30" s="59">
        <f t="shared" si="9"/>
        <v>199</v>
      </c>
      <c r="E30" s="26">
        <f>SUM(ВДТБ!E30+РТБ!E30)</f>
        <v>25</v>
      </c>
      <c r="F30" s="27">
        <f t="shared" si="0"/>
        <v>12.562814070351758</v>
      </c>
      <c r="G30" s="26">
        <f>SUM(ВДТБ!G30+РТБ!G30)</f>
        <v>57</v>
      </c>
      <c r="H30" s="4">
        <f t="shared" si="1"/>
        <v>32.758620689655174</v>
      </c>
      <c r="I30" s="26">
        <f>SUM(ВДТБ!I30+РТБ!I30)</f>
        <v>72</v>
      </c>
      <c r="J30" s="9">
        <f t="shared" si="2"/>
        <v>41.37931034482759</v>
      </c>
      <c r="K30" s="26">
        <f>SUM(ВДТБ!K30+РТБ!K30)</f>
        <v>26</v>
      </c>
      <c r="L30" s="27">
        <f t="shared" si="3"/>
        <v>14.942528735632186</v>
      </c>
      <c r="M30" s="26">
        <f>SUM(ВДТБ!M30+РТБ!M30)</f>
        <v>10</v>
      </c>
      <c r="N30" s="6">
        <f t="shared" si="4"/>
        <v>5.747126436781609</v>
      </c>
      <c r="O30" s="26">
        <f>SUM(ВДТБ!O30+РТБ!O30)</f>
        <v>2</v>
      </c>
      <c r="P30" s="27">
        <f t="shared" si="5"/>
        <v>1.1494252873563218</v>
      </c>
      <c r="Q30" s="26">
        <f>SUM(ВДТБ!Q30+РТБ!Q30)</f>
        <v>6</v>
      </c>
      <c r="R30" s="9">
        <f t="shared" si="6"/>
        <v>3.4482758620689653</v>
      </c>
      <c r="S30" s="26">
        <f>SUM(ВДТБ!S30+РТБ!S30)</f>
        <v>0</v>
      </c>
      <c r="T30" s="9">
        <f t="shared" si="7"/>
        <v>0</v>
      </c>
      <c r="U30" s="26">
        <f>SUM(ВДТБ!U30+РТБ!U30)</f>
        <v>1</v>
      </c>
      <c r="V30" s="9">
        <f t="shared" si="8"/>
        <v>0.5747126436781609</v>
      </c>
      <c r="X30" s="47">
        <f t="shared" si="10"/>
        <v>174</v>
      </c>
      <c r="Y30" s="16"/>
      <c r="AB30" s="16"/>
    </row>
    <row r="31" spans="2:28" ht="15.75">
      <c r="B31" s="3">
        <v>24</v>
      </c>
      <c r="C31" s="18" t="s">
        <v>24</v>
      </c>
      <c r="D31" s="59">
        <f t="shared" si="9"/>
        <v>380</v>
      </c>
      <c r="E31" s="26">
        <f>SUM(ВДТБ!E31+РТБ!E31)</f>
        <v>101</v>
      </c>
      <c r="F31" s="27">
        <f t="shared" si="0"/>
        <v>26.57894736842105</v>
      </c>
      <c r="G31" s="26">
        <f>SUM(ВДТБ!G31+РТБ!G31)</f>
        <v>39</v>
      </c>
      <c r="H31" s="4">
        <f t="shared" si="1"/>
        <v>13.978494623655912</v>
      </c>
      <c r="I31" s="26">
        <f>SUM(ВДТБ!I31+РТБ!I31)</f>
        <v>175</v>
      </c>
      <c r="J31" s="9">
        <f t="shared" si="2"/>
        <v>62.72401433691756</v>
      </c>
      <c r="K31" s="26">
        <f>SUM(ВДТБ!K31+РТБ!K31)</f>
        <v>30</v>
      </c>
      <c r="L31" s="27">
        <f t="shared" si="3"/>
        <v>10.75268817204301</v>
      </c>
      <c r="M31" s="26">
        <f>SUM(ВДТБ!M31+РТБ!M31)</f>
        <v>11</v>
      </c>
      <c r="N31" s="6">
        <f t="shared" si="4"/>
        <v>3.942652329749104</v>
      </c>
      <c r="O31" s="26">
        <f>SUM(ВДТБ!O31+РТБ!O31)</f>
        <v>2</v>
      </c>
      <c r="P31" s="27">
        <f t="shared" si="5"/>
        <v>0.7168458781362007</v>
      </c>
      <c r="Q31" s="26">
        <f>SUM(ВДТБ!Q31+РТБ!Q31)</f>
        <v>22</v>
      </c>
      <c r="R31" s="9">
        <f t="shared" si="6"/>
        <v>7.885304659498208</v>
      </c>
      <c r="S31" s="26">
        <f>SUM(ВДТБ!S31+РТБ!S31)</f>
        <v>0</v>
      </c>
      <c r="T31" s="9">
        <f t="shared" si="7"/>
        <v>0</v>
      </c>
      <c r="U31" s="26">
        <f>SUM(ВДТБ!U31+РТБ!U31)</f>
        <v>0</v>
      </c>
      <c r="V31" s="9">
        <f t="shared" si="8"/>
        <v>0</v>
      </c>
      <c r="X31" s="47">
        <f t="shared" si="10"/>
        <v>279</v>
      </c>
      <c r="Y31" s="16"/>
      <c r="AB31" s="16"/>
    </row>
    <row r="32" spans="2:28" ht="15.75">
      <c r="B32" s="3">
        <v>25</v>
      </c>
      <c r="C32" s="18" t="s">
        <v>25</v>
      </c>
      <c r="D32" s="59">
        <f t="shared" si="9"/>
        <v>731</v>
      </c>
      <c r="E32" s="26">
        <f>SUM(ВДТБ!E32+РТБ!E32)</f>
        <v>164</v>
      </c>
      <c r="F32" s="27">
        <f t="shared" si="0"/>
        <v>22.43502051983584</v>
      </c>
      <c r="G32" s="26">
        <f>SUM(ВДТБ!G32+РТБ!G32)</f>
        <v>146</v>
      </c>
      <c r="H32" s="4">
        <f t="shared" si="1"/>
        <v>25.749559082892414</v>
      </c>
      <c r="I32" s="26">
        <f>SUM(ВДТБ!I32+РТБ!I32)</f>
        <v>312</v>
      </c>
      <c r="J32" s="9">
        <f t="shared" si="2"/>
        <v>55.026455026455025</v>
      </c>
      <c r="K32" s="26">
        <f>SUM(ВДТБ!K32+РТБ!K32)</f>
        <v>53</v>
      </c>
      <c r="L32" s="27">
        <f t="shared" si="3"/>
        <v>9.347442680776014</v>
      </c>
      <c r="M32" s="26">
        <f>SUM(ВДТБ!M32+РТБ!M32)</f>
        <v>27</v>
      </c>
      <c r="N32" s="6">
        <f t="shared" si="4"/>
        <v>4.761904761904762</v>
      </c>
      <c r="O32" s="26">
        <f>SUM(ВДТБ!O32+РТБ!O32)</f>
        <v>6</v>
      </c>
      <c r="P32" s="27">
        <f t="shared" si="5"/>
        <v>1.0582010582010581</v>
      </c>
      <c r="Q32" s="26">
        <f>SUM(ВДТБ!Q32+РТБ!Q32)</f>
        <v>21</v>
      </c>
      <c r="R32" s="9">
        <f t="shared" si="6"/>
        <v>3.7037037037037033</v>
      </c>
      <c r="S32" s="26">
        <f>SUM(ВДТБ!S32+РТБ!S32)</f>
        <v>2</v>
      </c>
      <c r="T32" s="9">
        <f t="shared" si="7"/>
        <v>0.3527336860670194</v>
      </c>
      <c r="U32" s="26">
        <f>SUM(ВДТБ!U32+РТБ!U32)</f>
        <v>0</v>
      </c>
      <c r="V32" s="9">
        <f t="shared" si="8"/>
        <v>0</v>
      </c>
      <c r="X32" s="47">
        <f t="shared" si="10"/>
        <v>567</v>
      </c>
      <c r="Y32" s="16"/>
      <c r="AB32" s="16"/>
    </row>
    <row r="33" spans="2:28" ht="15.75">
      <c r="B33" s="3">
        <v>26</v>
      </c>
      <c r="C33" s="62" t="s">
        <v>44</v>
      </c>
      <c r="D33" s="59">
        <f t="shared" si="9"/>
        <v>531</v>
      </c>
      <c r="E33" s="26">
        <f>SUM(ВДТБ!E33+РТБ!E33)</f>
        <v>212</v>
      </c>
      <c r="F33" s="27">
        <f t="shared" si="0"/>
        <v>39.92467043314501</v>
      </c>
      <c r="G33" s="26">
        <f>SUM(ВДТБ!G33+РТБ!G33)</f>
        <v>46</v>
      </c>
      <c r="H33" s="4">
        <f t="shared" si="1"/>
        <v>14.420062695924765</v>
      </c>
      <c r="I33" s="26">
        <f>SUM(ВДТБ!I33+РТБ!I33)</f>
        <v>208</v>
      </c>
      <c r="J33" s="9">
        <f t="shared" si="2"/>
        <v>65.20376175548589</v>
      </c>
      <c r="K33" s="26">
        <f>SUM(ВДТБ!K33+РТБ!K33)</f>
        <v>12</v>
      </c>
      <c r="L33" s="27">
        <f t="shared" si="3"/>
        <v>3.761755485893417</v>
      </c>
      <c r="M33" s="26">
        <f>SUM(ВДТБ!M33+РТБ!M33)</f>
        <v>18</v>
      </c>
      <c r="N33" s="6">
        <f t="shared" si="4"/>
        <v>5.6426332288401255</v>
      </c>
      <c r="O33" s="26">
        <f>SUM(ВДТБ!O33+РТБ!O33)</f>
        <v>6</v>
      </c>
      <c r="P33" s="27">
        <f t="shared" si="5"/>
        <v>1.8808777429467085</v>
      </c>
      <c r="Q33" s="26">
        <f>SUM(ВДТБ!Q33+РТБ!Q33)</f>
        <v>28</v>
      </c>
      <c r="R33" s="9">
        <f t="shared" si="6"/>
        <v>8.77742946708464</v>
      </c>
      <c r="S33" s="26">
        <f>SUM(ВДТБ!S33+РТБ!S33)</f>
        <v>0</v>
      </c>
      <c r="T33" s="9">
        <f t="shared" si="7"/>
        <v>0</v>
      </c>
      <c r="U33" s="26">
        <f>SUM(ВДТБ!U33+РТБ!U33)</f>
        <v>1</v>
      </c>
      <c r="V33" s="9">
        <f t="shared" si="8"/>
        <v>0.3134796238244514</v>
      </c>
      <c r="X33" s="47">
        <f t="shared" si="10"/>
        <v>319</v>
      </c>
      <c r="Y33" s="16"/>
      <c r="AB33" s="16"/>
    </row>
    <row r="34" spans="2:28" ht="15.75">
      <c r="B34" s="3">
        <v>27</v>
      </c>
      <c r="C34" s="62" t="s">
        <v>48</v>
      </c>
      <c r="D34" s="59">
        <f t="shared" si="9"/>
        <v>30</v>
      </c>
      <c r="E34" s="26">
        <f>SUM(ВДТБ!E34+РТБ!E34)</f>
        <v>7</v>
      </c>
      <c r="F34" s="27">
        <f t="shared" si="0"/>
        <v>23.333333333333332</v>
      </c>
      <c r="G34" s="26">
        <f>SUM(ВДТБ!G34+РТБ!G34)</f>
        <v>1</v>
      </c>
      <c r="H34" s="4">
        <f t="shared" si="1"/>
        <v>4.3478260869565215</v>
      </c>
      <c r="I34" s="26">
        <f>SUM(ВДТБ!I34+РТБ!I34)</f>
        <v>19</v>
      </c>
      <c r="J34" s="9">
        <f t="shared" si="2"/>
        <v>82.6086956521739</v>
      </c>
      <c r="K34" s="26">
        <f>SUM(ВДТБ!K34+РТБ!K34)</f>
        <v>0</v>
      </c>
      <c r="L34" s="27">
        <f t="shared" si="3"/>
        <v>0</v>
      </c>
      <c r="M34" s="26">
        <f>SUM(ВДТБ!M34+РТБ!M34)</f>
        <v>0</v>
      </c>
      <c r="N34" s="6">
        <f t="shared" si="4"/>
        <v>0</v>
      </c>
      <c r="O34" s="26">
        <f>SUM(ВДТБ!O34+РТБ!O34)</f>
        <v>0</v>
      </c>
      <c r="P34" s="27">
        <f t="shared" si="5"/>
        <v>0</v>
      </c>
      <c r="Q34" s="26">
        <f>SUM(ВДТБ!Q34+РТБ!Q34)</f>
        <v>3</v>
      </c>
      <c r="R34" s="9">
        <f t="shared" si="6"/>
        <v>13.043478260869565</v>
      </c>
      <c r="S34" s="26">
        <f>SUM(ВДТБ!S34+РТБ!S34)</f>
        <v>0</v>
      </c>
      <c r="T34" s="9">
        <f t="shared" si="7"/>
        <v>0</v>
      </c>
      <c r="U34" s="26">
        <f>SUM(ВДТБ!U34+РТБ!U34)</f>
        <v>0</v>
      </c>
      <c r="V34" s="9">
        <f t="shared" si="8"/>
        <v>0</v>
      </c>
      <c r="X34" s="47">
        <f t="shared" si="10"/>
        <v>23</v>
      </c>
      <c r="Y34" s="16"/>
      <c r="AB34" s="16"/>
    </row>
    <row r="35" spans="2:28" ht="15.75">
      <c r="B35" s="3">
        <v>28</v>
      </c>
      <c r="C35" s="62" t="s">
        <v>49</v>
      </c>
      <c r="D35" s="59">
        <f t="shared" si="9"/>
        <v>26</v>
      </c>
      <c r="E35" s="26">
        <f>SUM(ВДТБ!E35+РТБ!E35)</f>
        <v>1</v>
      </c>
      <c r="F35" s="27">
        <f t="shared" si="0"/>
        <v>3.8461538461538463</v>
      </c>
      <c r="G35" s="26">
        <f>SUM(ВДТБ!G35+РТБ!G35)</f>
        <v>3</v>
      </c>
      <c r="H35" s="4">
        <f t="shared" si="1"/>
        <v>12</v>
      </c>
      <c r="I35" s="26">
        <f>SUM(ВДТБ!I35+РТБ!I35)</f>
        <v>19</v>
      </c>
      <c r="J35" s="9">
        <f t="shared" si="2"/>
        <v>76</v>
      </c>
      <c r="K35" s="26">
        <f>SUM(ВДТБ!K35+РТБ!K35)</f>
        <v>0</v>
      </c>
      <c r="L35" s="27">
        <f t="shared" si="3"/>
        <v>0</v>
      </c>
      <c r="M35" s="26">
        <f>SUM(ВДТБ!M35+РТБ!M35)</f>
        <v>1</v>
      </c>
      <c r="N35" s="6">
        <f t="shared" si="4"/>
        <v>4</v>
      </c>
      <c r="O35" s="26">
        <f>SUM(ВДТБ!O35+РТБ!O35)</f>
        <v>0</v>
      </c>
      <c r="P35" s="27">
        <f t="shared" si="5"/>
        <v>0</v>
      </c>
      <c r="Q35" s="26">
        <f>SUM(ВДТБ!Q35+РТБ!Q35)</f>
        <v>2</v>
      </c>
      <c r="R35" s="9">
        <f t="shared" si="6"/>
        <v>8</v>
      </c>
      <c r="S35" s="26">
        <f>SUM(ВДТБ!S35+РТБ!S35)</f>
        <v>0</v>
      </c>
      <c r="T35" s="9">
        <f t="shared" si="7"/>
        <v>0</v>
      </c>
      <c r="U35" s="26">
        <f>SUM(ВДТБ!U35+РТБ!U35)</f>
        <v>0</v>
      </c>
      <c r="V35" s="9">
        <f t="shared" si="8"/>
        <v>0</v>
      </c>
      <c r="X35" s="47">
        <f t="shared" si="10"/>
        <v>25</v>
      </c>
      <c r="Y35" s="16"/>
      <c r="AB35" s="16"/>
    </row>
    <row r="36" spans="2:28" ht="16.5" thickBot="1">
      <c r="B36" s="63">
        <v>27</v>
      </c>
      <c r="C36" s="64" t="s">
        <v>50</v>
      </c>
      <c r="D36" s="59">
        <f t="shared" si="9"/>
        <v>53</v>
      </c>
      <c r="E36" s="26">
        <f>SUM(ВДТБ!E36+РТБ!E36)</f>
        <v>5</v>
      </c>
      <c r="F36" s="27">
        <f t="shared" si="0"/>
        <v>9.433962264150944</v>
      </c>
      <c r="G36" s="26">
        <f>SUM(ВДТБ!G36+РТБ!G36)</f>
        <v>3</v>
      </c>
      <c r="H36" s="4">
        <f t="shared" si="1"/>
        <v>6.25</v>
      </c>
      <c r="I36" s="26">
        <f>SUM(ВДТБ!I36+РТБ!I36)</f>
        <v>41</v>
      </c>
      <c r="J36" s="9">
        <f t="shared" si="2"/>
        <v>85.41666666666666</v>
      </c>
      <c r="K36" s="26">
        <f>SUM(ВДТБ!K36+РТБ!K36)</f>
        <v>1</v>
      </c>
      <c r="L36" s="27">
        <f t="shared" si="3"/>
        <v>2.083333333333333</v>
      </c>
      <c r="M36" s="26">
        <f>SUM(ВДТБ!M36+РТБ!M36)</f>
        <v>0</v>
      </c>
      <c r="N36" s="6">
        <f t="shared" si="4"/>
        <v>0</v>
      </c>
      <c r="O36" s="26">
        <f>SUM(ВДТБ!O36+РТБ!O36)</f>
        <v>0</v>
      </c>
      <c r="P36" s="27">
        <f t="shared" si="5"/>
        <v>0</v>
      </c>
      <c r="Q36" s="26">
        <f>SUM(ВДТБ!Q36+РТБ!Q36)</f>
        <v>3</v>
      </c>
      <c r="R36" s="9">
        <f t="shared" si="6"/>
        <v>6.25</v>
      </c>
      <c r="S36" s="26">
        <f>SUM(ВДТБ!S36+РТБ!S36)</f>
        <v>0</v>
      </c>
      <c r="T36" s="9">
        <f t="shared" si="7"/>
        <v>0</v>
      </c>
      <c r="U36" s="26">
        <f>SUM(ВДТБ!U36+РТБ!U36)</f>
        <v>0</v>
      </c>
      <c r="V36" s="9">
        <f t="shared" si="8"/>
        <v>0</v>
      </c>
      <c r="X36" s="47">
        <f t="shared" si="10"/>
        <v>48</v>
      </c>
      <c r="Y36" s="16"/>
      <c r="AB36" s="16"/>
    </row>
    <row r="37" spans="2:25" ht="16.5" thickBot="1">
      <c r="B37" s="155" t="s">
        <v>45</v>
      </c>
      <c r="C37" s="156"/>
      <c r="D37" s="60">
        <f>SUM(D8:D32)</f>
        <v>15315</v>
      </c>
      <c r="E37" s="75">
        <f aca="true" t="shared" si="11" ref="E37:U37">SUM(E8:E32)</f>
        <v>3942</v>
      </c>
      <c r="F37" s="74">
        <f t="shared" si="0"/>
        <v>25.73947110675808</v>
      </c>
      <c r="G37" s="75">
        <f t="shared" si="11"/>
        <v>2267</v>
      </c>
      <c r="H37" s="28">
        <f t="shared" si="1"/>
        <v>19.93317506374747</v>
      </c>
      <c r="I37" s="76">
        <f t="shared" si="11"/>
        <v>6472</v>
      </c>
      <c r="J37" s="45">
        <f t="shared" si="2"/>
        <v>56.90670887188956</v>
      </c>
      <c r="K37" s="75">
        <f t="shared" si="11"/>
        <v>1214</v>
      </c>
      <c r="L37" s="74">
        <f t="shared" si="3"/>
        <v>10.674404290864329</v>
      </c>
      <c r="M37" s="75">
        <f t="shared" si="11"/>
        <v>629</v>
      </c>
      <c r="N37" s="54">
        <f t="shared" si="4"/>
        <v>5.5306427503736915</v>
      </c>
      <c r="O37" s="76">
        <f t="shared" si="11"/>
        <v>155</v>
      </c>
      <c r="P37" s="74">
        <f t="shared" si="5"/>
        <v>1.3628769893607668</v>
      </c>
      <c r="Q37" s="75">
        <f t="shared" si="11"/>
        <v>623</v>
      </c>
      <c r="R37" s="45">
        <f t="shared" si="6"/>
        <v>5.477886221753275</v>
      </c>
      <c r="S37" s="75">
        <f t="shared" si="11"/>
        <v>12</v>
      </c>
      <c r="T37" s="45">
        <f t="shared" si="7"/>
        <v>0.10551305724083357</v>
      </c>
      <c r="U37" s="75">
        <f t="shared" si="11"/>
        <v>1</v>
      </c>
      <c r="V37" s="45">
        <f t="shared" si="8"/>
        <v>0.008792754770069463</v>
      </c>
      <c r="X37" s="36">
        <f>SUM(X8:X32)</f>
        <v>11373</v>
      </c>
      <c r="Y37" s="16"/>
    </row>
    <row r="38" spans="2:24" ht="16.5" thickBot="1">
      <c r="B38" s="187" t="s">
        <v>46</v>
      </c>
      <c r="C38" s="188"/>
      <c r="D38" s="60">
        <f>SUM(D8:D36)</f>
        <v>15955</v>
      </c>
      <c r="E38" s="75">
        <f aca="true" t="shared" si="12" ref="E38:U38">SUM(E8:E36)</f>
        <v>4167</v>
      </c>
      <c r="F38" s="74">
        <f t="shared" si="0"/>
        <v>26.117204638044498</v>
      </c>
      <c r="G38" s="75">
        <f t="shared" si="12"/>
        <v>2320</v>
      </c>
      <c r="H38" s="28">
        <f t="shared" si="1"/>
        <v>19.681031557516118</v>
      </c>
      <c r="I38" s="76">
        <f t="shared" si="12"/>
        <v>6759</v>
      </c>
      <c r="J38" s="45">
        <f t="shared" si="2"/>
        <v>57.33797081778079</v>
      </c>
      <c r="K38" s="75">
        <f t="shared" si="12"/>
        <v>1227</v>
      </c>
      <c r="L38" s="74">
        <f t="shared" si="3"/>
        <v>10.408890397013911</v>
      </c>
      <c r="M38" s="75">
        <f t="shared" si="12"/>
        <v>648</v>
      </c>
      <c r="N38" s="54">
        <f t="shared" si="4"/>
        <v>5.497115710892433</v>
      </c>
      <c r="O38" s="76">
        <f t="shared" si="12"/>
        <v>161</v>
      </c>
      <c r="P38" s="74">
        <f t="shared" si="5"/>
        <v>1.3657957244655583</v>
      </c>
      <c r="Q38" s="75">
        <f t="shared" si="12"/>
        <v>659</v>
      </c>
      <c r="R38" s="45">
        <f t="shared" si="6"/>
        <v>5.590430946725484</v>
      </c>
      <c r="S38" s="75">
        <f t="shared" si="12"/>
        <v>12</v>
      </c>
      <c r="T38" s="45">
        <f t="shared" si="7"/>
        <v>0.10179843909060061</v>
      </c>
      <c r="U38" s="75">
        <f t="shared" si="12"/>
        <v>2</v>
      </c>
      <c r="V38" s="45">
        <f t="shared" si="8"/>
        <v>0.0169664065151001</v>
      </c>
      <c r="X38" s="36">
        <f>SUM(X8:X36)</f>
        <v>11788</v>
      </c>
    </row>
    <row r="39" spans="2:22" ht="12.75">
      <c r="B39" s="161" t="s">
        <v>35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</row>
    <row r="40" spans="2:22" ht="12.75">
      <c r="B40" s="165" t="s">
        <v>36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4"/>
      <c r="V40" s="14"/>
    </row>
  </sheetData>
  <sheetProtection/>
  <mergeCells count="22">
    <mergeCell ref="B39:V39"/>
    <mergeCell ref="B40:T40"/>
    <mergeCell ref="B38:C38"/>
    <mergeCell ref="B37:C37"/>
    <mergeCell ref="D3:F3"/>
    <mergeCell ref="G3:J3"/>
    <mergeCell ref="X3:X7"/>
    <mergeCell ref="D4:D7"/>
    <mergeCell ref="I4:J6"/>
    <mergeCell ref="M3:P3"/>
    <mergeCell ref="E4:F6"/>
    <mergeCell ref="S3:T6"/>
    <mergeCell ref="U3:V6"/>
    <mergeCell ref="T1:V1"/>
    <mergeCell ref="B2:V2"/>
    <mergeCell ref="B3:B7"/>
    <mergeCell ref="C3:C7"/>
    <mergeCell ref="Q3:R6"/>
    <mergeCell ref="K3:L6"/>
    <mergeCell ref="O4:P6"/>
    <mergeCell ref="G4:H6"/>
    <mergeCell ref="M4:N6"/>
  </mergeCells>
  <printOptions/>
  <pageMargins left="0.32" right="0.37" top="0.21" bottom="0.25" header="0.18" footer="0.16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C38"/>
  <sheetViews>
    <sheetView zoomScalePageLayoutView="0" workbookViewId="0" topLeftCell="A1">
      <selection activeCell="Z1" sqref="Z1:AC16384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  <col min="24" max="24" width="9.28125" style="0" bestFit="1" customWidth="1"/>
  </cols>
  <sheetData>
    <row r="1" spans="20:22" ht="15.75">
      <c r="T1" s="150"/>
      <c r="U1" s="150"/>
      <c r="V1" s="150"/>
    </row>
    <row r="2" spans="2:22" ht="21" customHeight="1" thickBot="1">
      <c r="B2" s="198" t="s">
        <v>62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2:24" ht="28.5" customHeight="1" thickBot="1">
      <c r="B3" s="157" t="s">
        <v>0</v>
      </c>
      <c r="C3" s="159" t="s">
        <v>26</v>
      </c>
      <c r="D3" s="199" t="s">
        <v>40</v>
      </c>
      <c r="E3" s="199"/>
      <c r="F3" s="199"/>
      <c r="G3" s="200" t="s">
        <v>28</v>
      </c>
      <c r="H3" s="200"/>
      <c r="I3" s="200"/>
      <c r="J3" s="201"/>
      <c r="K3" s="138" t="s">
        <v>29</v>
      </c>
      <c r="L3" s="144"/>
      <c r="M3" s="170" t="s">
        <v>30</v>
      </c>
      <c r="N3" s="171"/>
      <c r="O3" s="171"/>
      <c r="P3" s="197"/>
      <c r="Q3" s="138" t="s">
        <v>51</v>
      </c>
      <c r="R3" s="144"/>
      <c r="S3" s="138" t="s">
        <v>52</v>
      </c>
      <c r="T3" s="144"/>
      <c r="U3" s="147" t="s">
        <v>31</v>
      </c>
      <c r="V3" s="144"/>
      <c r="X3" s="135" t="s">
        <v>43</v>
      </c>
    </row>
    <row r="4" spans="2:24" ht="12.75">
      <c r="B4" s="166"/>
      <c r="C4" s="168"/>
      <c r="D4" s="194" t="s">
        <v>39</v>
      </c>
      <c r="E4" s="138" t="s">
        <v>42</v>
      </c>
      <c r="F4" s="144"/>
      <c r="G4" s="138" t="s">
        <v>32</v>
      </c>
      <c r="H4" s="139"/>
      <c r="I4" s="139" t="s">
        <v>33</v>
      </c>
      <c r="J4" s="144"/>
      <c r="K4" s="140"/>
      <c r="L4" s="145"/>
      <c r="M4" s="138" t="s">
        <v>37</v>
      </c>
      <c r="N4" s="139"/>
      <c r="O4" s="139" t="s">
        <v>38</v>
      </c>
      <c r="P4" s="144"/>
      <c r="Q4" s="140"/>
      <c r="R4" s="145"/>
      <c r="S4" s="140"/>
      <c r="T4" s="145"/>
      <c r="U4" s="148"/>
      <c r="V4" s="145"/>
      <c r="X4" s="136"/>
    </row>
    <row r="5" spans="2:24" ht="12.75">
      <c r="B5" s="166"/>
      <c r="C5" s="168"/>
      <c r="D5" s="195"/>
      <c r="E5" s="140"/>
      <c r="F5" s="145"/>
      <c r="G5" s="140"/>
      <c r="H5" s="141"/>
      <c r="I5" s="141"/>
      <c r="J5" s="145"/>
      <c r="K5" s="140"/>
      <c r="L5" s="145"/>
      <c r="M5" s="140"/>
      <c r="N5" s="141"/>
      <c r="O5" s="141"/>
      <c r="P5" s="145"/>
      <c r="Q5" s="140"/>
      <c r="R5" s="145"/>
      <c r="S5" s="140"/>
      <c r="T5" s="145"/>
      <c r="U5" s="148"/>
      <c r="V5" s="145"/>
      <c r="X5" s="136"/>
    </row>
    <row r="6" spans="2:24" ht="12.75">
      <c r="B6" s="166"/>
      <c r="C6" s="168"/>
      <c r="D6" s="195"/>
      <c r="E6" s="140"/>
      <c r="F6" s="145"/>
      <c r="G6" s="140"/>
      <c r="H6" s="141"/>
      <c r="I6" s="141"/>
      <c r="J6" s="145"/>
      <c r="K6" s="140"/>
      <c r="L6" s="145"/>
      <c r="M6" s="140"/>
      <c r="N6" s="141"/>
      <c r="O6" s="141"/>
      <c r="P6" s="145"/>
      <c r="Q6" s="140"/>
      <c r="R6" s="145"/>
      <c r="S6" s="140"/>
      <c r="T6" s="145"/>
      <c r="U6" s="148"/>
      <c r="V6" s="145"/>
      <c r="X6" s="136"/>
    </row>
    <row r="7" spans="2:25" ht="13.5" thickBot="1">
      <c r="B7" s="167"/>
      <c r="C7" s="169"/>
      <c r="D7" s="196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1" t="s">
        <v>27</v>
      </c>
      <c r="K7" s="22" t="s">
        <v>34</v>
      </c>
      <c r="L7" s="21" t="s">
        <v>27</v>
      </c>
      <c r="M7" s="22" t="s">
        <v>34</v>
      </c>
      <c r="N7" s="20" t="s">
        <v>27</v>
      </c>
      <c r="O7" s="20" t="s">
        <v>34</v>
      </c>
      <c r="P7" s="21" t="s">
        <v>27</v>
      </c>
      <c r="Q7" s="22" t="s">
        <v>34</v>
      </c>
      <c r="R7" s="21" t="s">
        <v>27</v>
      </c>
      <c r="S7" s="22" t="s">
        <v>34</v>
      </c>
      <c r="T7" s="21" t="s">
        <v>27</v>
      </c>
      <c r="U7" s="19" t="s">
        <v>34</v>
      </c>
      <c r="V7" s="21" t="s">
        <v>27</v>
      </c>
      <c r="X7" s="137"/>
      <c r="Y7" s="16"/>
    </row>
    <row r="8" spans="2:29" ht="15.75">
      <c r="B8" s="2">
        <v>1</v>
      </c>
      <c r="C8" s="17" t="s">
        <v>1</v>
      </c>
      <c r="D8" s="57">
        <f>SUM(E8+G8+I8+K8+M8+O8+Q8+S8+U8)</f>
        <v>93</v>
      </c>
      <c r="E8" s="26">
        <v>28</v>
      </c>
      <c r="F8" s="27">
        <f aca="true" t="shared" si="0" ref="F8:F36">E8/D8*100</f>
        <v>30.107526881720432</v>
      </c>
      <c r="G8" s="26">
        <v>4</v>
      </c>
      <c r="H8" s="4">
        <f aca="true" t="shared" si="1" ref="H8:H36">G8/X8*100</f>
        <v>6.153846153846154</v>
      </c>
      <c r="I8" s="26">
        <v>35</v>
      </c>
      <c r="J8" s="9">
        <f aca="true" t="shared" si="2" ref="J8:J36">I8/X8*100</f>
        <v>53.84615384615385</v>
      </c>
      <c r="K8" s="26">
        <v>22</v>
      </c>
      <c r="L8" s="27">
        <f aca="true" t="shared" si="3" ref="L8:L36">K8/X8*100</f>
        <v>33.84615384615385</v>
      </c>
      <c r="M8" s="26">
        <v>0</v>
      </c>
      <c r="N8" s="6">
        <f aca="true" t="shared" si="4" ref="N8:N36">M8/X8*100</f>
        <v>0</v>
      </c>
      <c r="O8" s="26">
        <v>1</v>
      </c>
      <c r="P8" s="27">
        <f aca="true" t="shared" si="5" ref="P8:P36">O8/X8*100</f>
        <v>1.5384615384615385</v>
      </c>
      <c r="Q8" s="26">
        <v>3</v>
      </c>
      <c r="R8" s="9">
        <f aca="true" t="shared" si="6" ref="R8:R36">Q8/X8*100</f>
        <v>4.615384615384616</v>
      </c>
      <c r="S8" s="26">
        <v>0</v>
      </c>
      <c r="T8" s="9">
        <f aca="true" t="shared" si="7" ref="T8:T36">S8/X8*100</f>
        <v>0</v>
      </c>
      <c r="U8" s="26">
        <v>0</v>
      </c>
      <c r="V8" s="9">
        <f aca="true" t="shared" si="8" ref="V8:V36">U8/X8*100</f>
        <v>0</v>
      </c>
      <c r="X8" s="47">
        <f>D8-E8</f>
        <v>65</v>
      </c>
      <c r="Y8" s="16"/>
      <c r="AC8" s="16"/>
    </row>
    <row r="9" spans="2:29" ht="15.75">
      <c r="B9" s="3">
        <v>2</v>
      </c>
      <c r="C9" s="17" t="s">
        <v>2</v>
      </c>
      <c r="D9" s="59">
        <f aca="true" t="shared" si="9" ref="D9:D34">SUM(E9+G9+I9+K9+M9+O9+Q9+S9+U9)</f>
        <v>52</v>
      </c>
      <c r="E9" s="26">
        <v>14</v>
      </c>
      <c r="F9" s="27">
        <f t="shared" si="0"/>
        <v>26.923076923076923</v>
      </c>
      <c r="G9" s="26">
        <v>14</v>
      </c>
      <c r="H9" s="4">
        <f t="shared" si="1"/>
        <v>36.84210526315789</v>
      </c>
      <c r="I9" s="26">
        <v>10</v>
      </c>
      <c r="J9" s="9">
        <f t="shared" si="2"/>
        <v>26.31578947368421</v>
      </c>
      <c r="K9" s="26">
        <v>7</v>
      </c>
      <c r="L9" s="27">
        <f t="shared" si="3"/>
        <v>18.421052631578945</v>
      </c>
      <c r="M9" s="26">
        <v>2</v>
      </c>
      <c r="N9" s="6">
        <f t="shared" si="4"/>
        <v>5.263157894736842</v>
      </c>
      <c r="O9" s="26">
        <v>1</v>
      </c>
      <c r="P9" s="27">
        <f t="shared" si="5"/>
        <v>2.631578947368421</v>
      </c>
      <c r="Q9" s="26">
        <v>4</v>
      </c>
      <c r="R9" s="9">
        <f t="shared" si="6"/>
        <v>10.526315789473683</v>
      </c>
      <c r="S9" s="26">
        <v>0</v>
      </c>
      <c r="T9" s="9">
        <f t="shared" si="7"/>
        <v>0</v>
      </c>
      <c r="U9" s="26">
        <v>0</v>
      </c>
      <c r="V9" s="9">
        <f t="shared" si="8"/>
        <v>0</v>
      </c>
      <c r="X9" s="47">
        <f aca="true" t="shared" si="10" ref="X9:X34">D9-E9</f>
        <v>38</v>
      </c>
      <c r="Y9" s="16"/>
      <c r="AC9" s="16"/>
    </row>
    <row r="10" spans="2:29" ht="15.75">
      <c r="B10" s="3">
        <v>3</v>
      </c>
      <c r="C10" s="17" t="s">
        <v>3</v>
      </c>
      <c r="D10" s="59">
        <f t="shared" si="9"/>
        <v>504</v>
      </c>
      <c r="E10" s="26">
        <v>178</v>
      </c>
      <c r="F10" s="27">
        <f t="shared" si="0"/>
        <v>35.317460317460316</v>
      </c>
      <c r="G10" s="26">
        <v>37</v>
      </c>
      <c r="H10" s="4">
        <f t="shared" si="1"/>
        <v>11.349693251533742</v>
      </c>
      <c r="I10" s="26">
        <v>167</v>
      </c>
      <c r="J10" s="9">
        <f t="shared" si="2"/>
        <v>51.22699386503068</v>
      </c>
      <c r="K10" s="26">
        <v>82</v>
      </c>
      <c r="L10" s="27">
        <f t="shared" si="3"/>
        <v>25.153374233128833</v>
      </c>
      <c r="M10" s="26">
        <v>16</v>
      </c>
      <c r="N10" s="6">
        <f t="shared" si="4"/>
        <v>4.9079754601226995</v>
      </c>
      <c r="O10" s="26">
        <v>7</v>
      </c>
      <c r="P10" s="27">
        <f t="shared" si="5"/>
        <v>2.147239263803681</v>
      </c>
      <c r="Q10" s="26">
        <v>17</v>
      </c>
      <c r="R10" s="9">
        <f t="shared" si="6"/>
        <v>5.214723926380368</v>
      </c>
      <c r="S10" s="26">
        <v>0</v>
      </c>
      <c r="T10" s="9">
        <f t="shared" si="7"/>
        <v>0</v>
      </c>
      <c r="U10" s="26">
        <v>0</v>
      </c>
      <c r="V10" s="9">
        <f t="shared" si="8"/>
        <v>0</v>
      </c>
      <c r="X10" s="47">
        <f t="shared" si="10"/>
        <v>326</v>
      </c>
      <c r="Y10" s="16"/>
      <c r="AC10" s="16"/>
    </row>
    <row r="11" spans="2:29" ht="15.75">
      <c r="B11" s="3">
        <v>4</v>
      </c>
      <c r="C11" s="17" t="s">
        <v>4</v>
      </c>
      <c r="D11" s="59">
        <f t="shared" si="9"/>
        <v>403</v>
      </c>
      <c r="E11" s="26">
        <v>113</v>
      </c>
      <c r="F11" s="27">
        <f t="shared" si="0"/>
        <v>28.03970223325062</v>
      </c>
      <c r="G11" s="26">
        <v>83</v>
      </c>
      <c r="H11" s="4">
        <f t="shared" si="1"/>
        <v>28.620689655172416</v>
      </c>
      <c r="I11" s="26">
        <v>138</v>
      </c>
      <c r="J11" s="9">
        <f t="shared" si="2"/>
        <v>47.58620689655172</v>
      </c>
      <c r="K11" s="26">
        <v>49</v>
      </c>
      <c r="L11" s="27">
        <f t="shared" si="3"/>
        <v>16.896551724137932</v>
      </c>
      <c r="M11" s="26">
        <v>9</v>
      </c>
      <c r="N11" s="6">
        <f t="shared" si="4"/>
        <v>3.103448275862069</v>
      </c>
      <c r="O11" s="26">
        <v>2</v>
      </c>
      <c r="P11" s="27">
        <f t="shared" si="5"/>
        <v>0.6896551724137931</v>
      </c>
      <c r="Q11" s="26">
        <v>9</v>
      </c>
      <c r="R11" s="9">
        <f t="shared" si="6"/>
        <v>3.103448275862069</v>
      </c>
      <c r="S11" s="26">
        <v>0</v>
      </c>
      <c r="T11" s="9">
        <f t="shared" si="7"/>
        <v>0</v>
      </c>
      <c r="U11" s="26">
        <v>0</v>
      </c>
      <c r="V11" s="9">
        <f t="shared" si="8"/>
        <v>0</v>
      </c>
      <c r="X11" s="47">
        <f t="shared" si="10"/>
        <v>290</v>
      </c>
      <c r="Y11" s="16"/>
      <c r="AC11" s="16"/>
    </row>
    <row r="12" spans="2:29" ht="15.75">
      <c r="B12" s="3">
        <v>5</v>
      </c>
      <c r="C12" s="17" t="s">
        <v>5</v>
      </c>
      <c r="D12" s="59">
        <f t="shared" si="9"/>
        <v>77</v>
      </c>
      <c r="E12" s="26">
        <v>24</v>
      </c>
      <c r="F12" s="27">
        <f t="shared" si="0"/>
        <v>31.16883116883117</v>
      </c>
      <c r="G12" s="26">
        <v>24</v>
      </c>
      <c r="H12" s="4">
        <f t="shared" si="1"/>
        <v>45.28301886792453</v>
      </c>
      <c r="I12" s="26">
        <v>16</v>
      </c>
      <c r="J12" s="9">
        <f t="shared" si="2"/>
        <v>30.18867924528302</v>
      </c>
      <c r="K12" s="26">
        <v>9</v>
      </c>
      <c r="L12" s="27">
        <f t="shared" si="3"/>
        <v>16.9811320754717</v>
      </c>
      <c r="M12" s="26">
        <v>1</v>
      </c>
      <c r="N12" s="6">
        <f t="shared" si="4"/>
        <v>1.8867924528301887</v>
      </c>
      <c r="O12" s="26">
        <v>0</v>
      </c>
      <c r="P12" s="27">
        <f t="shared" si="5"/>
        <v>0</v>
      </c>
      <c r="Q12" s="26">
        <v>3</v>
      </c>
      <c r="R12" s="9">
        <f t="shared" si="6"/>
        <v>5.660377358490567</v>
      </c>
      <c r="S12" s="26">
        <v>0</v>
      </c>
      <c r="T12" s="9">
        <f t="shared" si="7"/>
        <v>0</v>
      </c>
      <c r="U12" s="26">
        <v>0</v>
      </c>
      <c r="V12" s="9">
        <f t="shared" si="8"/>
        <v>0</v>
      </c>
      <c r="X12" s="47">
        <f t="shared" si="10"/>
        <v>53</v>
      </c>
      <c r="Y12" s="16"/>
      <c r="AC12" s="16"/>
    </row>
    <row r="13" spans="2:29" ht="15.75">
      <c r="B13" s="3">
        <v>6</v>
      </c>
      <c r="C13" s="17" t="s">
        <v>6</v>
      </c>
      <c r="D13" s="59">
        <f t="shared" si="9"/>
        <v>17</v>
      </c>
      <c r="E13" s="26">
        <v>3</v>
      </c>
      <c r="F13" s="27">
        <f t="shared" si="0"/>
        <v>17.647058823529413</v>
      </c>
      <c r="G13" s="26">
        <v>7</v>
      </c>
      <c r="H13" s="4">
        <f t="shared" si="1"/>
        <v>50</v>
      </c>
      <c r="I13" s="26">
        <v>3</v>
      </c>
      <c r="J13" s="9">
        <f t="shared" si="2"/>
        <v>21.428571428571427</v>
      </c>
      <c r="K13" s="26">
        <v>1</v>
      </c>
      <c r="L13" s="27">
        <f t="shared" si="3"/>
        <v>7.142857142857142</v>
      </c>
      <c r="M13" s="26">
        <v>0</v>
      </c>
      <c r="N13" s="6">
        <f t="shared" si="4"/>
        <v>0</v>
      </c>
      <c r="O13" s="26">
        <v>0</v>
      </c>
      <c r="P13" s="27">
        <f t="shared" si="5"/>
        <v>0</v>
      </c>
      <c r="Q13" s="26">
        <v>3</v>
      </c>
      <c r="R13" s="9">
        <f t="shared" si="6"/>
        <v>21.428571428571427</v>
      </c>
      <c r="S13" s="26">
        <v>0</v>
      </c>
      <c r="T13" s="9">
        <f t="shared" si="7"/>
        <v>0</v>
      </c>
      <c r="U13" s="26">
        <v>0</v>
      </c>
      <c r="V13" s="9">
        <f t="shared" si="8"/>
        <v>0</v>
      </c>
      <c r="X13" s="47">
        <f t="shared" si="10"/>
        <v>14</v>
      </c>
      <c r="Y13" s="16"/>
      <c r="AC13" s="16"/>
    </row>
    <row r="14" spans="2:29" ht="15.75">
      <c r="B14" s="3">
        <v>7</v>
      </c>
      <c r="C14" s="17" t="s">
        <v>7</v>
      </c>
      <c r="D14" s="59">
        <f t="shared" si="9"/>
        <v>118</v>
      </c>
      <c r="E14" s="26">
        <v>52</v>
      </c>
      <c r="F14" s="27">
        <f t="shared" si="0"/>
        <v>44.06779661016949</v>
      </c>
      <c r="G14" s="26">
        <v>8</v>
      </c>
      <c r="H14" s="4">
        <f t="shared" si="1"/>
        <v>12.121212121212121</v>
      </c>
      <c r="I14" s="26">
        <v>33</v>
      </c>
      <c r="J14" s="9">
        <f t="shared" si="2"/>
        <v>50</v>
      </c>
      <c r="K14" s="26">
        <v>15</v>
      </c>
      <c r="L14" s="27">
        <f t="shared" si="3"/>
        <v>22.727272727272727</v>
      </c>
      <c r="M14" s="26">
        <v>3</v>
      </c>
      <c r="N14" s="6">
        <f t="shared" si="4"/>
        <v>4.545454545454546</v>
      </c>
      <c r="O14" s="26">
        <v>1</v>
      </c>
      <c r="P14" s="27">
        <f t="shared" si="5"/>
        <v>1.5151515151515151</v>
      </c>
      <c r="Q14" s="26">
        <v>6</v>
      </c>
      <c r="R14" s="9">
        <f t="shared" si="6"/>
        <v>9.090909090909092</v>
      </c>
      <c r="S14" s="26">
        <v>0</v>
      </c>
      <c r="T14" s="9">
        <f t="shared" si="7"/>
        <v>0</v>
      </c>
      <c r="U14" s="26">
        <v>0</v>
      </c>
      <c r="V14" s="9">
        <f t="shared" si="8"/>
        <v>0</v>
      </c>
      <c r="X14" s="47">
        <f t="shared" si="10"/>
        <v>66</v>
      </c>
      <c r="Y14" s="16"/>
      <c r="AC14" s="16"/>
    </row>
    <row r="15" spans="2:29" ht="15.75">
      <c r="B15" s="3">
        <v>8</v>
      </c>
      <c r="C15" s="17" t="s">
        <v>8</v>
      </c>
      <c r="D15" s="59">
        <f t="shared" si="9"/>
        <v>25</v>
      </c>
      <c r="E15" s="26">
        <v>3</v>
      </c>
      <c r="F15" s="27">
        <f t="shared" si="0"/>
        <v>12</v>
      </c>
      <c r="G15" s="26">
        <v>8</v>
      </c>
      <c r="H15" s="4">
        <f t="shared" si="1"/>
        <v>36.36363636363637</v>
      </c>
      <c r="I15" s="26">
        <v>10</v>
      </c>
      <c r="J15" s="9">
        <f t="shared" si="2"/>
        <v>45.45454545454545</v>
      </c>
      <c r="K15" s="26">
        <v>3</v>
      </c>
      <c r="L15" s="27">
        <f t="shared" si="3"/>
        <v>13.636363636363635</v>
      </c>
      <c r="M15" s="26">
        <v>0</v>
      </c>
      <c r="N15" s="6">
        <f t="shared" si="4"/>
        <v>0</v>
      </c>
      <c r="O15" s="26">
        <v>0</v>
      </c>
      <c r="P15" s="27">
        <f t="shared" si="5"/>
        <v>0</v>
      </c>
      <c r="Q15" s="26">
        <v>1</v>
      </c>
      <c r="R15" s="9">
        <f t="shared" si="6"/>
        <v>4.545454545454546</v>
      </c>
      <c r="S15" s="26">
        <v>0</v>
      </c>
      <c r="T15" s="9">
        <f t="shared" si="7"/>
        <v>0</v>
      </c>
      <c r="U15" s="26">
        <v>0</v>
      </c>
      <c r="V15" s="9">
        <f t="shared" si="8"/>
        <v>0</v>
      </c>
      <c r="X15" s="47">
        <f t="shared" si="10"/>
        <v>22</v>
      </c>
      <c r="Y15" s="16"/>
      <c r="AC15" s="16"/>
    </row>
    <row r="16" spans="2:29" ht="15.75">
      <c r="B16" s="3">
        <v>9</v>
      </c>
      <c r="C16" s="17" t="s">
        <v>9</v>
      </c>
      <c r="D16" s="59">
        <f t="shared" si="9"/>
        <v>177</v>
      </c>
      <c r="E16" s="26">
        <v>49</v>
      </c>
      <c r="F16" s="27">
        <f t="shared" si="0"/>
        <v>27.683615819209038</v>
      </c>
      <c r="G16" s="26">
        <v>10</v>
      </c>
      <c r="H16" s="4">
        <f t="shared" si="1"/>
        <v>7.8125</v>
      </c>
      <c r="I16" s="26">
        <v>61</v>
      </c>
      <c r="J16" s="9">
        <f t="shared" si="2"/>
        <v>47.65625</v>
      </c>
      <c r="K16" s="26">
        <v>33</v>
      </c>
      <c r="L16" s="27">
        <f t="shared" si="3"/>
        <v>25.78125</v>
      </c>
      <c r="M16" s="26">
        <v>0</v>
      </c>
      <c r="N16" s="6">
        <f t="shared" si="4"/>
        <v>0</v>
      </c>
      <c r="O16" s="26">
        <v>14</v>
      </c>
      <c r="P16" s="27">
        <f t="shared" si="5"/>
        <v>10.9375</v>
      </c>
      <c r="Q16" s="26">
        <v>10</v>
      </c>
      <c r="R16" s="9">
        <f t="shared" si="6"/>
        <v>7.8125</v>
      </c>
      <c r="S16" s="26">
        <v>0</v>
      </c>
      <c r="T16" s="9">
        <f t="shared" si="7"/>
        <v>0</v>
      </c>
      <c r="U16" s="26">
        <v>0</v>
      </c>
      <c r="V16" s="9">
        <f t="shared" si="8"/>
        <v>0</v>
      </c>
      <c r="X16" s="47">
        <f t="shared" si="10"/>
        <v>128</v>
      </c>
      <c r="Y16" s="16"/>
      <c r="AC16" s="16"/>
    </row>
    <row r="17" spans="2:29" ht="15.75">
      <c r="B17" s="3">
        <v>10</v>
      </c>
      <c r="C17" s="17" t="s">
        <v>10</v>
      </c>
      <c r="D17" s="59">
        <f t="shared" si="9"/>
        <v>111</v>
      </c>
      <c r="E17" s="26">
        <v>38</v>
      </c>
      <c r="F17" s="27">
        <f t="shared" si="0"/>
        <v>34.234234234234236</v>
      </c>
      <c r="G17" s="26">
        <v>4</v>
      </c>
      <c r="H17" s="4">
        <f t="shared" si="1"/>
        <v>5.47945205479452</v>
      </c>
      <c r="I17" s="26">
        <v>44</v>
      </c>
      <c r="J17" s="9">
        <f t="shared" si="2"/>
        <v>60.273972602739725</v>
      </c>
      <c r="K17" s="26">
        <v>21</v>
      </c>
      <c r="L17" s="27">
        <f t="shared" si="3"/>
        <v>28.767123287671232</v>
      </c>
      <c r="M17" s="26">
        <v>0</v>
      </c>
      <c r="N17" s="6">
        <f t="shared" si="4"/>
        <v>0</v>
      </c>
      <c r="O17" s="26">
        <v>2</v>
      </c>
      <c r="P17" s="27">
        <f t="shared" si="5"/>
        <v>2.73972602739726</v>
      </c>
      <c r="Q17" s="26">
        <v>2</v>
      </c>
      <c r="R17" s="9">
        <f t="shared" si="6"/>
        <v>2.73972602739726</v>
      </c>
      <c r="S17" s="26">
        <v>0</v>
      </c>
      <c r="T17" s="9">
        <f t="shared" si="7"/>
        <v>0</v>
      </c>
      <c r="U17" s="26">
        <v>0</v>
      </c>
      <c r="V17" s="9">
        <f t="shared" si="8"/>
        <v>0</v>
      </c>
      <c r="X17" s="47">
        <f t="shared" si="10"/>
        <v>73</v>
      </c>
      <c r="Y17" s="16"/>
      <c r="AC17" s="16"/>
    </row>
    <row r="18" spans="2:29" ht="15.75">
      <c r="B18" s="3">
        <v>11</v>
      </c>
      <c r="C18" s="17" t="s">
        <v>11</v>
      </c>
      <c r="D18" s="59">
        <f t="shared" si="9"/>
        <v>53</v>
      </c>
      <c r="E18" s="26">
        <v>26</v>
      </c>
      <c r="F18" s="27">
        <f t="shared" si="0"/>
        <v>49.056603773584904</v>
      </c>
      <c r="G18" s="26">
        <v>0</v>
      </c>
      <c r="H18" s="4">
        <f t="shared" si="1"/>
        <v>0</v>
      </c>
      <c r="I18" s="26">
        <v>19</v>
      </c>
      <c r="J18" s="9">
        <f t="shared" si="2"/>
        <v>70.37037037037037</v>
      </c>
      <c r="K18" s="26">
        <v>4</v>
      </c>
      <c r="L18" s="27">
        <f t="shared" si="3"/>
        <v>14.814814814814813</v>
      </c>
      <c r="M18" s="26">
        <v>0</v>
      </c>
      <c r="N18" s="6">
        <f t="shared" si="4"/>
        <v>0</v>
      </c>
      <c r="O18" s="26">
        <v>3</v>
      </c>
      <c r="P18" s="27">
        <f t="shared" si="5"/>
        <v>11.11111111111111</v>
      </c>
      <c r="Q18" s="26">
        <v>1</v>
      </c>
      <c r="R18" s="9">
        <f t="shared" si="6"/>
        <v>3.7037037037037033</v>
      </c>
      <c r="S18" s="26">
        <v>0</v>
      </c>
      <c r="T18" s="9">
        <f t="shared" si="7"/>
        <v>0</v>
      </c>
      <c r="U18" s="26">
        <v>0</v>
      </c>
      <c r="V18" s="9">
        <f t="shared" si="8"/>
        <v>0</v>
      </c>
      <c r="X18" s="47">
        <f t="shared" si="10"/>
        <v>27</v>
      </c>
      <c r="Y18" s="16"/>
      <c r="AC18" s="16"/>
    </row>
    <row r="19" spans="2:29" ht="15.75">
      <c r="B19" s="3">
        <v>12</v>
      </c>
      <c r="C19" s="17" t="s">
        <v>12</v>
      </c>
      <c r="D19" s="59">
        <f t="shared" si="9"/>
        <v>157</v>
      </c>
      <c r="E19" s="26">
        <v>38</v>
      </c>
      <c r="F19" s="27">
        <f t="shared" si="0"/>
        <v>24.203821656050955</v>
      </c>
      <c r="G19" s="26">
        <v>15</v>
      </c>
      <c r="H19" s="4">
        <f t="shared" si="1"/>
        <v>12.605042016806722</v>
      </c>
      <c r="I19" s="26">
        <v>77</v>
      </c>
      <c r="J19" s="9">
        <f t="shared" si="2"/>
        <v>64.70588235294117</v>
      </c>
      <c r="K19" s="26">
        <v>24</v>
      </c>
      <c r="L19" s="27">
        <f t="shared" si="3"/>
        <v>20.168067226890756</v>
      </c>
      <c r="M19" s="26">
        <v>0</v>
      </c>
      <c r="N19" s="6">
        <f t="shared" si="4"/>
        <v>0</v>
      </c>
      <c r="O19" s="26">
        <v>1</v>
      </c>
      <c r="P19" s="27">
        <f t="shared" si="5"/>
        <v>0.8403361344537815</v>
      </c>
      <c r="Q19" s="26">
        <v>2</v>
      </c>
      <c r="R19" s="9">
        <f t="shared" si="6"/>
        <v>1.680672268907563</v>
      </c>
      <c r="S19" s="26">
        <v>0</v>
      </c>
      <c r="T19" s="9">
        <f t="shared" si="7"/>
        <v>0</v>
      </c>
      <c r="U19" s="26">
        <v>0</v>
      </c>
      <c r="V19" s="9">
        <f t="shared" si="8"/>
        <v>0</v>
      </c>
      <c r="X19" s="47">
        <f t="shared" si="10"/>
        <v>119</v>
      </c>
      <c r="Y19" s="16"/>
      <c r="AC19" s="16"/>
    </row>
    <row r="20" spans="2:29" ht="15.75">
      <c r="B20" s="3">
        <v>13</v>
      </c>
      <c r="C20" s="17" t="s">
        <v>13</v>
      </c>
      <c r="D20" s="59">
        <f t="shared" si="9"/>
        <v>142</v>
      </c>
      <c r="E20" s="26">
        <v>51</v>
      </c>
      <c r="F20" s="27">
        <f t="shared" si="0"/>
        <v>35.91549295774648</v>
      </c>
      <c r="G20" s="26">
        <v>11</v>
      </c>
      <c r="H20" s="4">
        <f t="shared" si="1"/>
        <v>12.087912087912088</v>
      </c>
      <c r="I20" s="26">
        <v>63</v>
      </c>
      <c r="J20" s="9">
        <f t="shared" si="2"/>
        <v>69.23076923076923</v>
      </c>
      <c r="K20" s="26">
        <v>13</v>
      </c>
      <c r="L20" s="27">
        <f t="shared" si="3"/>
        <v>14.285714285714285</v>
      </c>
      <c r="M20" s="26">
        <v>0</v>
      </c>
      <c r="N20" s="6">
        <f t="shared" si="4"/>
        <v>0</v>
      </c>
      <c r="O20" s="26">
        <v>2</v>
      </c>
      <c r="P20" s="27">
        <f t="shared" si="5"/>
        <v>2.197802197802198</v>
      </c>
      <c r="Q20" s="26">
        <v>2</v>
      </c>
      <c r="R20" s="9">
        <f t="shared" si="6"/>
        <v>2.197802197802198</v>
      </c>
      <c r="S20" s="26">
        <v>0</v>
      </c>
      <c r="T20" s="9">
        <f t="shared" si="7"/>
        <v>0</v>
      </c>
      <c r="U20" s="26">
        <v>0</v>
      </c>
      <c r="V20" s="9">
        <f t="shared" si="8"/>
        <v>0</v>
      </c>
      <c r="X20" s="47">
        <f t="shared" si="10"/>
        <v>91</v>
      </c>
      <c r="Y20" s="16"/>
      <c r="AC20" s="16"/>
    </row>
    <row r="21" spans="2:29" ht="15.75">
      <c r="B21" s="3">
        <v>14</v>
      </c>
      <c r="C21" s="17" t="s">
        <v>14</v>
      </c>
      <c r="D21" s="59">
        <f t="shared" si="9"/>
        <v>857</v>
      </c>
      <c r="E21" s="26">
        <v>166</v>
      </c>
      <c r="F21" s="27">
        <f t="shared" si="0"/>
        <v>19.369894982497083</v>
      </c>
      <c r="G21" s="26">
        <v>120</v>
      </c>
      <c r="H21" s="4">
        <f t="shared" si="1"/>
        <v>17.36613603473227</v>
      </c>
      <c r="I21" s="26">
        <v>318</v>
      </c>
      <c r="J21" s="9">
        <f t="shared" si="2"/>
        <v>46.02026049204052</v>
      </c>
      <c r="K21" s="26">
        <v>124</v>
      </c>
      <c r="L21" s="27">
        <f t="shared" si="3"/>
        <v>17.945007235890014</v>
      </c>
      <c r="M21" s="26">
        <v>12</v>
      </c>
      <c r="N21" s="6">
        <f t="shared" si="4"/>
        <v>1.7366136034732274</v>
      </c>
      <c r="O21" s="26">
        <v>8</v>
      </c>
      <c r="P21" s="27">
        <f t="shared" si="5"/>
        <v>1.1577424023154848</v>
      </c>
      <c r="Q21" s="26">
        <v>108</v>
      </c>
      <c r="R21" s="9">
        <f t="shared" si="6"/>
        <v>15.629522431259044</v>
      </c>
      <c r="S21" s="26">
        <v>1</v>
      </c>
      <c r="T21" s="9">
        <f t="shared" si="7"/>
        <v>0.1447178002894356</v>
      </c>
      <c r="U21" s="26">
        <v>0</v>
      </c>
      <c r="V21" s="9">
        <f t="shared" si="8"/>
        <v>0</v>
      </c>
      <c r="X21" s="47">
        <f t="shared" si="10"/>
        <v>691</v>
      </c>
      <c r="Y21" s="16"/>
      <c r="AC21" s="16"/>
    </row>
    <row r="22" spans="2:29" ht="15.75">
      <c r="B22" s="3">
        <v>15</v>
      </c>
      <c r="C22" s="17" t="s">
        <v>15</v>
      </c>
      <c r="D22" s="59">
        <f t="shared" si="9"/>
        <v>69</v>
      </c>
      <c r="E22" s="26">
        <v>19</v>
      </c>
      <c r="F22" s="27">
        <f t="shared" si="0"/>
        <v>27.536231884057973</v>
      </c>
      <c r="G22" s="26">
        <v>12</v>
      </c>
      <c r="H22" s="4">
        <f t="shared" si="1"/>
        <v>24</v>
      </c>
      <c r="I22" s="26">
        <v>28</v>
      </c>
      <c r="J22" s="9">
        <f t="shared" si="2"/>
        <v>56.00000000000001</v>
      </c>
      <c r="K22" s="26">
        <v>7</v>
      </c>
      <c r="L22" s="27">
        <f t="shared" si="3"/>
        <v>14.000000000000002</v>
      </c>
      <c r="M22" s="26">
        <v>1</v>
      </c>
      <c r="N22" s="6">
        <f t="shared" si="4"/>
        <v>2</v>
      </c>
      <c r="O22" s="26">
        <v>1</v>
      </c>
      <c r="P22" s="27">
        <f t="shared" si="5"/>
        <v>2</v>
      </c>
      <c r="Q22" s="26">
        <v>1</v>
      </c>
      <c r="R22" s="9">
        <f t="shared" si="6"/>
        <v>2</v>
      </c>
      <c r="S22" s="26">
        <v>0</v>
      </c>
      <c r="T22" s="9">
        <f t="shared" si="7"/>
        <v>0</v>
      </c>
      <c r="U22" s="26">
        <v>0</v>
      </c>
      <c r="V22" s="9">
        <f t="shared" si="8"/>
        <v>0</v>
      </c>
      <c r="X22" s="47">
        <f t="shared" si="10"/>
        <v>50</v>
      </c>
      <c r="Y22" s="16"/>
      <c r="AC22" s="16"/>
    </row>
    <row r="23" spans="2:29" ht="15.75">
      <c r="B23" s="3">
        <v>16</v>
      </c>
      <c r="C23" s="17" t="s">
        <v>16</v>
      </c>
      <c r="D23" s="59">
        <f t="shared" si="9"/>
        <v>42</v>
      </c>
      <c r="E23" s="26">
        <v>10</v>
      </c>
      <c r="F23" s="27">
        <f t="shared" si="0"/>
        <v>23.809523809523807</v>
      </c>
      <c r="G23" s="26">
        <v>6</v>
      </c>
      <c r="H23" s="4">
        <f t="shared" si="1"/>
        <v>18.75</v>
      </c>
      <c r="I23" s="26">
        <v>16</v>
      </c>
      <c r="J23" s="9">
        <f t="shared" si="2"/>
        <v>50</v>
      </c>
      <c r="K23" s="26">
        <v>6</v>
      </c>
      <c r="L23" s="27">
        <f t="shared" si="3"/>
        <v>18.75</v>
      </c>
      <c r="M23" s="26">
        <v>2</v>
      </c>
      <c r="N23" s="6">
        <f t="shared" si="4"/>
        <v>6.25</v>
      </c>
      <c r="O23" s="26">
        <v>2</v>
      </c>
      <c r="P23" s="27">
        <f t="shared" si="5"/>
        <v>6.25</v>
      </c>
      <c r="Q23" s="26">
        <v>0</v>
      </c>
      <c r="R23" s="9">
        <f t="shared" si="6"/>
        <v>0</v>
      </c>
      <c r="S23" s="26">
        <v>0</v>
      </c>
      <c r="T23" s="9">
        <f t="shared" si="7"/>
        <v>0</v>
      </c>
      <c r="U23" s="26">
        <v>0</v>
      </c>
      <c r="V23" s="9">
        <f t="shared" si="8"/>
        <v>0</v>
      </c>
      <c r="X23" s="47">
        <f t="shared" si="10"/>
        <v>32</v>
      </c>
      <c r="Y23" s="16"/>
      <c r="AC23" s="16"/>
    </row>
    <row r="24" spans="2:29" ht="15.75">
      <c r="B24" s="3">
        <v>17</v>
      </c>
      <c r="C24" s="17" t="s">
        <v>17</v>
      </c>
      <c r="D24" s="59">
        <f t="shared" si="9"/>
        <v>40</v>
      </c>
      <c r="E24" s="26">
        <v>16</v>
      </c>
      <c r="F24" s="27">
        <f t="shared" si="0"/>
        <v>40</v>
      </c>
      <c r="G24" s="26">
        <v>3</v>
      </c>
      <c r="H24" s="4">
        <f t="shared" si="1"/>
        <v>12.5</v>
      </c>
      <c r="I24" s="26">
        <v>12</v>
      </c>
      <c r="J24" s="9">
        <f t="shared" si="2"/>
        <v>50</v>
      </c>
      <c r="K24" s="26">
        <v>7</v>
      </c>
      <c r="L24" s="27">
        <f t="shared" si="3"/>
        <v>29.166666666666668</v>
      </c>
      <c r="M24" s="26">
        <v>0</v>
      </c>
      <c r="N24" s="6">
        <f t="shared" si="4"/>
        <v>0</v>
      </c>
      <c r="O24" s="26">
        <v>0</v>
      </c>
      <c r="P24" s="27">
        <f t="shared" si="5"/>
        <v>0</v>
      </c>
      <c r="Q24" s="26">
        <v>1</v>
      </c>
      <c r="R24" s="9">
        <f t="shared" si="6"/>
        <v>4.166666666666666</v>
      </c>
      <c r="S24" s="26">
        <v>1</v>
      </c>
      <c r="T24" s="9">
        <f t="shared" si="7"/>
        <v>4.166666666666666</v>
      </c>
      <c r="U24" s="26">
        <v>0</v>
      </c>
      <c r="V24" s="9">
        <f t="shared" si="8"/>
        <v>0</v>
      </c>
      <c r="X24" s="47">
        <f t="shared" si="10"/>
        <v>24</v>
      </c>
      <c r="Y24" s="16"/>
      <c r="AC24" s="16"/>
    </row>
    <row r="25" spans="2:29" ht="15.75">
      <c r="B25" s="3">
        <v>18</v>
      </c>
      <c r="C25" s="17" t="s">
        <v>18</v>
      </c>
      <c r="D25" s="59">
        <f t="shared" si="9"/>
        <v>17</v>
      </c>
      <c r="E25" s="26">
        <v>0</v>
      </c>
      <c r="F25" s="27">
        <f t="shared" si="0"/>
        <v>0</v>
      </c>
      <c r="G25" s="26">
        <v>1</v>
      </c>
      <c r="H25" s="4">
        <f t="shared" si="1"/>
        <v>5.88235294117647</v>
      </c>
      <c r="I25" s="26">
        <v>11</v>
      </c>
      <c r="J25" s="9">
        <f t="shared" si="2"/>
        <v>64.70588235294117</v>
      </c>
      <c r="K25" s="26">
        <v>2</v>
      </c>
      <c r="L25" s="27">
        <f t="shared" si="3"/>
        <v>11.76470588235294</v>
      </c>
      <c r="M25" s="26">
        <v>0</v>
      </c>
      <c r="N25" s="6">
        <f t="shared" si="4"/>
        <v>0</v>
      </c>
      <c r="O25" s="26">
        <v>1</v>
      </c>
      <c r="P25" s="27">
        <f t="shared" si="5"/>
        <v>5.88235294117647</v>
      </c>
      <c r="Q25" s="26">
        <v>2</v>
      </c>
      <c r="R25" s="9">
        <f t="shared" si="6"/>
        <v>11.76470588235294</v>
      </c>
      <c r="S25" s="26">
        <v>0</v>
      </c>
      <c r="T25" s="9">
        <f t="shared" si="7"/>
        <v>0</v>
      </c>
      <c r="U25" s="26">
        <v>0</v>
      </c>
      <c r="V25" s="9">
        <f t="shared" si="8"/>
        <v>0</v>
      </c>
      <c r="X25" s="47">
        <f t="shared" si="10"/>
        <v>17</v>
      </c>
      <c r="Y25" s="16"/>
      <c r="AC25" s="16"/>
    </row>
    <row r="26" spans="2:29" ht="15.75">
      <c r="B26" s="3">
        <v>19</v>
      </c>
      <c r="C26" s="17" t="s">
        <v>19</v>
      </c>
      <c r="D26" s="59">
        <f t="shared" si="9"/>
        <v>108</v>
      </c>
      <c r="E26" s="26">
        <v>37</v>
      </c>
      <c r="F26" s="27">
        <f t="shared" si="0"/>
        <v>34.25925925925926</v>
      </c>
      <c r="G26" s="26">
        <v>11</v>
      </c>
      <c r="H26" s="4">
        <f t="shared" si="1"/>
        <v>15.492957746478872</v>
      </c>
      <c r="I26" s="26">
        <v>41</v>
      </c>
      <c r="J26" s="9">
        <f t="shared" si="2"/>
        <v>57.74647887323944</v>
      </c>
      <c r="K26" s="26">
        <v>9</v>
      </c>
      <c r="L26" s="27">
        <f t="shared" si="3"/>
        <v>12.676056338028168</v>
      </c>
      <c r="M26" s="26">
        <v>3</v>
      </c>
      <c r="N26" s="6">
        <f t="shared" si="4"/>
        <v>4.225352112676056</v>
      </c>
      <c r="O26" s="26">
        <v>3</v>
      </c>
      <c r="P26" s="27">
        <f t="shared" si="5"/>
        <v>4.225352112676056</v>
      </c>
      <c r="Q26" s="26">
        <v>4</v>
      </c>
      <c r="R26" s="9">
        <f t="shared" si="6"/>
        <v>5.633802816901409</v>
      </c>
      <c r="S26" s="26">
        <v>0</v>
      </c>
      <c r="T26" s="9">
        <f t="shared" si="7"/>
        <v>0</v>
      </c>
      <c r="U26" s="26">
        <v>0</v>
      </c>
      <c r="V26" s="9">
        <f t="shared" si="8"/>
        <v>0</v>
      </c>
      <c r="X26" s="47">
        <f t="shared" si="10"/>
        <v>71</v>
      </c>
      <c r="Y26" s="16"/>
      <c r="AC26" s="16"/>
    </row>
    <row r="27" spans="2:29" ht="15.75">
      <c r="B27" s="3">
        <v>20</v>
      </c>
      <c r="C27" s="17" t="s">
        <v>20</v>
      </c>
      <c r="D27" s="59">
        <f t="shared" si="9"/>
        <v>108</v>
      </c>
      <c r="E27" s="26">
        <v>49</v>
      </c>
      <c r="F27" s="27">
        <f t="shared" si="0"/>
        <v>45.370370370370374</v>
      </c>
      <c r="G27" s="26">
        <v>4</v>
      </c>
      <c r="H27" s="4">
        <f t="shared" si="1"/>
        <v>6.779661016949152</v>
      </c>
      <c r="I27" s="26">
        <v>27</v>
      </c>
      <c r="J27" s="9">
        <f t="shared" si="2"/>
        <v>45.76271186440678</v>
      </c>
      <c r="K27" s="26">
        <v>21</v>
      </c>
      <c r="L27" s="27">
        <f t="shared" si="3"/>
        <v>35.59322033898305</v>
      </c>
      <c r="M27" s="26">
        <v>0</v>
      </c>
      <c r="N27" s="6">
        <f t="shared" si="4"/>
        <v>0</v>
      </c>
      <c r="O27" s="26">
        <v>0</v>
      </c>
      <c r="P27" s="27">
        <f t="shared" si="5"/>
        <v>0</v>
      </c>
      <c r="Q27" s="26">
        <v>7</v>
      </c>
      <c r="R27" s="9">
        <f t="shared" si="6"/>
        <v>11.864406779661017</v>
      </c>
      <c r="S27" s="26">
        <v>0</v>
      </c>
      <c r="T27" s="9">
        <f t="shared" si="7"/>
        <v>0</v>
      </c>
      <c r="U27" s="26">
        <v>0</v>
      </c>
      <c r="V27" s="9">
        <f t="shared" si="8"/>
        <v>0</v>
      </c>
      <c r="X27" s="47">
        <f t="shared" si="10"/>
        <v>59</v>
      </c>
      <c r="Y27" s="16"/>
      <c r="AC27" s="16"/>
    </row>
    <row r="28" spans="2:29" ht="15.75">
      <c r="B28" s="3">
        <v>21</v>
      </c>
      <c r="C28" s="17" t="s">
        <v>21</v>
      </c>
      <c r="D28" s="59">
        <f t="shared" si="9"/>
        <v>64</v>
      </c>
      <c r="E28" s="26">
        <v>14</v>
      </c>
      <c r="F28" s="27">
        <f t="shared" si="0"/>
        <v>21.875</v>
      </c>
      <c r="G28" s="26">
        <v>18</v>
      </c>
      <c r="H28" s="4">
        <f t="shared" si="1"/>
        <v>36</v>
      </c>
      <c r="I28" s="26">
        <v>12</v>
      </c>
      <c r="J28" s="9">
        <f t="shared" si="2"/>
        <v>24</v>
      </c>
      <c r="K28" s="26">
        <v>10</v>
      </c>
      <c r="L28" s="27">
        <f t="shared" si="3"/>
        <v>20</v>
      </c>
      <c r="M28" s="26">
        <v>1</v>
      </c>
      <c r="N28" s="6">
        <f t="shared" si="4"/>
        <v>2</v>
      </c>
      <c r="O28" s="26">
        <v>6</v>
      </c>
      <c r="P28" s="27">
        <f t="shared" si="5"/>
        <v>12</v>
      </c>
      <c r="Q28" s="26">
        <v>3</v>
      </c>
      <c r="R28" s="9">
        <f t="shared" si="6"/>
        <v>6</v>
      </c>
      <c r="S28" s="26">
        <v>0</v>
      </c>
      <c r="T28" s="9">
        <f t="shared" si="7"/>
        <v>0</v>
      </c>
      <c r="U28" s="26">
        <v>0</v>
      </c>
      <c r="V28" s="9">
        <f t="shared" si="8"/>
        <v>0</v>
      </c>
      <c r="X28" s="47">
        <f t="shared" si="10"/>
        <v>50</v>
      </c>
      <c r="Y28" s="16"/>
      <c r="AC28" s="16"/>
    </row>
    <row r="29" spans="2:29" ht="15.75">
      <c r="B29" s="3">
        <v>22</v>
      </c>
      <c r="C29" s="17" t="s">
        <v>22</v>
      </c>
      <c r="D29" s="59">
        <f t="shared" si="9"/>
        <v>111</v>
      </c>
      <c r="E29" s="26">
        <v>19</v>
      </c>
      <c r="F29" s="27">
        <f t="shared" si="0"/>
        <v>17.117117117117118</v>
      </c>
      <c r="G29" s="26">
        <v>12</v>
      </c>
      <c r="H29" s="4">
        <f t="shared" si="1"/>
        <v>13.043478260869565</v>
      </c>
      <c r="I29" s="26">
        <v>47</v>
      </c>
      <c r="J29" s="9">
        <f t="shared" si="2"/>
        <v>51.08695652173913</v>
      </c>
      <c r="K29" s="26">
        <v>17</v>
      </c>
      <c r="L29" s="27">
        <f t="shared" si="3"/>
        <v>18.478260869565215</v>
      </c>
      <c r="M29" s="26">
        <v>4</v>
      </c>
      <c r="N29" s="6">
        <f t="shared" si="4"/>
        <v>4.3478260869565215</v>
      </c>
      <c r="O29" s="26">
        <v>5</v>
      </c>
      <c r="P29" s="27">
        <f t="shared" si="5"/>
        <v>5.434782608695652</v>
      </c>
      <c r="Q29" s="26">
        <v>7</v>
      </c>
      <c r="R29" s="9">
        <f t="shared" si="6"/>
        <v>7.608695652173914</v>
      </c>
      <c r="S29" s="26">
        <v>0</v>
      </c>
      <c r="T29" s="9">
        <f t="shared" si="7"/>
        <v>0</v>
      </c>
      <c r="U29" s="26">
        <v>0</v>
      </c>
      <c r="V29" s="9">
        <f t="shared" si="8"/>
        <v>0</v>
      </c>
      <c r="X29" s="47">
        <f t="shared" si="10"/>
        <v>92</v>
      </c>
      <c r="Y29" s="16"/>
      <c r="AC29" s="16"/>
    </row>
    <row r="30" spans="2:29" ht="15.75">
      <c r="B30" s="3">
        <v>23</v>
      </c>
      <c r="C30" s="134" t="s">
        <v>23</v>
      </c>
      <c r="D30" s="59">
        <f t="shared" si="9"/>
        <v>21</v>
      </c>
      <c r="E30" s="26">
        <v>5</v>
      </c>
      <c r="F30" s="27">
        <f t="shared" si="0"/>
        <v>23.809523809523807</v>
      </c>
      <c r="G30" s="26">
        <v>7</v>
      </c>
      <c r="H30" s="4">
        <f t="shared" si="1"/>
        <v>43.75</v>
      </c>
      <c r="I30" s="26">
        <v>3</v>
      </c>
      <c r="J30" s="9">
        <f t="shared" si="2"/>
        <v>18.75</v>
      </c>
      <c r="K30" s="26">
        <v>6</v>
      </c>
      <c r="L30" s="27">
        <f t="shared" si="3"/>
        <v>37.5</v>
      </c>
      <c r="M30" s="26">
        <v>0</v>
      </c>
      <c r="N30" s="6">
        <f t="shared" si="4"/>
        <v>0</v>
      </c>
      <c r="O30" s="26">
        <v>0</v>
      </c>
      <c r="P30" s="27">
        <f t="shared" si="5"/>
        <v>0</v>
      </c>
      <c r="Q30" s="26">
        <v>0</v>
      </c>
      <c r="R30" s="9">
        <f t="shared" si="6"/>
        <v>0</v>
      </c>
      <c r="S30" s="26">
        <v>0</v>
      </c>
      <c r="T30" s="9">
        <f t="shared" si="7"/>
        <v>0</v>
      </c>
      <c r="U30" s="26">
        <v>0</v>
      </c>
      <c r="V30" s="9">
        <f t="shared" si="8"/>
        <v>0</v>
      </c>
      <c r="X30" s="47">
        <f t="shared" si="10"/>
        <v>16</v>
      </c>
      <c r="Y30" s="16"/>
      <c r="AC30" s="16"/>
    </row>
    <row r="31" spans="2:29" ht="15.75">
      <c r="B31" s="3">
        <v>24</v>
      </c>
      <c r="C31" s="18" t="s">
        <v>24</v>
      </c>
      <c r="D31" s="59">
        <f t="shared" si="9"/>
        <v>71</v>
      </c>
      <c r="E31" s="26">
        <v>18</v>
      </c>
      <c r="F31" s="27">
        <f t="shared" si="0"/>
        <v>25.352112676056336</v>
      </c>
      <c r="G31" s="26">
        <v>15</v>
      </c>
      <c r="H31" s="4">
        <f t="shared" si="1"/>
        <v>28.30188679245283</v>
      </c>
      <c r="I31" s="26">
        <v>18</v>
      </c>
      <c r="J31" s="9">
        <f t="shared" si="2"/>
        <v>33.9622641509434</v>
      </c>
      <c r="K31" s="26">
        <v>12</v>
      </c>
      <c r="L31" s="27">
        <f t="shared" si="3"/>
        <v>22.641509433962266</v>
      </c>
      <c r="M31" s="26">
        <v>0</v>
      </c>
      <c r="N31" s="6">
        <f t="shared" si="4"/>
        <v>0</v>
      </c>
      <c r="O31" s="26">
        <v>4</v>
      </c>
      <c r="P31" s="27">
        <f t="shared" si="5"/>
        <v>7.547169811320755</v>
      </c>
      <c r="Q31" s="26">
        <v>4</v>
      </c>
      <c r="R31" s="9">
        <f t="shared" si="6"/>
        <v>7.547169811320755</v>
      </c>
      <c r="S31" s="26">
        <v>0</v>
      </c>
      <c r="T31" s="9">
        <f t="shared" si="7"/>
        <v>0</v>
      </c>
      <c r="U31" s="26">
        <v>0</v>
      </c>
      <c r="V31" s="9">
        <f t="shared" si="8"/>
        <v>0</v>
      </c>
      <c r="X31" s="47">
        <f t="shared" si="10"/>
        <v>53</v>
      </c>
      <c r="Y31" s="16"/>
      <c r="AC31" s="16"/>
    </row>
    <row r="32" spans="2:29" ht="15.75">
      <c r="B32" s="3">
        <v>25</v>
      </c>
      <c r="C32" s="18" t="s">
        <v>25</v>
      </c>
      <c r="D32" s="59">
        <f t="shared" si="9"/>
        <v>202</v>
      </c>
      <c r="E32" s="26">
        <v>48</v>
      </c>
      <c r="F32" s="27">
        <f t="shared" si="0"/>
        <v>23.762376237623762</v>
      </c>
      <c r="G32" s="26">
        <v>37</v>
      </c>
      <c r="H32" s="4">
        <f t="shared" si="1"/>
        <v>24.025974025974026</v>
      </c>
      <c r="I32" s="26">
        <v>78</v>
      </c>
      <c r="J32" s="9">
        <f t="shared" si="2"/>
        <v>50.649350649350644</v>
      </c>
      <c r="K32" s="26">
        <v>23</v>
      </c>
      <c r="L32" s="27">
        <f t="shared" si="3"/>
        <v>14.935064935064934</v>
      </c>
      <c r="M32" s="26">
        <v>7</v>
      </c>
      <c r="N32" s="6">
        <f t="shared" si="4"/>
        <v>4.545454545454546</v>
      </c>
      <c r="O32" s="26">
        <v>3</v>
      </c>
      <c r="P32" s="27">
        <f t="shared" si="5"/>
        <v>1.948051948051948</v>
      </c>
      <c r="Q32" s="26">
        <v>6</v>
      </c>
      <c r="R32" s="9">
        <f t="shared" si="6"/>
        <v>3.896103896103896</v>
      </c>
      <c r="S32" s="26">
        <v>0</v>
      </c>
      <c r="T32" s="9">
        <f t="shared" si="7"/>
        <v>0</v>
      </c>
      <c r="U32" s="26">
        <v>0</v>
      </c>
      <c r="V32" s="9">
        <f t="shared" si="8"/>
        <v>0</v>
      </c>
      <c r="X32" s="47">
        <f t="shared" si="10"/>
        <v>154</v>
      </c>
      <c r="Y32" s="16"/>
      <c r="AC32" s="16"/>
    </row>
    <row r="33" spans="2:29" ht="15.75">
      <c r="B33" s="3">
        <v>26</v>
      </c>
      <c r="C33" s="62" t="s">
        <v>44</v>
      </c>
      <c r="D33" s="59">
        <f t="shared" si="9"/>
        <v>155</v>
      </c>
      <c r="E33" s="26">
        <v>61</v>
      </c>
      <c r="F33" s="27">
        <f t="shared" si="0"/>
        <v>39.35483870967742</v>
      </c>
      <c r="G33" s="26">
        <v>19</v>
      </c>
      <c r="H33" s="4">
        <f t="shared" si="1"/>
        <v>20.212765957446805</v>
      </c>
      <c r="I33" s="26">
        <v>50</v>
      </c>
      <c r="J33" s="9">
        <f t="shared" si="2"/>
        <v>53.191489361702125</v>
      </c>
      <c r="K33" s="26">
        <v>10</v>
      </c>
      <c r="L33" s="27">
        <f t="shared" si="3"/>
        <v>10.638297872340425</v>
      </c>
      <c r="M33" s="26">
        <v>3</v>
      </c>
      <c r="N33" s="6">
        <f t="shared" si="4"/>
        <v>3.1914893617021276</v>
      </c>
      <c r="O33" s="26">
        <v>1</v>
      </c>
      <c r="P33" s="27">
        <f t="shared" si="5"/>
        <v>1.0638297872340425</v>
      </c>
      <c r="Q33" s="26">
        <v>11</v>
      </c>
      <c r="R33" s="9">
        <f t="shared" si="6"/>
        <v>11.702127659574469</v>
      </c>
      <c r="S33" s="26">
        <v>0</v>
      </c>
      <c r="T33" s="9">
        <f t="shared" si="7"/>
        <v>0</v>
      </c>
      <c r="U33" s="26">
        <v>0</v>
      </c>
      <c r="V33" s="9">
        <f t="shared" si="8"/>
        <v>0</v>
      </c>
      <c r="X33" s="47">
        <f t="shared" si="10"/>
        <v>94</v>
      </c>
      <c r="Y33" s="16"/>
      <c r="AC33" s="16"/>
    </row>
    <row r="34" spans="2:29" ht="16.5" thickBot="1">
      <c r="B34" s="3">
        <v>27</v>
      </c>
      <c r="C34" s="62" t="s">
        <v>55</v>
      </c>
      <c r="D34" s="59">
        <f t="shared" si="9"/>
        <v>5</v>
      </c>
      <c r="E34" s="26">
        <v>0</v>
      </c>
      <c r="F34" s="27">
        <f t="shared" si="0"/>
        <v>0</v>
      </c>
      <c r="G34" s="26">
        <v>3</v>
      </c>
      <c r="H34" s="4">
        <f t="shared" si="1"/>
        <v>60</v>
      </c>
      <c r="I34" s="26">
        <v>1</v>
      </c>
      <c r="J34" s="9">
        <f t="shared" si="2"/>
        <v>20</v>
      </c>
      <c r="K34" s="26">
        <v>1</v>
      </c>
      <c r="L34" s="27">
        <f t="shared" si="3"/>
        <v>20</v>
      </c>
      <c r="M34" s="26">
        <v>0</v>
      </c>
      <c r="N34" s="6">
        <f t="shared" si="4"/>
        <v>0</v>
      </c>
      <c r="O34" s="26">
        <v>0</v>
      </c>
      <c r="P34" s="27">
        <f t="shared" si="5"/>
        <v>0</v>
      </c>
      <c r="Q34" s="26">
        <v>0</v>
      </c>
      <c r="R34" s="9">
        <f t="shared" si="6"/>
        <v>0</v>
      </c>
      <c r="S34" s="26">
        <v>0</v>
      </c>
      <c r="T34" s="9">
        <f t="shared" si="7"/>
        <v>0</v>
      </c>
      <c r="U34" s="26">
        <v>0</v>
      </c>
      <c r="V34" s="9">
        <f t="shared" si="8"/>
        <v>0</v>
      </c>
      <c r="X34" s="47">
        <f t="shared" si="10"/>
        <v>5</v>
      </c>
      <c r="Y34" s="16"/>
      <c r="AC34" s="16"/>
    </row>
    <row r="35" spans="2:25" ht="16.5" thickBot="1">
      <c r="B35" s="155" t="s">
        <v>45</v>
      </c>
      <c r="C35" s="156"/>
      <c r="D35" s="60">
        <f>SUM(D8:D32)</f>
        <v>3639</v>
      </c>
      <c r="E35" s="60">
        <f>SUM(E8:E32)</f>
        <v>1018</v>
      </c>
      <c r="F35" s="74">
        <f t="shared" si="0"/>
        <v>27.974718329211324</v>
      </c>
      <c r="G35" s="60">
        <f>SUM(G8:G32)</f>
        <v>471</v>
      </c>
      <c r="H35" s="28">
        <f t="shared" si="1"/>
        <v>17.970240366272417</v>
      </c>
      <c r="I35" s="60">
        <f>SUM(I8:I32)</f>
        <v>1287</v>
      </c>
      <c r="J35" s="45">
        <f t="shared" si="2"/>
        <v>49.10339565051507</v>
      </c>
      <c r="K35" s="60">
        <f>SUM(K8:K32)</f>
        <v>527</v>
      </c>
      <c r="L35" s="74">
        <f t="shared" si="3"/>
        <v>20.106829454406714</v>
      </c>
      <c r="M35" s="60">
        <f>SUM(M8:M32)</f>
        <v>61</v>
      </c>
      <c r="N35" s="54">
        <f t="shared" si="4"/>
        <v>2.327355971003434</v>
      </c>
      <c r="O35" s="60">
        <f>SUM(O8:O32)</f>
        <v>67</v>
      </c>
      <c r="P35" s="74">
        <f t="shared" si="5"/>
        <v>2.556276230446395</v>
      </c>
      <c r="Q35" s="60">
        <f>SUM(Q8:Q32)</f>
        <v>206</v>
      </c>
      <c r="R35" s="45">
        <f t="shared" si="6"/>
        <v>7.859595574208317</v>
      </c>
      <c r="S35" s="60">
        <f>SUM(S8:S32)</f>
        <v>2</v>
      </c>
      <c r="T35" s="45">
        <f t="shared" si="7"/>
        <v>0.07630675314765357</v>
      </c>
      <c r="U35" s="60">
        <f>SUM(U8:U32)</f>
        <v>0</v>
      </c>
      <c r="V35" s="45">
        <f t="shared" si="8"/>
        <v>0</v>
      </c>
      <c r="X35" s="36">
        <f>SUM(X8:X32)</f>
        <v>2621</v>
      </c>
      <c r="Y35" s="16"/>
    </row>
    <row r="36" spans="2:24" ht="16.5" thickBot="1">
      <c r="B36" s="187" t="s">
        <v>46</v>
      </c>
      <c r="C36" s="188"/>
      <c r="D36" s="60">
        <f>SUM(D8:D34)</f>
        <v>3799</v>
      </c>
      <c r="E36" s="75">
        <f>SUM(E8:E34)</f>
        <v>1079</v>
      </c>
      <c r="F36" s="74">
        <f t="shared" si="0"/>
        <v>28.402211108186364</v>
      </c>
      <c r="G36" s="75">
        <f>SUM(G8:G34)</f>
        <v>493</v>
      </c>
      <c r="H36" s="28">
        <f t="shared" si="1"/>
        <v>18.125</v>
      </c>
      <c r="I36" s="76">
        <f>SUM(I8:I34)</f>
        <v>1338</v>
      </c>
      <c r="J36" s="45">
        <f t="shared" si="2"/>
        <v>49.19117647058823</v>
      </c>
      <c r="K36" s="75">
        <f>SUM(K8:K34)</f>
        <v>538</v>
      </c>
      <c r="L36" s="74">
        <f t="shared" si="3"/>
        <v>19.77941176470588</v>
      </c>
      <c r="M36" s="75">
        <f>SUM(M8:M34)</f>
        <v>64</v>
      </c>
      <c r="N36" s="54">
        <f t="shared" si="4"/>
        <v>2.3529411764705883</v>
      </c>
      <c r="O36" s="76">
        <f>SUM(O8:O34)</f>
        <v>68</v>
      </c>
      <c r="P36" s="74">
        <f t="shared" si="5"/>
        <v>2.5</v>
      </c>
      <c r="Q36" s="75">
        <f>SUM(Q8:Q34)</f>
        <v>217</v>
      </c>
      <c r="R36" s="45">
        <f t="shared" si="6"/>
        <v>7.977941176470588</v>
      </c>
      <c r="S36" s="75">
        <f>SUM(S8:S34)</f>
        <v>2</v>
      </c>
      <c r="T36" s="45">
        <f t="shared" si="7"/>
        <v>0.07352941176470588</v>
      </c>
      <c r="U36" s="75">
        <f>SUM(U8:U34)</f>
        <v>0</v>
      </c>
      <c r="V36" s="45">
        <f t="shared" si="8"/>
        <v>0</v>
      </c>
      <c r="X36" s="36">
        <f>SUM(X8:X34)</f>
        <v>2720</v>
      </c>
    </row>
    <row r="37" spans="2:22" ht="12.75">
      <c r="B37" s="161" t="s">
        <v>63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</row>
    <row r="38" spans="2:22" ht="12.75">
      <c r="B38" s="165" t="s">
        <v>36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4"/>
      <c r="V38" s="14"/>
    </row>
  </sheetData>
  <sheetProtection/>
  <mergeCells count="22">
    <mergeCell ref="X3:X7"/>
    <mergeCell ref="D4:D7"/>
    <mergeCell ref="E4:F6"/>
    <mergeCell ref="G4:H6"/>
    <mergeCell ref="I4:J6"/>
    <mergeCell ref="K3:L6"/>
    <mergeCell ref="M3:P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T1:V1"/>
    <mergeCell ref="B2:V2"/>
    <mergeCell ref="B3:B7"/>
    <mergeCell ref="C3:C7"/>
    <mergeCell ref="D3:F3"/>
    <mergeCell ref="G3:J3"/>
  </mergeCells>
  <printOptions/>
  <pageMargins left="0.7" right="0.7" top="0.75" bottom="0.75" header="0.3" footer="0.3"/>
  <pageSetup horizontalDpi="600" verticalDpi="600" orientation="landscape" paperSize="9" scale="83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G38"/>
  <sheetViews>
    <sheetView tabSelected="1" zoomScalePageLayoutView="0" workbookViewId="0" topLeftCell="A4">
      <selection activeCell="M36" sqref="M36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8" width="6.8515625" style="0" customWidth="1"/>
    <col min="9" max="9" width="7.421875" style="0" customWidth="1"/>
    <col min="10" max="21" width="6.8515625" style="0" customWidth="1"/>
    <col min="22" max="22" width="8.7109375" style="0" customWidth="1"/>
  </cols>
  <sheetData>
    <row r="1" spans="20:22" ht="15.75">
      <c r="T1" s="150"/>
      <c r="U1" s="150"/>
      <c r="V1" s="150"/>
    </row>
    <row r="2" spans="2:22" ht="21" customHeight="1" thickBot="1">
      <c r="B2" s="198" t="s">
        <v>67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2:24" ht="28.5" customHeight="1" thickBot="1">
      <c r="B3" s="157" t="s">
        <v>0</v>
      </c>
      <c r="C3" s="159" t="s">
        <v>26</v>
      </c>
      <c r="D3" s="199" t="s">
        <v>40</v>
      </c>
      <c r="E3" s="199"/>
      <c r="F3" s="199"/>
      <c r="G3" s="200" t="s">
        <v>28</v>
      </c>
      <c r="H3" s="200"/>
      <c r="I3" s="200"/>
      <c r="J3" s="201"/>
      <c r="K3" s="138" t="s">
        <v>29</v>
      </c>
      <c r="L3" s="144"/>
      <c r="M3" s="170" t="s">
        <v>30</v>
      </c>
      <c r="N3" s="171"/>
      <c r="O3" s="171"/>
      <c r="P3" s="197"/>
      <c r="Q3" s="138" t="s">
        <v>51</v>
      </c>
      <c r="R3" s="144"/>
      <c r="S3" s="138" t="s">
        <v>52</v>
      </c>
      <c r="T3" s="144"/>
      <c r="U3" s="147" t="s">
        <v>31</v>
      </c>
      <c r="V3" s="144"/>
      <c r="X3" s="135" t="s">
        <v>43</v>
      </c>
    </row>
    <row r="4" spans="2:24" ht="12.75">
      <c r="B4" s="166"/>
      <c r="C4" s="168"/>
      <c r="D4" s="194" t="s">
        <v>39</v>
      </c>
      <c r="E4" s="138" t="s">
        <v>42</v>
      </c>
      <c r="F4" s="144"/>
      <c r="G4" s="138" t="s">
        <v>32</v>
      </c>
      <c r="H4" s="139"/>
      <c r="I4" s="139" t="s">
        <v>33</v>
      </c>
      <c r="J4" s="144"/>
      <c r="K4" s="140"/>
      <c r="L4" s="145"/>
      <c r="M4" s="138" t="s">
        <v>37</v>
      </c>
      <c r="N4" s="139"/>
      <c r="O4" s="139" t="s">
        <v>38</v>
      </c>
      <c r="P4" s="144"/>
      <c r="Q4" s="140"/>
      <c r="R4" s="145"/>
      <c r="S4" s="140"/>
      <c r="T4" s="145"/>
      <c r="U4" s="148"/>
      <c r="V4" s="145"/>
      <c r="X4" s="136"/>
    </row>
    <row r="5" spans="2:24" ht="12.75">
      <c r="B5" s="166"/>
      <c r="C5" s="168"/>
      <c r="D5" s="195"/>
      <c r="E5" s="140"/>
      <c r="F5" s="145"/>
      <c r="G5" s="140"/>
      <c r="H5" s="141"/>
      <c r="I5" s="141"/>
      <c r="J5" s="145"/>
      <c r="K5" s="140"/>
      <c r="L5" s="145"/>
      <c r="M5" s="140"/>
      <c r="N5" s="141"/>
      <c r="O5" s="141"/>
      <c r="P5" s="145"/>
      <c r="Q5" s="140"/>
      <c r="R5" s="145"/>
      <c r="S5" s="140"/>
      <c r="T5" s="145"/>
      <c r="U5" s="148"/>
      <c r="V5" s="145"/>
      <c r="X5" s="136"/>
    </row>
    <row r="6" spans="2:24" ht="12.75">
      <c r="B6" s="166"/>
      <c r="C6" s="168"/>
      <c r="D6" s="195"/>
      <c r="E6" s="140"/>
      <c r="F6" s="145"/>
      <c r="G6" s="140"/>
      <c r="H6" s="141"/>
      <c r="I6" s="141"/>
      <c r="J6" s="145"/>
      <c r="K6" s="140"/>
      <c r="L6" s="145"/>
      <c r="M6" s="140"/>
      <c r="N6" s="141"/>
      <c r="O6" s="141"/>
      <c r="P6" s="145"/>
      <c r="Q6" s="140"/>
      <c r="R6" s="145"/>
      <c r="S6" s="140"/>
      <c r="T6" s="145"/>
      <c r="U6" s="148"/>
      <c r="V6" s="145"/>
      <c r="X6" s="136"/>
    </row>
    <row r="7" spans="2:25" ht="13.5" thickBot="1">
      <c r="B7" s="167"/>
      <c r="C7" s="169"/>
      <c r="D7" s="196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1" t="s">
        <v>27</v>
      </c>
      <c r="K7" s="22" t="s">
        <v>34</v>
      </c>
      <c r="L7" s="21" t="s">
        <v>27</v>
      </c>
      <c r="M7" s="22" t="s">
        <v>34</v>
      </c>
      <c r="N7" s="20" t="s">
        <v>27</v>
      </c>
      <c r="O7" s="20" t="s">
        <v>34</v>
      </c>
      <c r="P7" s="21" t="s">
        <v>27</v>
      </c>
      <c r="Q7" s="22" t="s">
        <v>34</v>
      </c>
      <c r="R7" s="21" t="s">
        <v>27</v>
      </c>
      <c r="S7" s="22" t="s">
        <v>34</v>
      </c>
      <c r="T7" s="21" t="s">
        <v>27</v>
      </c>
      <c r="U7" s="19" t="s">
        <v>34</v>
      </c>
      <c r="V7" s="21" t="s">
        <v>27</v>
      </c>
      <c r="X7" s="137"/>
      <c r="Y7" s="16"/>
    </row>
    <row r="8" spans="2:33" ht="15.75">
      <c r="B8" s="2">
        <v>1</v>
      </c>
      <c r="C8" s="17" t="s">
        <v>1</v>
      </c>
      <c r="D8" s="57">
        <f>SUM(E8+G8+I8+K8+M8+O8+Q8+S8+U8)</f>
        <v>512</v>
      </c>
      <c r="E8" s="26">
        <f>SUM('ВДТБ всього'!E8+'РТБ всього'!E8)</f>
        <v>118</v>
      </c>
      <c r="F8" s="27">
        <f aca="true" t="shared" si="0" ref="F8:F36">E8/D8*100</f>
        <v>23.046875</v>
      </c>
      <c r="G8" s="26">
        <f>SUM('ВДТБ всього'!G8+'РТБ всього'!G8)</f>
        <v>29</v>
      </c>
      <c r="H8" s="4">
        <f aca="true" t="shared" si="1" ref="H8:H36">G8/X8*100</f>
        <v>7.3604060913705585</v>
      </c>
      <c r="I8" s="26">
        <f>SUM('ВДТБ всього'!I8+'РТБ всього'!I8)</f>
        <v>276</v>
      </c>
      <c r="J8" s="9">
        <f aca="true" t="shared" si="2" ref="J8:J36">I8/X8*100</f>
        <v>70.05076142131979</v>
      </c>
      <c r="K8" s="26">
        <f>SUM('ВДТБ всього'!K8+'РТБ всього'!K8)</f>
        <v>48</v>
      </c>
      <c r="L8" s="27">
        <f aca="true" t="shared" si="3" ref="L8:L36">K8/X8*100</f>
        <v>12.18274111675127</v>
      </c>
      <c r="M8" s="26">
        <f>SUM('ВДТБ всього'!M8+'РТБ всього'!M8)</f>
        <v>21</v>
      </c>
      <c r="N8" s="6">
        <f aca="true" t="shared" si="4" ref="N8:N36">M8/X8*100</f>
        <v>5.32994923857868</v>
      </c>
      <c r="O8" s="26">
        <f>SUM('ВДТБ всього'!O8+'РТБ всього'!O8)</f>
        <v>1</v>
      </c>
      <c r="P8" s="27">
        <f aca="true" t="shared" si="5" ref="P8:P36">O8/X8*100</f>
        <v>0.25380710659898476</v>
      </c>
      <c r="Q8" s="26">
        <f>SUM('ВДТБ всього'!Q8+'РТБ всього'!Q8)</f>
        <v>19</v>
      </c>
      <c r="R8" s="9">
        <f aca="true" t="shared" si="6" ref="R8:R36">Q8/X8*100</f>
        <v>4.822335025380711</v>
      </c>
      <c r="S8" s="26">
        <f>SUM('ВДТБ всього'!S8+'РТБ всього'!S8)</f>
        <v>0</v>
      </c>
      <c r="T8" s="9">
        <f aca="true" t="shared" si="7" ref="T8:T36">S8/X8*100</f>
        <v>0</v>
      </c>
      <c r="U8" s="26">
        <f>SUM('ВДТБ всього'!U8+'РТБ всього'!U8)</f>
        <v>0</v>
      </c>
      <c r="V8" s="9">
        <f aca="true" t="shared" si="8" ref="V8:V36">U8/X8*100</f>
        <v>0</v>
      </c>
      <c r="W8" s="132"/>
      <c r="X8" s="47">
        <f>D8-E8</f>
        <v>394</v>
      </c>
      <c r="Y8" s="16"/>
      <c r="AA8" s="16"/>
      <c r="AC8" s="16"/>
      <c r="AG8" s="16"/>
    </row>
    <row r="9" spans="2:33" ht="15.75">
      <c r="B9" s="3">
        <v>2</v>
      </c>
      <c r="C9" s="17" t="s">
        <v>2</v>
      </c>
      <c r="D9" s="59">
        <f aca="true" t="shared" si="9" ref="D9:D34">SUM(E9+G9+I9+K9+M9+O9+Q9+S9+U9)</f>
        <v>488</v>
      </c>
      <c r="E9" s="26">
        <f>SUM('ВДТБ всього'!E9+'РТБ всього'!E9)</f>
        <v>125</v>
      </c>
      <c r="F9" s="27">
        <f t="shared" si="0"/>
        <v>25.614754098360653</v>
      </c>
      <c r="G9" s="26">
        <f>SUM('ВДТБ всього'!G9+'РТБ всього'!G9)</f>
        <v>84</v>
      </c>
      <c r="H9" s="4">
        <f t="shared" si="1"/>
        <v>23.140495867768596</v>
      </c>
      <c r="I9" s="26">
        <f>SUM('ВДТБ всього'!I9+'РТБ всього'!I9)</f>
        <v>189</v>
      </c>
      <c r="J9" s="9">
        <f t="shared" si="2"/>
        <v>52.066115702479344</v>
      </c>
      <c r="K9" s="26">
        <f>SUM('ВДТБ всього'!K9+'РТБ всього'!K9)</f>
        <v>40</v>
      </c>
      <c r="L9" s="27">
        <f t="shared" si="3"/>
        <v>11.019283746556475</v>
      </c>
      <c r="M9" s="26">
        <f>SUM('ВДТБ всього'!M9+'РТБ всього'!M9)</f>
        <v>34</v>
      </c>
      <c r="N9" s="6">
        <f t="shared" si="4"/>
        <v>9.366391184573002</v>
      </c>
      <c r="O9" s="26">
        <f>SUM('ВДТБ всього'!O9+'РТБ всього'!O9)</f>
        <v>1</v>
      </c>
      <c r="P9" s="27">
        <f t="shared" si="5"/>
        <v>0.27548209366391185</v>
      </c>
      <c r="Q9" s="26">
        <f>SUM('ВДТБ всього'!Q9+'РТБ всього'!Q9)</f>
        <v>15</v>
      </c>
      <c r="R9" s="9">
        <f t="shared" si="6"/>
        <v>4.132231404958678</v>
      </c>
      <c r="S9" s="26">
        <f>SUM('ВДТБ всього'!S9+'РТБ всього'!S9)</f>
        <v>0</v>
      </c>
      <c r="T9" s="9">
        <f t="shared" si="7"/>
        <v>0</v>
      </c>
      <c r="U9" s="26">
        <f>SUM('ВДТБ всього'!U9+'РТБ всього'!U9)</f>
        <v>0</v>
      </c>
      <c r="V9" s="9">
        <f t="shared" si="8"/>
        <v>0</v>
      </c>
      <c r="X9" s="47">
        <f aca="true" t="shared" si="10" ref="X9:X34">D9-E9</f>
        <v>363</v>
      </c>
      <c r="Y9" s="16"/>
      <c r="AA9" s="16"/>
      <c r="AC9" s="16"/>
      <c r="AG9" s="16"/>
    </row>
    <row r="10" spans="2:33" ht="15.75">
      <c r="B10" s="3">
        <v>3</v>
      </c>
      <c r="C10" s="17" t="s">
        <v>3</v>
      </c>
      <c r="D10" s="59">
        <f t="shared" si="9"/>
        <v>1971</v>
      </c>
      <c r="E10" s="26">
        <f>SUM('ВДТБ всього'!E10+'РТБ всього'!E10)</f>
        <v>551</v>
      </c>
      <c r="F10" s="27">
        <f t="shared" si="0"/>
        <v>27.95535261288686</v>
      </c>
      <c r="G10" s="26">
        <f>SUM('ВДТБ всього'!G10+'РТБ всього'!G10)</f>
        <v>154</v>
      </c>
      <c r="H10" s="4">
        <f t="shared" si="1"/>
        <v>10.84507042253521</v>
      </c>
      <c r="I10" s="26">
        <f>SUM('ВДТБ всього'!I10+'РТБ всього'!I10)</f>
        <v>979</v>
      </c>
      <c r="J10" s="9">
        <f t="shared" si="2"/>
        <v>68.94366197183098</v>
      </c>
      <c r="K10" s="26">
        <f>SUM('ВДТБ всього'!K10+'РТБ всього'!K10)</f>
        <v>164</v>
      </c>
      <c r="L10" s="27">
        <f t="shared" si="3"/>
        <v>11.549295774647888</v>
      </c>
      <c r="M10" s="26">
        <f>SUM('ВДТБ всього'!M10+'РТБ всього'!M10)</f>
        <v>59</v>
      </c>
      <c r="N10" s="6">
        <f t="shared" si="4"/>
        <v>4.154929577464789</v>
      </c>
      <c r="O10" s="26">
        <f>SUM('ВДТБ всього'!O10+'РТБ всього'!O10)</f>
        <v>17</v>
      </c>
      <c r="P10" s="27">
        <f t="shared" si="5"/>
        <v>1.1971830985915493</v>
      </c>
      <c r="Q10" s="26">
        <f>SUM('ВДТБ всього'!Q10+'РТБ всього'!Q10)</f>
        <v>47</v>
      </c>
      <c r="R10" s="9">
        <f t="shared" si="6"/>
        <v>3.309859154929577</v>
      </c>
      <c r="S10" s="26">
        <f>SUM('ВДТБ всього'!S10+'РТБ всього'!S10)</f>
        <v>0</v>
      </c>
      <c r="T10" s="9">
        <f t="shared" si="7"/>
        <v>0</v>
      </c>
      <c r="U10" s="26">
        <f>SUM('ВДТБ всього'!U10+'РТБ всього'!U10)</f>
        <v>0</v>
      </c>
      <c r="V10" s="9">
        <f t="shared" si="8"/>
        <v>0</v>
      </c>
      <c r="W10" s="132"/>
      <c r="X10" s="47">
        <f t="shared" si="10"/>
        <v>1420</v>
      </c>
      <c r="Y10" s="16"/>
      <c r="AA10" s="16"/>
      <c r="AC10" s="16"/>
      <c r="AG10" s="16"/>
    </row>
    <row r="11" spans="2:33" ht="15.75">
      <c r="B11" s="3">
        <v>4</v>
      </c>
      <c r="C11" s="17" t="s">
        <v>4</v>
      </c>
      <c r="D11" s="59">
        <f t="shared" si="9"/>
        <v>1020</v>
      </c>
      <c r="E11" s="26">
        <f>SUM('ВДТБ всього'!E11+'РТБ всього'!E11)</f>
        <v>289</v>
      </c>
      <c r="F11" s="27">
        <f t="shared" si="0"/>
        <v>28.333333333333332</v>
      </c>
      <c r="G11" s="26">
        <f>SUM('ВДТБ всього'!G11+'РТБ всього'!G11)</f>
        <v>274</v>
      </c>
      <c r="H11" s="4">
        <f t="shared" si="1"/>
        <v>37.48290013679891</v>
      </c>
      <c r="I11" s="26">
        <f>SUM('ВДТБ всього'!I11+'РТБ всього'!I11)</f>
        <v>315</v>
      </c>
      <c r="J11" s="9">
        <f t="shared" si="2"/>
        <v>43.09165526675787</v>
      </c>
      <c r="K11" s="26">
        <f>SUM('ВДТБ всього'!K11+'РТБ всього'!K11)</f>
        <v>87</v>
      </c>
      <c r="L11" s="27">
        <f t="shared" si="3"/>
        <v>11.901504787961697</v>
      </c>
      <c r="M11" s="26">
        <f>SUM('ВДТБ всього'!M11+'РТБ всього'!M11)</f>
        <v>34</v>
      </c>
      <c r="N11" s="6">
        <f t="shared" si="4"/>
        <v>4.651162790697675</v>
      </c>
      <c r="O11" s="26">
        <f>SUM('ВДТБ всього'!O11+'РТБ всього'!O11)</f>
        <v>3</v>
      </c>
      <c r="P11" s="27">
        <f t="shared" si="5"/>
        <v>0.4103967168262654</v>
      </c>
      <c r="Q11" s="26">
        <f>SUM('ВДТБ всього'!Q11+'РТБ всього'!Q11)</f>
        <v>18</v>
      </c>
      <c r="R11" s="9">
        <f t="shared" si="6"/>
        <v>2.462380300957592</v>
      </c>
      <c r="S11" s="26">
        <f>SUM('ВДТБ всього'!S11+'РТБ всього'!S11)</f>
        <v>0</v>
      </c>
      <c r="T11" s="9">
        <f t="shared" si="7"/>
        <v>0</v>
      </c>
      <c r="U11" s="26">
        <f>SUM('ВДТБ всього'!U11+'РТБ всього'!U11)</f>
        <v>0</v>
      </c>
      <c r="V11" s="9">
        <f t="shared" si="8"/>
        <v>0</v>
      </c>
      <c r="X11" s="47">
        <f t="shared" si="10"/>
        <v>731</v>
      </c>
      <c r="Y11" s="16"/>
      <c r="AA11" s="16"/>
      <c r="AC11" s="16"/>
      <c r="AG11" s="16"/>
    </row>
    <row r="12" spans="2:33" ht="15.75">
      <c r="B12" s="3">
        <v>5</v>
      </c>
      <c r="C12" s="17" t="s">
        <v>5</v>
      </c>
      <c r="D12" s="59">
        <f t="shared" si="9"/>
        <v>502</v>
      </c>
      <c r="E12" s="26">
        <f>SUM('ВДТБ всього'!E12+'РТБ всього'!E12)</f>
        <v>98</v>
      </c>
      <c r="F12" s="27">
        <f t="shared" si="0"/>
        <v>19.52191235059761</v>
      </c>
      <c r="G12" s="26">
        <f>SUM('ВДТБ всього'!G12+'РТБ всього'!G12)</f>
        <v>179</v>
      </c>
      <c r="H12" s="4">
        <f t="shared" si="1"/>
        <v>44.306930693069305</v>
      </c>
      <c r="I12" s="26">
        <f>SUM('ВДТБ всього'!I12+'РТБ всього'!I12)</f>
        <v>124</v>
      </c>
      <c r="J12" s="9">
        <f t="shared" si="2"/>
        <v>30.693069306930692</v>
      </c>
      <c r="K12" s="26">
        <f>SUM('ВДТБ всього'!K12+'РТБ всього'!K12)</f>
        <v>52</v>
      </c>
      <c r="L12" s="27">
        <f t="shared" si="3"/>
        <v>12.871287128712872</v>
      </c>
      <c r="M12" s="26">
        <f>SUM('ВДТБ всього'!M12+'РТБ всього'!M12)</f>
        <v>29</v>
      </c>
      <c r="N12" s="6">
        <f t="shared" si="4"/>
        <v>7.1782178217821775</v>
      </c>
      <c r="O12" s="26">
        <f>SUM('ВДТБ всього'!O12+'РТБ всього'!O12)</f>
        <v>3</v>
      </c>
      <c r="P12" s="27">
        <f t="shared" si="5"/>
        <v>0.7425742574257426</v>
      </c>
      <c r="Q12" s="26">
        <f>SUM('ВДТБ всього'!Q12+'РТБ всього'!Q12)</f>
        <v>16</v>
      </c>
      <c r="R12" s="9">
        <f t="shared" si="6"/>
        <v>3.9603960396039604</v>
      </c>
      <c r="S12" s="26">
        <f>SUM('ВДТБ всього'!S12+'РТБ всього'!S12)</f>
        <v>1</v>
      </c>
      <c r="T12" s="9">
        <f t="shared" si="7"/>
        <v>0.24752475247524752</v>
      </c>
      <c r="U12" s="26">
        <f>SUM('ВДТБ всього'!U12+'РТБ всього'!U12)</f>
        <v>0</v>
      </c>
      <c r="V12" s="9">
        <f t="shared" si="8"/>
        <v>0</v>
      </c>
      <c r="X12" s="47">
        <f t="shared" si="10"/>
        <v>404</v>
      </c>
      <c r="Y12" s="16"/>
      <c r="AA12" s="16"/>
      <c r="AC12" s="16"/>
      <c r="AG12" s="16"/>
    </row>
    <row r="13" spans="2:33" ht="15.75">
      <c r="B13" s="3">
        <v>6</v>
      </c>
      <c r="C13" s="17" t="s">
        <v>6</v>
      </c>
      <c r="D13" s="59">
        <f t="shared" si="9"/>
        <v>642</v>
      </c>
      <c r="E13" s="26">
        <f>SUM('ВДТБ всього'!E13+'РТБ всього'!E13)</f>
        <v>112</v>
      </c>
      <c r="F13" s="27">
        <f t="shared" si="0"/>
        <v>17.445482866043612</v>
      </c>
      <c r="G13" s="26">
        <f>SUM('ВДТБ всього'!G13+'РТБ всього'!G13)</f>
        <v>256</v>
      </c>
      <c r="H13" s="4">
        <f t="shared" si="1"/>
        <v>48.301886792452834</v>
      </c>
      <c r="I13" s="26">
        <f>SUM('ВДТБ всього'!I13+'РТБ всього'!I13)</f>
        <v>138</v>
      </c>
      <c r="J13" s="9">
        <f t="shared" si="2"/>
        <v>26.037735849056602</v>
      </c>
      <c r="K13" s="26">
        <f>SUM('ВДТБ всього'!K13+'РТБ всього'!K13)</f>
        <v>29</v>
      </c>
      <c r="L13" s="27">
        <f t="shared" si="3"/>
        <v>5.471698113207547</v>
      </c>
      <c r="M13" s="26">
        <f>SUM('ВДТБ всього'!M13+'РТБ всього'!M13)</f>
        <v>45</v>
      </c>
      <c r="N13" s="6">
        <f t="shared" si="4"/>
        <v>8.49056603773585</v>
      </c>
      <c r="O13" s="26">
        <f>SUM('ВДТБ всього'!O13+'РТБ всього'!O13)</f>
        <v>2</v>
      </c>
      <c r="P13" s="27">
        <f t="shared" si="5"/>
        <v>0.37735849056603776</v>
      </c>
      <c r="Q13" s="26">
        <f>SUM('ВДТБ всього'!Q13+'РТБ всього'!Q13)</f>
        <v>60</v>
      </c>
      <c r="R13" s="9">
        <f t="shared" si="6"/>
        <v>11.320754716981133</v>
      </c>
      <c r="S13" s="26">
        <f>SUM('ВДТБ всього'!S13+'РТБ всього'!S13)</f>
        <v>0</v>
      </c>
      <c r="T13" s="9">
        <f t="shared" si="7"/>
        <v>0</v>
      </c>
      <c r="U13" s="26">
        <f>SUM('ВДТБ всього'!U13+'РТБ всього'!U13)</f>
        <v>0</v>
      </c>
      <c r="V13" s="9">
        <f t="shared" si="8"/>
        <v>0</v>
      </c>
      <c r="X13" s="47">
        <f t="shared" si="10"/>
        <v>530</v>
      </c>
      <c r="Y13" s="16"/>
      <c r="AA13" s="16"/>
      <c r="AC13" s="16"/>
      <c r="AG13" s="16"/>
    </row>
    <row r="14" spans="2:33" ht="15.75">
      <c r="B14" s="3">
        <v>7</v>
      </c>
      <c r="C14" s="17" t="s">
        <v>7</v>
      </c>
      <c r="D14" s="59">
        <f t="shared" si="9"/>
        <v>779</v>
      </c>
      <c r="E14" s="26">
        <f>SUM('ВДТБ всього'!E14+'РТБ всього'!E14)</f>
        <v>264</v>
      </c>
      <c r="F14" s="27">
        <f t="shared" si="0"/>
        <v>33.889602053915276</v>
      </c>
      <c r="G14" s="26">
        <f>SUM('ВДТБ всього'!G14+'РТБ всього'!G14)</f>
        <v>99</v>
      </c>
      <c r="H14" s="4">
        <f t="shared" si="1"/>
        <v>19.223300970873787</v>
      </c>
      <c r="I14" s="26">
        <f>SUM('ВДТБ всього'!I14+'РТБ всього'!I14)</f>
        <v>322</v>
      </c>
      <c r="J14" s="9">
        <f t="shared" si="2"/>
        <v>62.5242718446602</v>
      </c>
      <c r="K14" s="26">
        <f>SUM('ВДТБ всього'!K14+'РТБ всього'!K14)</f>
        <v>38</v>
      </c>
      <c r="L14" s="27">
        <f t="shared" si="3"/>
        <v>7.3786407766990285</v>
      </c>
      <c r="M14" s="26">
        <f>SUM('ВДТБ всього'!M14+'РТБ всього'!M14)</f>
        <v>20</v>
      </c>
      <c r="N14" s="6">
        <f t="shared" si="4"/>
        <v>3.8834951456310676</v>
      </c>
      <c r="O14" s="26">
        <f>SUM('ВДТБ всього'!O14+'РТБ всього'!O14)</f>
        <v>1</v>
      </c>
      <c r="P14" s="27">
        <f t="shared" si="5"/>
        <v>0.1941747572815534</v>
      </c>
      <c r="Q14" s="26">
        <f>SUM('ВДТБ всього'!Q14+'РТБ всього'!Q14)</f>
        <v>32</v>
      </c>
      <c r="R14" s="9">
        <f t="shared" si="6"/>
        <v>6.213592233009709</v>
      </c>
      <c r="S14" s="26">
        <f>SUM('ВДТБ всього'!S14+'РТБ всього'!S14)</f>
        <v>3</v>
      </c>
      <c r="T14" s="9">
        <f t="shared" si="7"/>
        <v>0.5825242718446602</v>
      </c>
      <c r="U14" s="26">
        <f>SUM('ВДТБ всього'!U14+'РТБ всього'!U14)</f>
        <v>0</v>
      </c>
      <c r="V14" s="9">
        <f t="shared" si="8"/>
        <v>0</v>
      </c>
      <c r="X14" s="47">
        <f t="shared" si="10"/>
        <v>515</v>
      </c>
      <c r="Y14" s="16"/>
      <c r="AA14" s="16"/>
      <c r="AC14" s="16"/>
      <c r="AG14" s="16"/>
    </row>
    <row r="15" spans="2:33" ht="15.75">
      <c r="B15" s="3">
        <v>8</v>
      </c>
      <c r="C15" s="17" t="s">
        <v>8</v>
      </c>
      <c r="D15" s="59">
        <f t="shared" si="9"/>
        <v>394</v>
      </c>
      <c r="E15" s="26">
        <f>SUM('ВДТБ всього'!E15+'РТБ всього'!E15)</f>
        <v>55</v>
      </c>
      <c r="F15" s="27">
        <f t="shared" si="0"/>
        <v>13.959390862944163</v>
      </c>
      <c r="G15" s="26">
        <f>SUM('ВДТБ всього'!G15+'РТБ всього'!G15)</f>
        <v>142</v>
      </c>
      <c r="H15" s="4">
        <f t="shared" si="1"/>
        <v>41.88790560471977</v>
      </c>
      <c r="I15" s="26">
        <f>SUM('ВДТБ всього'!I15+'РТБ всього'!I15)</f>
        <v>120</v>
      </c>
      <c r="J15" s="9">
        <f t="shared" si="2"/>
        <v>35.39823008849557</v>
      </c>
      <c r="K15" s="26">
        <f>SUM('ВДТБ всього'!K15+'РТБ всього'!K15)</f>
        <v>23</v>
      </c>
      <c r="L15" s="27">
        <f t="shared" si="3"/>
        <v>6.784660766961652</v>
      </c>
      <c r="M15" s="26">
        <f>SUM('ВДТБ всього'!M15+'РТБ всього'!M15)</f>
        <v>29</v>
      </c>
      <c r="N15" s="6">
        <f t="shared" si="4"/>
        <v>8.55457227138643</v>
      </c>
      <c r="O15" s="26">
        <f>SUM('ВДТБ всього'!O15+'РТБ всього'!O15)</f>
        <v>11</v>
      </c>
      <c r="P15" s="27">
        <f t="shared" si="5"/>
        <v>3.2448377581120944</v>
      </c>
      <c r="Q15" s="26">
        <f>SUM('ВДТБ всього'!Q15+'РТБ всього'!Q15)</f>
        <v>14</v>
      </c>
      <c r="R15" s="9">
        <f t="shared" si="6"/>
        <v>4.129793510324483</v>
      </c>
      <c r="S15" s="26">
        <f>SUM('ВДТБ всього'!S15+'РТБ всього'!S15)</f>
        <v>0</v>
      </c>
      <c r="T15" s="9">
        <f t="shared" si="7"/>
        <v>0</v>
      </c>
      <c r="U15" s="26">
        <f>SUM('ВДТБ всього'!U15+'РТБ всього'!U15)</f>
        <v>0</v>
      </c>
      <c r="V15" s="9">
        <f t="shared" si="8"/>
        <v>0</v>
      </c>
      <c r="X15" s="47">
        <f t="shared" si="10"/>
        <v>339</v>
      </c>
      <c r="Y15" s="16"/>
      <c r="AA15" s="16"/>
      <c r="AC15" s="16"/>
      <c r="AG15" s="16"/>
    </row>
    <row r="16" spans="2:33" ht="15.75">
      <c r="B16" s="3">
        <v>9</v>
      </c>
      <c r="C16" s="17" t="s">
        <v>9</v>
      </c>
      <c r="D16" s="59">
        <f t="shared" si="9"/>
        <v>780</v>
      </c>
      <c r="E16" s="26">
        <f>SUM('ВДТБ всього'!E16+'РТБ всього'!E16)</f>
        <v>170</v>
      </c>
      <c r="F16" s="27">
        <f t="shared" si="0"/>
        <v>21.794871794871796</v>
      </c>
      <c r="G16" s="26">
        <f>SUM('ВДТБ всього'!G16+'РТБ всього'!G16)</f>
        <v>117</v>
      </c>
      <c r="H16" s="4">
        <f t="shared" si="1"/>
        <v>19.18032786885246</v>
      </c>
      <c r="I16" s="26">
        <f>SUM('ВДТБ всього'!I16+'РТБ всього'!I16)</f>
        <v>352</v>
      </c>
      <c r="J16" s="9">
        <f t="shared" si="2"/>
        <v>57.70491803278689</v>
      </c>
      <c r="K16" s="26">
        <f>SUM('ВДТБ всього'!K16+'РТБ всього'!K16)</f>
        <v>73</v>
      </c>
      <c r="L16" s="27">
        <f t="shared" si="3"/>
        <v>11.967213114754099</v>
      </c>
      <c r="M16" s="26">
        <f>SUM('ВДТБ всього'!M16+'РТБ всього'!M16)</f>
        <v>9</v>
      </c>
      <c r="N16" s="6">
        <f t="shared" si="4"/>
        <v>1.4754098360655739</v>
      </c>
      <c r="O16" s="26">
        <f>SUM('ВДТБ всього'!O16+'РТБ всього'!O16)</f>
        <v>22</v>
      </c>
      <c r="P16" s="27">
        <f t="shared" si="5"/>
        <v>3.606557377049181</v>
      </c>
      <c r="Q16" s="26">
        <f>SUM('ВДТБ всього'!Q16+'РТБ всього'!Q16)</f>
        <v>37</v>
      </c>
      <c r="R16" s="9">
        <f t="shared" si="6"/>
        <v>6.065573770491803</v>
      </c>
      <c r="S16" s="26">
        <f>SUM('ВДТБ всього'!S16+'РТБ всього'!S16)</f>
        <v>0</v>
      </c>
      <c r="T16" s="9">
        <f t="shared" si="7"/>
        <v>0</v>
      </c>
      <c r="U16" s="26">
        <f>SUM('ВДТБ всього'!U16+'РТБ всього'!U16)</f>
        <v>0</v>
      </c>
      <c r="V16" s="9">
        <f t="shared" si="8"/>
        <v>0</v>
      </c>
      <c r="W16" s="132"/>
      <c r="X16" s="47">
        <f t="shared" si="10"/>
        <v>610</v>
      </c>
      <c r="Y16" s="16"/>
      <c r="AA16" s="16"/>
      <c r="AC16" s="16"/>
      <c r="AG16" s="16"/>
    </row>
    <row r="17" spans="2:33" ht="15.75">
      <c r="B17" s="3">
        <v>10</v>
      </c>
      <c r="C17" s="17" t="s">
        <v>10</v>
      </c>
      <c r="D17" s="59">
        <f t="shared" si="9"/>
        <v>491</v>
      </c>
      <c r="E17" s="26">
        <f>SUM('ВДТБ всього'!E17+'РТБ всього'!E17)</f>
        <v>137</v>
      </c>
      <c r="F17" s="27">
        <f t="shared" si="0"/>
        <v>27.90224032586558</v>
      </c>
      <c r="G17" s="26">
        <f>SUM('ВДТБ всього'!G17+'РТБ всього'!G17)</f>
        <v>42</v>
      </c>
      <c r="H17" s="4">
        <f t="shared" si="1"/>
        <v>11.864406779661017</v>
      </c>
      <c r="I17" s="26">
        <f>SUM('ВДТБ всього'!I17+'РТБ всього'!I17)</f>
        <v>237</v>
      </c>
      <c r="J17" s="9">
        <f t="shared" si="2"/>
        <v>66.94915254237289</v>
      </c>
      <c r="K17" s="26">
        <f>SUM('ВДТБ всього'!K17+'РТБ всього'!K17)</f>
        <v>48</v>
      </c>
      <c r="L17" s="27">
        <f t="shared" si="3"/>
        <v>13.559322033898304</v>
      </c>
      <c r="M17" s="26">
        <f>SUM('ВДТБ всього'!M17+'РТБ всього'!M17)</f>
        <v>11</v>
      </c>
      <c r="N17" s="6">
        <f t="shared" si="4"/>
        <v>3.1073446327683616</v>
      </c>
      <c r="O17" s="26">
        <f>SUM('ВДТБ всього'!O17+'РТБ всього'!O17)</f>
        <v>3</v>
      </c>
      <c r="P17" s="27">
        <f t="shared" si="5"/>
        <v>0.847457627118644</v>
      </c>
      <c r="Q17" s="26">
        <f>SUM('ВДТБ всього'!Q17+'РТБ всього'!Q17)</f>
        <v>13</v>
      </c>
      <c r="R17" s="9">
        <f t="shared" si="6"/>
        <v>3.672316384180791</v>
      </c>
      <c r="S17" s="26">
        <f>SUM('ВДТБ всього'!S17+'РТБ всього'!S17)</f>
        <v>0</v>
      </c>
      <c r="T17" s="9">
        <f t="shared" si="7"/>
        <v>0</v>
      </c>
      <c r="U17" s="26">
        <f>SUM('ВДТБ всього'!U17+'РТБ всього'!U17)</f>
        <v>0</v>
      </c>
      <c r="V17" s="9">
        <f t="shared" si="8"/>
        <v>0</v>
      </c>
      <c r="X17" s="47">
        <f t="shared" si="10"/>
        <v>354</v>
      </c>
      <c r="Y17" s="16"/>
      <c r="AA17" s="16"/>
      <c r="AC17" s="16"/>
      <c r="AG17" s="16"/>
    </row>
    <row r="18" spans="2:33" ht="15.75">
      <c r="B18" s="3">
        <v>11</v>
      </c>
      <c r="C18" s="17" t="s">
        <v>11</v>
      </c>
      <c r="D18" s="59">
        <f t="shared" si="9"/>
        <v>315</v>
      </c>
      <c r="E18" s="26">
        <f>SUM('ВДТБ всього'!E18+'РТБ всього'!E18)</f>
        <v>115</v>
      </c>
      <c r="F18" s="27">
        <f t="shared" si="0"/>
        <v>36.507936507936506</v>
      </c>
      <c r="G18" s="26">
        <f>SUM('ВДТБ всього'!G18+'РТБ всього'!G18)</f>
        <v>4</v>
      </c>
      <c r="H18" s="4">
        <f t="shared" si="1"/>
        <v>2</v>
      </c>
      <c r="I18" s="26">
        <f>SUM('ВДТБ всього'!I18+'РТБ всього'!I18)</f>
        <v>131</v>
      </c>
      <c r="J18" s="9">
        <f t="shared" si="2"/>
        <v>65.5</v>
      </c>
      <c r="K18" s="26">
        <f>SUM('ВДТБ всього'!K18+'РТБ всього'!K18)</f>
        <v>28</v>
      </c>
      <c r="L18" s="27">
        <f t="shared" si="3"/>
        <v>14.000000000000002</v>
      </c>
      <c r="M18" s="26">
        <f>SUM('ВДТБ всього'!M18+'РТБ всього'!M18)</f>
        <v>7</v>
      </c>
      <c r="N18" s="6">
        <f t="shared" si="4"/>
        <v>3.5000000000000004</v>
      </c>
      <c r="O18" s="26">
        <f>SUM('ВДТБ всього'!O18+'РТБ всього'!O18)</f>
        <v>10</v>
      </c>
      <c r="P18" s="27">
        <f t="shared" si="5"/>
        <v>5</v>
      </c>
      <c r="Q18" s="26">
        <f>SUM('ВДТБ всього'!Q18+'РТБ всього'!Q18)</f>
        <v>17</v>
      </c>
      <c r="R18" s="9">
        <f t="shared" si="6"/>
        <v>8.5</v>
      </c>
      <c r="S18" s="26">
        <f>SUM('ВДТБ всього'!S18+'РТБ всього'!S18)</f>
        <v>3</v>
      </c>
      <c r="T18" s="9">
        <f t="shared" si="7"/>
        <v>1.5</v>
      </c>
      <c r="U18" s="26">
        <f>SUM('ВДТБ всього'!U18+'РТБ всього'!U18)</f>
        <v>0</v>
      </c>
      <c r="V18" s="9">
        <f t="shared" si="8"/>
        <v>0</v>
      </c>
      <c r="W18" s="132"/>
      <c r="X18" s="47">
        <f t="shared" si="10"/>
        <v>200</v>
      </c>
      <c r="Y18" s="16"/>
      <c r="AA18" s="16"/>
      <c r="AC18" s="16"/>
      <c r="AG18" s="16"/>
    </row>
    <row r="19" spans="2:33" ht="15.75">
      <c r="B19" s="3">
        <v>12</v>
      </c>
      <c r="C19" s="17" t="s">
        <v>12</v>
      </c>
      <c r="D19" s="59">
        <f t="shared" si="9"/>
        <v>1076</v>
      </c>
      <c r="E19" s="26">
        <f>SUM('ВДТБ всього'!E19+'РТБ всього'!E19)</f>
        <v>191</v>
      </c>
      <c r="F19" s="27">
        <f t="shared" si="0"/>
        <v>17.750929368029738</v>
      </c>
      <c r="G19" s="26">
        <f>SUM('ВДТБ всього'!G19+'РТБ всього'!G19)</f>
        <v>245</v>
      </c>
      <c r="H19" s="4">
        <f t="shared" si="1"/>
        <v>27.683615819209038</v>
      </c>
      <c r="I19" s="26">
        <f>SUM('ВДТБ всього'!I19+'РТБ всього'!I19)</f>
        <v>480</v>
      </c>
      <c r="J19" s="9">
        <f t="shared" si="2"/>
        <v>54.23728813559322</v>
      </c>
      <c r="K19" s="26">
        <f>SUM('ВДТБ всього'!K19+'РТБ всього'!K19)</f>
        <v>121</v>
      </c>
      <c r="L19" s="27">
        <f t="shared" si="3"/>
        <v>13.67231638418079</v>
      </c>
      <c r="M19" s="26">
        <f>SUM('ВДТБ всього'!M19+'РТБ всього'!M19)</f>
        <v>15</v>
      </c>
      <c r="N19" s="6">
        <f t="shared" si="4"/>
        <v>1.694915254237288</v>
      </c>
      <c r="O19" s="26">
        <f>SUM('ВДТБ всього'!O19+'РТБ всього'!O19)</f>
        <v>6</v>
      </c>
      <c r="P19" s="27">
        <f t="shared" si="5"/>
        <v>0.6779661016949152</v>
      </c>
      <c r="Q19" s="26">
        <f>SUM('ВДТБ всього'!Q19+'РТБ всього'!Q19)</f>
        <v>18</v>
      </c>
      <c r="R19" s="9">
        <f t="shared" si="6"/>
        <v>2.0338983050847457</v>
      </c>
      <c r="S19" s="26">
        <f>SUM('ВДТБ всього'!S19+'РТБ всього'!S19)</f>
        <v>0</v>
      </c>
      <c r="T19" s="9">
        <f t="shared" si="7"/>
        <v>0</v>
      </c>
      <c r="U19" s="26">
        <f>SUM('ВДТБ всього'!U19+'РТБ всього'!U19)</f>
        <v>0</v>
      </c>
      <c r="V19" s="9">
        <f t="shared" si="8"/>
        <v>0</v>
      </c>
      <c r="X19" s="47">
        <f t="shared" si="10"/>
        <v>885</v>
      </c>
      <c r="Y19" s="16"/>
      <c r="AA19" s="16"/>
      <c r="AC19" s="16"/>
      <c r="AG19" s="16"/>
    </row>
    <row r="20" spans="2:33" ht="15.75">
      <c r="B20" s="3">
        <v>13</v>
      </c>
      <c r="C20" s="17" t="s">
        <v>13</v>
      </c>
      <c r="D20" s="59">
        <f t="shared" si="9"/>
        <v>523</v>
      </c>
      <c r="E20" s="26">
        <f>SUM('ВДТБ всього'!E20+'РТБ всього'!E20)</f>
        <v>178</v>
      </c>
      <c r="F20" s="27">
        <f t="shared" si="0"/>
        <v>34.03441682600382</v>
      </c>
      <c r="G20" s="26">
        <f>SUM('ВДТБ всього'!G20+'РТБ всього'!G20)</f>
        <v>45</v>
      </c>
      <c r="H20" s="4">
        <f t="shared" si="1"/>
        <v>13.043478260869565</v>
      </c>
      <c r="I20" s="26">
        <f>SUM('ВДТБ всього'!I20+'РТБ всього'!I20)</f>
        <v>241</v>
      </c>
      <c r="J20" s="9">
        <f t="shared" si="2"/>
        <v>69.85507246376812</v>
      </c>
      <c r="K20" s="26">
        <f>SUM('ВДТБ всього'!K20+'РТБ всього'!K20)</f>
        <v>29</v>
      </c>
      <c r="L20" s="27">
        <f t="shared" si="3"/>
        <v>8.405797101449275</v>
      </c>
      <c r="M20" s="26">
        <f>SUM('ВДТБ всього'!M20+'РТБ всього'!M20)</f>
        <v>8</v>
      </c>
      <c r="N20" s="6">
        <f t="shared" si="4"/>
        <v>2.318840579710145</v>
      </c>
      <c r="O20" s="26">
        <f>SUM('ВДТБ всього'!O20+'РТБ всього'!O20)</f>
        <v>7</v>
      </c>
      <c r="P20" s="27">
        <f t="shared" si="5"/>
        <v>2.0289855072463765</v>
      </c>
      <c r="Q20" s="26">
        <f>SUM('ВДТБ всього'!Q20+'РТБ всього'!Q20)</f>
        <v>15</v>
      </c>
      <c r="R20" s="9">
        <f t="shared" si="6"/>
        <v>4.3478260869565215</v>
      </c>
      <c r="S20" s="26">
        <f>SUM('ВДТБ всього'!S20+'РТБ всього'!S20)</f>
        <v>0</v>
      </c>
      <c r="T20" s="9">
        <f t="shared" si="7"/>
        <v>0</v>
      </c>
      <c r="U20" s="26">
        <f>SUM('ВДТБ всього'!U20+'РТБ всього'!U20)</f>
        <v>0</v>
      </c>
      <c r="V20" s="9">
        <f t="shared" si="8"/>
        <v>0</v>
      </c>
      <c r="X20" s="47">
        <f t="shared" si="10"/>
        <v>345</v>
      </c>
      <c r="Y20" s="16"/>
      <c r="AA20" s="16"/>
      <c r="AC20" s="16"/>
      <c r="AG20" s="16"/>
    </row>
    <row r="21" spans="2:33" ht="15.75">
      <c r="B21" s="3">
        <v>14</v>
      </c>
      <c r="C21" s="17" t="s">
        <v>14</v>
      </c>
      <c r="D21" s="59">
        <f t="shared" si="9"/>
        <v>2098</v>
      </c>
      <c r="E21" s="26">
        <f>SUM('ВДТБ всього'!E21+'РТБ всього'!E21)</f>
        <v>460</v>
      </c>
      <c r="F21" s="27">
        <f t="shared" si="0"/>
        <v>21.9256434699714</v>
      </c>
      <c r="G21" s="26">
        <f>SUM('ВДТБ всього'!G21+'РТБ всього'!G21)</f>
        <v>487</v>
      </c>
      <c r="H21" s="4">
        <f t="shared" si="1"/>
        <v>29.731379731379732</v>
      </c>
      <c r="I21" s="26">
        <f>SUM('ВДТБ всього'!I21+'РТБ всього'!I21)</f>
        <v>663</v>
      </c>
      <c r="J21" s="9">
        <f t="shared" si="2"/>
        <v>40.476190476190474</v>
      </c>
      <c r="K21" s="26">
        <f>SUM('ВДТБ всього'!K21+'РТБ всього'!K21)</f>
        <v>177</v>
      </c>
      <c r="L21" s="27">
        <f t="shared" si="3"/>
        <v>10.805860805860807</v>
      </c>
      <c r="M21" s="26">
        <f>SUM('ВДТБ всього'!M21+'РТБ всього'!M21)</f>
        <v>79</v>
      </c>
      <c r="N21" s="6">
        <f t="shared" si="4"/>
        <v>4.822954822954824</v>
      </c>
      <c r="O21" s="26">
        <f>SUM('ВДТБ всього'!O21+'РТБ всього'!O21)</f>
        <v>29</v>
      </c>
      <c r="P21" s="27">
        <f t="shared" si="5"/>
        <v>1.7704517704517704</v>
      </c>
      <c r="Q21" s="26">
        <f>SUM('ВДТБ всього'!Q21+'РТБ всього'!Q21)</f>
        <v>202</v>
      </c>
      <c r="R21" s="9">
        <f t="shared" si="6"/>
        <v>12.332112332112333</v>
      </c>
      <c r="S21" s="26">
        <f>SUM('ВДТБ всього'!S21+'РТБ всього'!S21)</f>
        <v>1</v>
      </c>
      <c r="T21" s="9">
        <f t="shared" si="7"/>
        <v>0.06105006105006105</v>
      </c>
      <c r="U21" s="26">
        <f>SUM('ВДТБ всього'!U21+'РТБ всього'!U21)</f>
        <v>0</v>
      </c>
      <c r="V21" s="9">
        <f t="shared" si="8"/>
        <v>0</v>
      </c>
      <c r="X21" s="47">
        <f t="shared" si="10"/>
        <v>1638</v>
      </c>
      <c r="Y21" s="16"/>
      <c r="AA21" s="16"/>
      <c r="AC21" s="16"/>
      <c r="AG21" s="16"/>
    </row>
    <row r="22" spans="2:33" ht="15.75">
      <c r="B22" s="3">
        <v>15</v>
      </c>
      <c r="C22" s="17" t="s">
        <v>15</v>
      </c>
      <c r="D22" s="59">
        <f t="shared" si="9"/>
        <v>498</v>
      </c>
      <c r="E22" s="26">
        <f>SUM('ВДТБ всього'!E22+'РТБ всього'!E22)</f>
        <v>136</v>
      </c>
      <c r="F22" s="27">
        <f t="shared" si="0"/>
        <v>27.309236947791167</v>
      </c>
      <c r="G22" s="26">
        <f>SUM('ВДТБ всього'!G22+'РТБ всього'!G22)</f>
        <v>154</v>
      </c>
      <c r="H22" s="4">
        <f t="shared" si="1"/>
        <v>42.5414364640884</v>
      </c>
      <c r="I22" s="26">
        <f>SUM('ВДТБ всього'!I22+'РТБ всього'!I22)</f>
        <v>125</v>
      </c>
      <c r="J22" s="9">
        <f t="shared" si="2"/>
        <v>34.530386740331494</v>
      </c>
      <c r="K22" s="26">
        <f>SUM('ВДТБ всього'!K22+'РТБ всього'!K22)</f>
        <v>35</v>
      </c>
      <c r="L22" s="27">
        <f t="shared" si="3"/>
        <v>9.668508287292818</v>
      </c>
      <c r="M22" s="26">
        <f>SUM('ВДТБ всього'!M22+'РТБ всього'!M22)</f>
        <v>29</v>
      </c>
      <c r="N22" s="6">
        <f t="shared" si="4"/>
        <v>8.011049723756907</v>
      </c>
      <c r="O22" s="26">
        <f>SUM('ВДТБ всього'!O22+'РТБ всього'!O22)</f>
        <v>4</v>
      </c>
      <c r="P22" s="27">
        <f t="shared" si="5"/>
        <v>1.1049723756906076</v>
      </c>
      <c r="Q22" s="26">
        <f>SUM('ВДТБ всього'!Q22+'РТБ всього'!Q22)</f>
        <v>15</v>
      </c>
      <c r="R22" s="9">
        <f t="shared" si="6"/>
        <v>4.143646408839778</v>
      </c>
      <c r="S22" s="26">
        <f>SUM('ВДТБ всього'!S22+'РТБ всього'!S22)</f>
        <v>0</v>
      </c>
      <c r="T22" s="9">
        <f t="shared" si="7"/>
        <v>0</v>
      </c>
      <c r="U22" s="26">
        <f>SUM('ВДТБ всього'!U22+'РТБ всього'!U22)</f>
        <v>0</v>
      </c>
      <c r="V22" s="9">
        <f t="shared" si="8"/>
        <v>0</v>
      </c>
      <c r="X22" s="47">
        <f t="shared" si="10"/>
        <v>362</v>
      </c>
      <c r="Y22" s="16"/>
      <c r="AA22" s="16"/>
      <c r="AC22" s="16"/>
      <c r="AG22" s="16"/>
    </row>
    <row r="23" spans="2:33" ht="15.75">
      <c r="B23" s="3">
        <v>16</v>
      </c>
      <c r="C23" s="17" t="s">
        <v>16</v>
      </c>
      <c r="D23" s="59">
        <f t="shared" si="9"/>
        <v>394</v>
      </c>
      <c r="E23" s="26">
        <f>SUM('ВДТБ всього'!E23+'РТБ всього'!E23)</f>
        <v>47</v>
      </c>
      <c r="F23" s="27">
        <f t="shared" si="0"/>
        <v>11.928934010152284</v>
      </c>
      <c r="G23" s="26">
        <f>SUM('ВДТБ всього'!G23+'РТБ всього'!G23)</f>
        <v>100</v>
      </c>
      <c r="H23" s="4">
        <f t="shared" si="1"/>
        <v>28.818443804034583</v>
      </c>
      <c r="I23" s="26">
        <f>SUM('ВДТБ всього'!I23+'РТБ всього'!I23)</f>
        <v>172</v>
      </c>
      <c r="J23" s="9">
        <f t="shared" si="2"/>
        <v>49.56772334293948</v>
      </c>
      <c r="K23" s="26">
        <f>SUM('ВДТБ всього'!K23+'РТБ всього'!K23)</f>
        <v>35</v>
      </c>
      <c r="L23" s="27">
        <f t="shared" si="3"/>
        <v>10.086455331412104</v>
      </c>
      <c r="M23" s="26">
        <f>SUM('ВДТБ всього'!M23+'РТБ всього'!M23)</f>
        <v>26</v>
      </c>
      <c r="N23" s="6">
        <f t="shared" si="4"/>
        <v>7.492795389048991</v>
      </c>
      <c r="O23" s="26">
        <f>SUM('ВДТБ всього'!O23+'РТБ всього'!O23)</f>
        <v>5</v>
      </c>
      <c r="P23" s="27">
        <f t="shared" si="5"/>
        <v>1.440922190201729</v>
      </c>
      <c r="Q23" s="26">
        <f>SUM('ВДТБ всього'!Q23+'РТБ всього'!Q23)</f>
        <v>9</v>
      </c>
      <c r="R23" s="9">
        <f t="shared" si="6"/>
        <v>2.5936599423631126</v>
      </c>
      <c r="S23" s="26">
        <f>SUM('ВДТБ всього'!S23+'РТБ всього'!S23)</f>
        <v>0</v>
      </c>
      <c r="T23" s="9">
        <f t="shared" si="7"/>
        <v>0</v>
      </c>
      <c r="U23" s="26">
        <f>SUM('ВДТБ всього'!U23+'РТБ всього'!U23)</f>
        <v>0</v>
      </c>
      <c r="V23" s="9">
        <f t="shared" si="8"/>
        <v>0</v>
      </c>
      <c r="X23" s="47">
        <f t="shared" si="10"/>
        <v>347</v>
      </c>
      <c r="Y23" s="16"/>
      <c r="AA23" s="16"/>
      <c r="AC23" s="16"/>
      <c r="AG23" s="16"/>
    </row>
    <row r="24" spans="2:33" ht="15.75">
      <c r="B24" s="3">
        <v>17</v>
      </c>
      <c r="C24" s="17" t="s">
        <v>17</v>
      </c>
      <c r="D24" s="59">
        <f t="shared" si="9"/>
        <v>428</v>
      </c>
      <c r="E24" s="26">
        <f>SUM('ВДТБ всього'!E24+'РТБ всього'!E24)</f>
        <v>107</v>
      </c>
      <c r="F24" s="27">
        <f t="shared" si="0"/>
        <v>25</v>
      </c>
      <c r="G24" s="26">
        <f>SUM('ВДТБ всього'!G24+'РТБ всього'!G24)</f>
        <v>48</v>
      </c>
      <c r="H24" s="4">
        <f t="shared" si="1"/>
        <v>14.953271028037381</v>
      </c>
      <c r="I24" s="26">
        <f>SUM('ВДТБ всього'!I24+'РТБ всього'!I24)</f>
        <v>219</v>
      </c>
      <c r="J24" s="9">
        <f t="shared" si="2"/>
        <v>68.22429906542055</v>
      </c>
      <c r="K24" s="26">
        <f>SUM('ВДТБ всього'!K24+'РТБ всього'!K24)</f>
        <v>33</v>
      </c>
      <c r="L24" s="27">
        <f t="shared" si="3"/>
        <v>10.2803738317757</v>
      </c>
      <c r="M24" s="26">
        <f>SUM('ВДТБ всього'!M24+'РТБ всього'!M24)</f>
        <v>12</v>
      </c>
      <c r="N24" s="6">
        <f t="shared" si="4"/>
        <v>3.7383177570093453</v>
      </c>
      <c r="O24" s="26">
        <f>SUM('ВДТБ всього'!O24+'РТБ всього'!O24)</f>
        <v>2</v>
      </c>
      <c r="P24" s="27">
        <f t="shared" si="5"/>
        <v>0.6230529595015576</v>
      </c>
      <c r="Q24" s="26">
        <f>SUM('ВДТБ всього'!Q24+'РТБ всього'!Q24)</f>
        <v>5</v>
      </c>
      <c r="R24" s="9">
        <f t="shared" si="6"/>
        <v>1.557632398753894</v>
      </c>
      <c r="S24" s="26">
        <f>SUM('ВДТБ всього'!S24+'РТБ всього'!S24)</f>
        <v>2</v>
      </c>
      <c r="T24" s="9">
        <f t="shared" si="7"/>
        <v>0.6230529595015576</v>
      </c>
      <c r="U24" s="26">
        <f>SUM('ВДТБ всього'!U24+'РТБ всього'!U24)</f>
        <v>0</v>
      </c>
      <c r="V24" s="9">
        <f t="shared" si="8"/>
        <v>0</v>
      </c>
      <c r="X24" s="47">
        <f t="shared" si="10"/>
        <v>321</v>
      </c>
      <c r="Y24" s="16"/>
      <c r="AA24" s="16"/>
      <c r="AC24" s="16"/>
      <c r="AG24" s="16"/>
    </row>
    <row r="25" spans="2:33" ht="15.75">
      <c r="B25" s="3">
        <v>18</v>
      </c>
      <c r="C25" s="17" t="s">
        <v>18</v>
      </c>
      <c r="D25" s="59">
        <f t="shared" si="9"/>
        <v>221</v>
      </c>
      <c r="E25" s="26">
        <f>SUM('ВДТБ всього'!E25+'РТБ всього'!E25)</f>
        <v>37</v>
      </c>
      <c r="F25" s="27">
        <f t="shared" si="0"/>
        <v>16.7420814479638</v>
      </c>
      <c r="G25" s="26">
        <f>SUM('ВДТБ всього'!G25+'РТБ всього'!G25)</f>
        <v>26</v>
      </c>
      <c r="H25" s="4">
        <f t="shared" si="1"/>
        <v>14.130434782608695</v>
      </c>
      <c r="I25" s="26">
        <f>SUM('ВДТБ всього'!I25+'РТБ всього'!I25)</f>
        <v>122</v>
      </c>
      <c r="J25" s="9">
        <f t="shared" si="2"/>
        <v>66.30434782608695</v>
      </c>
      <c r="K25" s="26">
        <f>SUM('ВДТБ всього'!K25+'РТБ всього'!K25)</f>
        <v>18</v>
      </c>
      <c r="L25" s="27">
        <f t="shared" si="3"/>
        <v>9.782608695652174</v>
      </c>
      <c r="M25" s="26">
        <f>SUM('ВДТБ всього'!M25+'РТБ всього'!M25)</f>
        <v>8</v>
      </c>
      <c r="N25" s="6">
        <f t="shared" si="4"/>
        <v>4.3478260869565215</v>
      </c>
      <c r="O25" s="26">
        <f>SUM('ВДТБ всього'!O25+'РТБ всього'!O25)</f>
        <v>1</v>
      </c>
      <c r="P25" s="27">
        <f t="shared" si="5"/>
        <v>0.5434782608695652</v>
      </c>
      <c r="Q25" s="26">
        <f>SUM('ВДТБ всього'!Q25+'РТБ всього'!Q25)</f>
        <v>9</v>
      </c>
      <c r="R25" s="9">
        <f t="shared" si="6"/>
        <v>4.891304347826087</v>
      </c>
      <c r="S25" s="26">
        <f>SUM('ВДТБ всього'!S25+'РТБ всього'!S25)</f>
        <v>0</v>
      </c>
      <c r="T25" s="9">
        <f t="shared" si="7"/>
        <v>0</v>
      </c>
      <c r="U25" s="26">
        <f>SUM('ВДТБ всього'!U25+'РТБ всього'!U25)</f>
        <v>0</v>
      </c>
      <c r="V25" s="9">
        <f t="shared" si="8"/>
        <v>0</v>
      </c>
      <c r="X25" s="47">
        <f t="shared" si="10"/>
        <v>184</v>
      </c>
      <c r="Y25" s="16"/>
      <c r="AA25" s="16"/>
      <c r="AC25" s="16"/>
      <c r="AG25" s="16"/>
    </row>
    <row r="26" spans="2:33" ht="15.75">
      <c r="B26" s="3">
        <v>19</v>
      </c>
      <c r="C26" s="17" t="s">
        <v>19</v>
      </c>
      <c r="D26" s="59">
        <f t="shared" si="9"/>
        <v>807</v>
      </c>
      <c r="E26" s="26">
        <f>SUM('ВДТБ всього'!E26+'РТБ всього'!E26)</f>
        <v>226</v>
      </c>
      <c r="F26" s="27">
        <f t="shared" si="0"/>
        <v>28.004956629491947</v>
      </c>
      <c r="G26" s="26">
        <f>SUM('ВДТБ всього'!G26+'РТБ всього'!G26)</f>
        <v>97</v>
      </c>
      <c r="H26" s="4">
        <f t="shared" si="1"/>
        <v>16.69535283993115</v>
      </c>
      <c r="I26" s="26">
        <f>SUM('ВДТБ всього'!I26+'РТБ всього'!I26)</f>
        <v>367</v>
      </c>
      <c r="J26" s="9">
        <f t="shared" si="2"/>
        <v>63.16695352839932</v>
      </c>
      <c r="K26" s="26">
        <f>SUM('ВДТБ всього'!K26+'РТБ всього'!K26)</f>
        <v>41</v>
      </c>
      <c r="L26" s="27">
        <f t="shared" si="3"/>
        <v>7.056798623063683</v>
      </c>
      <c r="M26" s="26">
        <f>SUM('ВДТБ всього'!M26+'РТБ всього'!M26)</f>
        <v>34</v>
      </c>
      <c r="N26" s="6">
        <f t="shared" si="4"/>
        <v>5.851979345955249</v>
      </c>
      <c r="O26" s="26">
        <f>SUM('ВДТБ всього'!O26+'РТБ всього'!O26)</f>
        <v>11</v>
      </c>
      <c r="P26" s="27">
        <f t="shared" si="5"/>
        <v>1.8932874354561102</v>
      </c>
      <c r="Q26" s="26">
        <f>SUM('ВДТБ всього'!Q26+'РТБ всього'!Q26)</f>
        <v>31</v>
      </c>
      <c r="R26" s="9">
        <f t="shared" si="6"/>
        <v>5.335628227194492</v>
      </c>
      <c r="S26" s="26">
        <f>SUM('ВДТБ всього'!S26+'РТБ всього'!S26)</f>
        <v>0</v>
      </c>
      <c r="T26" s="9">
        <f t="shared" si="7"/>
        <v>0</v>
      </c>
      <c r="U26" s="26">
        <f>SUM('ВДТБ всього'!U26+'РТБ всього'!U26)</f>
        <v>0</v>
      </c>
      <c r="V26" s="9">
        <f t="shared" si="8"/>
        <v>0</v>
      </c>
      <c r="X26" s="47">
        <f t="shared" si="10"/>
        <v>581</v>
      </c>
      <c r="Y26" s="16"/>
      <c r="AA26" s="16"/>
      <c r="AC26" s="16"/>
      <c r="AG26" s="16"/>
    </row>
    <row r="27" spans="2:33" ht="15.75">
      <c r="B27" s="3">
        <v>20</v>
      </c>
      <c r="C27" s="17" t="s">
        <v>20</v>
      </c>
      <c r="D27" s="59">
        <f t="shared" si="9"/>
        <v>537</v>
      </c>
      <c r="E27" s="26">
        <f>SUM('ВДТБ всього'!E27+'РТБ всього'!E27)</f>
        <v>188</v>
      </c>
      <c r="F27" s="27">
        <f t="shared" si="0"/>
        <v>35.00931098696462</v>
      </c>
      <c r="G27" s="26">
        <f>SUM('ВДТБ всього'!G27+'РТБ всього'!G27)</f>
        <v>91</v>
      </c>
      <c r="H27" s="4">
        <f t="shared" si="1"/>
        <v>26.07449856733524</v>
      </c>
      <c r="I27" s="26">
        <f>SUM('ВДТБ всього'!I27+'РТБ всього'!I27)</f>
        <v>161</v>
      </c>
      <c r="J27" s="9">
        <f t="shared" si="2"/>
        <v>46.13180515759313</v>
      </c>
      <c r="K27" s="26">
        <f>SUM('ВДТБ всього'!K27+'РТБ всього'!K27)</f>
        <v>49</v>
      </c>
      <c r="L27" s="27">
        <f t="shared" si="3"/>
        <v>14.040114613180515</v>
      </c>
      <c r="M27" s="26">
        <f>SUM('ВДТБ всього'!M27+'РТБ всього'!M27)</f>
        <v>17</v>
      </c>
      <c r="N27" s="6">
        <f t="shared" si="4"/>
        <v>4.871060171919771</v>
      </c>
      <c r="O27" s="26">
        <f>SUM('ВДТБ всього'!O27+'РТБ всього'!O27)</f>
        <v>6</v>
      </c>
      <c r="P27" s="27">
        <f t="shared" si="5"/>
        <v>1.7191977077363898</v>
      </c>
      <c r="Q27" s="26">
        <f>SUM('ВДТБ всього'!Q27+'РТБ всього'!Q27)</f>
        <v>25</v>
      </c>
      <c r="R27" s="9">
        <f t="shared" si="6"/>
        <v>7.163323782234957</v>
      </c>
      <c r="S27" s="26">
        <f>SUM('ВДТБ всього'!S27+'РТБ всього'!S27)</f>
        <v>0</v>
      </c>
      <c r="T27" s="9">
        <f t="shared" si="7"/>
        <v>0</v>
      </c>
      <c r="U27" s="26">
        <f>SUM('ВДТБ всього'!U27+'РТБ всього'!U27)</f>
        <v>0</v>
      </c>
      <c r="V27" s="9">
        <f t="shared" si="8"/>
        <v>0</v>
      </c>
      <c r="X27" s="47">
        <f t="shared" si="10"/>
        <v>349</v>
      </c>
      <c r="Y27" s="16"/>
      <c r="AA27" s="16"/>
      <c r="AC27" s="16"/>
      <c r="AG27" s="16"/>
    </row>
    <row r="28" spans="2:33" ht="15.75">
      <c r="B28" s="3">
        <v>21</v>
      </c>
      <c r="C28" s="17" t="s">
        <v>21</v>
      </c>
      <c r="D28" s="59">
        <f t="shared" si="9"/>
        <v>464</v>
      </c>
      <c r="E28" s="26">
        <f>SUM('ВДТБ всього'!E28+'РТБ всього'!E28)</f>
        <v>81</v>
      </c>
      <c r="F28" s="27">
        <f t="shared" si="0"/>
        <v>17.45689655172414</v>
      </c>
      <c r="G28" s="26">
        <f>SUM('ВДТБ всього'!G28+'РТБ всього'!G28)</f>
        <v>151</v>
      </c>
      <c r="H28" s="4">
        <f t="shared" si="1"/>
        <v>39.425587467362924</v>
      </c>
      <c r="I28" s="26">
        <f>SUM('ВДТБ всього'!I28+'РТБ всього'!I28)</f>
        <v>129</v>
      </c>
      <c r="J28" s="9">
        <f t="shared" si="2"/>
        <v>33.68146214099217</v>
      </c>
      <c r="K28" s="26">
        <f>SUM('ВДТБ всього'!K28+'РТБ всього'!K28)</f>
        <v>41</v>
      </c>
      <c r="L28" s="27">
        <f t="shared" si="3"/>
        <v>10.704960835509137</v>
      </c>
      <c r="M28" s="26">
        <f>SUM('ВДТБ всього'!M28+'РТБ всього'!M28)</f>
        <v>21</v>
      </c>
      <c r="N28" s="6">
        <f t="shared" si="4"/>
        <v>5.483028720626632</v>
      </c>
      <c r="O28" s="26">
        <f>SUM('ВДТБ всього'!O28+'РТБ всього'!O28)</f>
        <v>25</v>
      </c>
      <c r="P28" s="27">
        <f t="shared" si="5"/>
        <v>6.527415143603134</v>
      </c>
      <c r="Q28" s="26">
        <f>SUM('ВДТБ всього'!Q28+'РТБ всього'!Q28)</f>
        <v>16</v>
      </c>
      <c r="R28" s="9">
        <f t="shared" si="6"/>
        <v>4.177545691906006</v>
      </c>
      <c r="S28" s="26">
        <f>SUM('ВДТБ всього'!S28+'РТБ всього'!S28)</f>
        <v>0</v>
      </c>
      <c r="T28" s="9">
        <f t="shared" si="7"/>
        <v>0</v>
      </c>
      <c r="U28" s="26">
        <f>SUM('ВДТБ всього'!U28+'РТБ всього'!U28)</f>
        <v>0</v>
      </c>
      <c r="V28" s="9">
        <f t="shared" si="8"/>
        <v>0</v>
      </c>
      <c r="W28" s="132"/>
      <c r="X28" s="47">
        <f t="shared" si="10"/>
        <v>383</v>
      </c>
      <c r="Y28" s="16"/>
      <c r="AA28" s="16"/>
      <c r="AC28" s="16"/>
      <c r="AG28" s="16"/>
    </row>
    <row r="29" spans="2:33" ht="15.75">
      <c r="B29" s="3">
        <v>22</v>
      </c>
      <c r="C29" s="17" t="s">
        <v>22</v>
      </c>
      <c r="D29" s="59">
        <f t="shared" si="9"/>
        <v>491</v>
      </c>
      <c r="E29" s="26">
        <f>SUM('ВДТБ всього'!E29+'РТБ всього'!E29)</f>
        <v>100</v>
      </c>
      <c r="F29" s="27">
        <f t="shared" si="0"/>
        <v>20.366598778004075</v>
      </c>
      <c r="G29" s="26">
        <f>SUM('ВДТБ всього'!G29+'РТБ всього'!G29)</f>
        <v>76</v>
      </c>
      <c r="H29" s="4">
        <f t="shared" si="1"/>
        <v>19.437340153452684</v>
      </c>
      <c r="I29" s="26">
        <f>SUM('ВДТБ всього'!I29+'РТБ всього'!I29)</f>
        <v>214</v>
      </c>
      <c r="J29" s="9">
        <f t="shared" si="2"/>
        <v>54.73145780051151</v>
      </c>
      <c r="K29" s="26">
        <f>SUM('ВДТБ всього'!K29+'РТБ всього'!K29)</f>
        <v>39</v>
      </c>
      <c r="L29" s="27">
        <f t="shared" si="3"/>
        <v>9.974424552429667</v>
      </c>
      <c r="M29" s="26">
        <f>SUM('ВДТБ всього'!M29+'РТБ всього'!M29)</f>
        <v>36</v>
      </c>
      <c r="N29" s="6">
        <f t="shared" si="4"/>
        <v>9.207161125319693</v>
      </c>
      <c r="O29" s="26">
        <f>SUM('ВДТБ всього'!O29+'РТБ всього'!O29)</f>
        <v>8</v>
      </c>
      <c r="P29" s="27">
        <f t="shared" si="5"/>
        <v>2.0460358056265986</v>
      </c>
      <c r="Q29" s="26">
        <f>SUM('ВДТБ всього'!Q29+'РТБ всього'!Q29)</f>
        <v>18</v>
      </c>
      <c r="R29" s="9">
        <f t="shared" si="6"/>
        <v>4.603580562659847</v>
      </c>
      <c r="S29" s="26">
        <f>SUM('ВДТБ всього'!S29+'РТБ всього'!S29)</f>
        <v>0</v>
      </c>
      <c r="T29" s="9">
        <f t="shared" si="7"/>
        <v>0</v>
      </c>
      <c r="U29" s="26">
        <f>SUM('ВДТБ всього'!U29+'РТБ всього'!U29)</f>
        <v>0</v>
      </c>
      <c r="V29" s="9">
        <f t="shared" si="8"/>
        <v>0</v>
      </c>
      <c r="X29" s="47">
        <f t="shared" si="10"/>
        <v>391</v>
      </c>
      <c r="Y29" s="16"/>
      <c r="AA29" s="16"/>
      <c r="AC29" s="16"/>
      <c r="AG29" s="16"/>
    </row>
    <row r="30" spans="2:33" ht="15.75">
      <c r="B30" s="3">
        <v>23</v>
      </c>
      <c r="C30" s="17" t="s">
        <v>23</v>
      </c>
      <c r="D30" s="59">
        <f t="shared" si="9"/>
        <v>206</v>
      </c>
      <c r="E30" s="26">
        <f>SUM('ВДТБ всього'!E30+'РТБ всього'!E30)</f>
        <v>27</v>
      </c>
      <c r="F30" s="27">
        <f t="shared" si="0"/>
        <v>13.106796116504855</v>
      </c>
      <c r="G30" s="26">
        <f>SUM('ВДТБ всього'!G30+'РТБ всього'!G30)</f>
        <v>84</v>
      </c>
      <c r="H30" s="4">
        <f t="shared" si="1"/>
        <v>46.927374301675975</v>
      </c>
      <c r="I30" s="26">
        <f>SUM('ВДТБ всього'!I30+'РТБ всього'!I30)</f>
        <v>50</v>
      </c>
      <c r="J30" s="9">
        <f t="shared" si="2"/>
        <v>27.932960893854748</v>
      </c>
      <c r="K30" s="26">
        <f>SUM('ВДТБ всього'!K30+'РТБ всього'!K30)</f>
        <v>26</v>
      </c>
      <c r="L30" s="27">
        <f t="shared" si="3"/>
        <v>14.52513966480447</v>
      </c>
      <c r="M30" s="26">
        <f>SUM('ВДТБ всього'!M30+'РТБ всього'!M30)</f>
        <v>11</v>
      </c>
      <c r="N30" s="6">
        <f t="shared" si="4"/>
        <v>6.145251396648044</v>
      </c>
      <c r="O30" s="26">
        <f>SUM('ВДТБ всього'!O30+'РТБ всього'!O30)</f>
        <v>2</v>
      </c>
      <c r="P30" s="27">
        <f t="shared" si="5"/>
        <v>1.1173184357541899</v>
      </c>
      <c r="Q30" s="26">
        <f>SUM('ВДТБ всього'!Q30+'РТБ всього'!Q30)</f>
        <v>6</v>
      </c>
      <c r="R30" s="9">
        <f t="shared" si="6"/>
        <v>3.35195530726257</v>
      </c>
      <c r="S30" s="26">
        <f>SUM('ВДТБ всього'!S30+'РТБ всього'!S30)</f>
        <v>0</v>
      </c>
      <c r="T30" s="9">
        <f t="shared" si="7"/>
        <v>0</v>
      </c>
      <c r="U30" s="26">
        <f>SUM('ВДТБ всього'!U30+'РТБ всього'!U30)</f>
        <v>0</v>
      </c>
      <c r="V30" s="9">
        <f t="shared" si="8"/>
        <v>0</v>
      </c>
      <c r="W30" s="132"/>
      <c r="X30" s="47">
        <f t="shared" si="10"/>
        <v>179</v>
      </c>
      <c r="Y30" s="16"/>
      <c r="AA30" s="16"/>
      <c r="AC30" s="16"/>
      <c r="AG30" s="16"/>
    </row>
    <row r="31" spans="2:33" ht="15.75">
      <c r="B31" s="3">
        <v>24</v>
      </c>
      <c r="C31" s="18" t="s">
        <v>24</v>
      </c>
      <c r="D31" s="59">
        <f t="shared" si="9"/>
        <v>411</v>
      </c>
      <c r="E31" s="26">
        <f>SUM('ВДТБ всього'!E31+'РТБ всього'!E31)</f>
        <v>104</v>
      </c>
      <c r="F31" s="27">
        <f t="shared" si="0"/>
        <v>25.304136253041364</v>
      </c>
      <c r="G31" s="26">
        <f>SUM('ВДТБ всього'!G31+'РТБ всього'!G31)</f>
        <v>76</v>
      </c>
      <c r="H31" s="4">
        <f t="shared" si="1"/>
        <v>24.7557003257329</v>
      </c>
      <c r="I31" s="26">
        <f>SUM('ВДТБ всього'!I31+'РТБ всього'!I31)</f>
        <v>159</v>
      </c>
      <c r="J31" s="9">
        <f t="shared" si="2"/>
        <v>51.79153094462541</v>
      </c>
      <c r="K31" s="26">
        <f>SUM('ВДТБ всього'!K31+'РТБ всього'!K31)</f>
        <v>32</v>
      </c>
      <c r="L31" s="27">
        <f t="shared" si="3"/>
        <v>10.423452768729643</v>
      </c>
      <c r="M31" s="26">
        <f>SUM('ВДТБ всього'!M31+'РТБ всього'!M31)</f>
        <v>11</v>
      </c>
      <c r="N31" s="6">
        <f t="shared" si="4"/>
        <v>3.5830618892508146</v>
      </c>
      <c r="O31" s="26">
        <f>SUM('ВДТБ всього'!O31+'РТБ всього'!O31)</f>
        <v>4</v>
      </c>
      <c r="P31" s="27">
        <f t="shared" si="5"/>
        <v>1.3029315960912053</v>
      </c>
      <c r="Q31" s="26">
        <f>SUM('ВДТБ всього'!Q31+'РТБ всього'!Q31)</f>
        <v>24</v>
      </c>
      <c r="R31" s="9">
        <f t="shared" si="6"/>
        <v>7.81758957654723</v>
      </c>
      <c r="S31" s="26">
        <f>SUM('ВДТБ всього'!S31+'РТБ всього'!S31)</f>
        <v>1</v>
      </c>
      <c r="T31" s="9">
        <f t="shared" si="7"/>
        <v>0.32573289902280134</v>
      </c>
      <c r="U31" s="26">
        <f>SUM('ВДТБ всього'!U31+'РТБ всього'!U31)</f>
        <v>0</v>
      </c>
      <c r="V31" s="9">
        <f t="shared" si="8"/>
        <v>0</v>
      </c>
      <c r="X31" s="47">
        <f t="shared" si="10"/>
        <v>307</v>
      </c>
      <c r="Y31" s="16"/>
      <c r="AA31" s="16"/>
      <c r="AC31" s="16"/>
      <c r="AG31" s="16"/>
    </row>
    <row r="32" spans="2:33" ht="15.75">
      <c r="B32" s="3">
        <v>25</v>
      </c>
      <c r="C32" s="18" t="s">
        <v>25</v>
      </c>
      <c r="D32" s="59">
        <f t="shared" si="9"/>
        <v>819</v>
      </c>
      <c r="E32" s="26">
        <f>SUM('ВДТБ всього'!E32+'РТБ всього'!E32)</f>
        <v>175</v>
      </c>
      <c r="F32" s="27">
        <f t="shared" si="0"/>
        <v>21.367521367521366</v>
      </c>
      <c r="G32" s="26">
        <f>SUM('ВДТБ всього'!G32+'РТБ всього'!G32)</f>
        <v>206</v>
      </c>
      <c r="H32" s="4">
        <f t="shared" si="1"/>
        <v>31.987577639751553</v>
      </c>
      <c r="I32" s="26">
        <f>SUM('ВДТБ всього'!I32+'РТБ всього'!I32)</f>
        <v>319</v>
      </c>
      <c r="J32" s="9">
        <f t="shared" si="2"/>
        <v>49.53416149068323</v>
      </c>
      <c r="K32" s="26">
        <f>SUM('ВДТБ всього'!K32+'РТБ всього'!K32)</f>
        <v>58</v>
      </c>
      <c r="L32" s="27">
        <f t="shared" si="3"/>
        <v>9.006211180124224</v>
      </c>
      <c r="M32" s="26">
        <f>SUM('ВДТБ всього'!M32+'РТБ всього'!M32)</f>
        <v>27</v>
      </c>
      <c r="N32" s="6">
        <f t="shared" si="4"/>
        <v>4.192546583850932</v>
      </c>
      <c r="O32" s="26">
        <f>SUM('ВДТБ всього'!O32+'РТБ всього'!O32)</f>
        <v>9</v>
      </c>
      <c r="P32" s="27">
        <f t="shared" si="5"/>
        <v>1.3975155279503106</v>
      </c>
      <c r="Q32" s="26">
        <f>SUM('ВДТБ всього'!Q32+'РТБ всього'!Q32)</f>
        <v>23</v>
      </c>
      <c r="R32" s="9">
        <f t="shared" si="6"/>
        <v>3.571428571428571</v>
      </c>
      <c r="S32" s="26">
        <f>SUM('ВДТБ всього'!S32+'РТБ всього'!S32)</f>
        <v>2</v>
      </c>
      <c r="T32" s="9">
        <f t="shared" si="7"/>
        <v>0.3105590062111801</v>
      </c>
      <c r="U32" s="26">
        <f>SUM('ВДТБ всього'!U32+'РТБ всього'!U32)</f>
        <v>0</v>
      </c>
      <c r="V32" s="9">
        <f t="shared" si="8"/>
        <v>0</v>
      </c>
      <c r="W32" s="132"/>
      <c r="X32" s="47">
        <f t="shared" si="10"/>
        <v>644</v>
      </c>
      <c r="Y32" s="16"/>
      <c r="AA32" s="16"/>
      <c r="AC32" s="16"/>
      <c r="AG32" s="16"/>
    </row>
    <row r="33" spans="2:33" ht="15.75">
      <c r="B33" s="3">
        <v>26</v>
      </c>
      <c r="C33" s="62" t="s">
        <v>44</v>
      </c>
      <c r="D33" s="59">
        <f t="shared" si="9"/>
        <v>555</v>
      </c>
      <c r="E33" s="26">
        <f>SUM('ВДТБ всього'!E33+'РТБ всього'!E33)</f>
        <v>216</v>
      </c>
      <c r="F33" s="27">
        <f t="shared" si="0"/>
        <v>38.91891891891892</v>
      </c>
      <c r="G33" s="26">
        <f>SUM('ВДТБ всього'!G33+'РТБ всього'!G33)</f>
        <v>81</v>
      </c>
      <c r="H33" s="4">
        <f t="shared" si="1"/>
        <v>23.893805309734514</v>
      </c>
      <c r="I33" s="26">
        <f>SUM('ВДТБ всього'!I33+'РТБ всього'!I33)</f>
        <v>188</v>
      </c>
      <c r="J33" s="9">
        <f t="shared" si="2"/>
        <v>55.45722713864307</v>
      </c>
      <c r="K33" s="26">
        <f>SUM('ВДТБ всього'!K33+'РТБ всього'!K33)</f>
        <v>12</v>
      </c>
      <c r="L33" s="27">
        <f t="shared" si="3"/>
        <v>3.5398230088495577</v>
      </c>
      <c r="M33" s="26">
        <f>SUM('ВДТБ всього'!M33+'РТБ всього'!M33)</f>
        <v>19</v>
      </c>
      <c r="N33" s="6">
        <f t="shared" si="4"/>
        <v>5.604719764011799</v>
      </c>
      <c r="O33" s="26">
        <f>SUM('ВДТБ всього'!O33+'РТБ всього'!O33)</f>
        <v>7</v>
      </c>
      <c r="P33" s="27">
        <f t="shared" si="5"/>
        <v>2.0648967551622417</v>
      </c>
      <c r="Q33" s="26">
        <f>SUM('ВДТБ всього'!Q33+'РТБ всього'!Q33)</f>
        <v>32</v>
      </c>
      <c r="R33" s="9">
        <f t="shared" si="6"/>
        <v>9.43952802359882</v>
      </c>
      <c r="S33" s="26">
        <f>SUM('ВДТБ всього'!S33+'РТБ всього'!S33)</f>
        <v>0</v>
      </c>
      <c r="T33" s="9">
        <f t="shared" si="7"/>
        <v>0</v>
      </c>
      <c r="U33" s="26">
        <f>SUM('ВДТБ всього'!U33+'РТБ всього'!U33)</f>
        <v>0</v>
      </c>
      <c r="V33" s="9">
        <f t="shared" si="8"/>
        <v>0</v>
      </c>
      <c r="X33" s="47">
        <f t="shared" si="10"/>
        <v>339</v>
      </c>
      <c r="Y33" s="16"/>
      <c r="AA33" s="16"/>
      <c r="AC33" s="16"/>
      <c r="AG33" s="16"/>
    </row>
    <row r="34" spans="2:33" ht="16.5" thickBot="1">
      <c r="B34" s="3">
        <v>27</v>
      </c>
      <c r="C34" s="62" t="s">
        <v>65</v>
      </c>
      <c r="D34" s="59">
        <f t="shared" si="9"/>
        <v>116</v>
      </c>
      <c r="E34" s="26">
        <f>SUM('ВДТБ всього'!E34+'РТБ всього'!E34)</f>
        <v>13</v>
      </c>
      <c r="F34" s="27">
        <f t="shared" si="0"/>
        <v>11.206896551724139</v>
      </c>
      <c r="G34" s="26">
        <f>SUM('ВДТБ всього'!G34+'РТБ всього'!G34)</f>
        <v>22</v>
      </c>
      <c r="H34" s="4">
        <f t="shared" si="1"/>
        <v>21.35922330097087</v>
      </c>
      <c r="I34" s="26">
        <f>SUM('ВДТБ всього'!I34+'РТБ всього'!I34)</f>
        <v>71</v>
      </c>
      <c r="J34" s="9">
        <f t="shared" si="2"/>
        <v>68.93203883495146</v>
      </c>
      <c r="K34" s="26">
        <f>SUM('ВДТБ всього'!K34+'РТБ всього'!K34)</f>
        <v>1</v>
      </c>
      <c r="L34" s="27">
        <f t="shared" si="3"/>
        <v>0.9708737864077669</v>
      </c>
      <c r="M34" s="26">
        <f>SUM('ВДТБ всього'!M34+'РТБ всього'!M34)</f>
        <v>1</v>
      </c>
      <c r="N34" s="6">
        <f t="shared" si="4"/>
        <v>0.9708737864077669</v>
      </c>
      <c r="O34" s="26">
        <f>SUM('ВДТБ всього'!O34+'РТБ всього'!O34)</f>
        <v>0</v>
      </c>
      <c r="P34" s="27">
        <f t="shared" si="5"/>
        <v>0</v>
      </c>
      <c r="Q34" s="26">
        <f>SUM('ВДТБ всього'!Q34+'РТБ всього'!Q34)</f>
        <v>8</v>
      </c>
      <c r="R34" s="9">
        <f t="shared" si="6"/>
        <v>7.766990291262135</v>
      </c>
      <c r="S34" s="26">
        <f>SUM('ВДТБ всього'!S34+'РТБ всього'!S34)</f>
        <v>0</v>
      </c>
      <c r="T34" s="9">
        <f t="shared" si="7"/>
        <v>0</v>
      </c>
      <c r="U34" s="26">
        <f>SUM('ВДТБ всього'!U34+'РТБ всього'!U34)</f>
        <v>0</v>
      </c>
      <c r="V34" s="9">
        <f t="shared" si="8"/>
        <v>0</v>
      </c>
      <c r="X34" s="47">
        <f t="shared" si="10"/>
        <v>103</v>
      </c>
      <c r="Y34" s="16"/>
      <c r="AA34" s="16"/>
      <c r="AC34" s="16"/>
      <c r="AG34" s="16"/>
    </row>
    <row r="35" spans="2:26" ht="16.5" thickBot="1">
      <c r="B35" s="155" t="s">
        <v>45</v>
      </c>
      <c r="C35" s="156"/>
      <c r="D35" s="60">
        <f>SUM(D8:D32)</f>
        <v>16867</v>
      </c>
      <c r="E35" s="75">
        <f>SUM(E8:E32)</f>
        <v>4091</v>
      </c>
      <c r="F35" s="74">
        <f t="shared" si="0"/>
        <v>24.254461374281142</v>
      </c>
      <c r="G35" s="75">
        <f>SUM(G8:G32)</f>
        <v>3266</v>
      </c>
      <c r="H35" s="28">
        <f t="shared" si="1"/>
        <v>25.56355666875391</v>
      </c>
      <c r="I35" s="76">
        <f>SUM(I8:I32)</f>
        <v>6604</v>
      </c>
      <c r="J35" s="45">
        <f t="shared" si="2"/>
        <v>51.69067000626174</v>
      </c>
      <c r="K35" s="75">
        <f>SUM(K8:K32)</f>
        <v>1364</v>
      </c>
      <c r="L35" s="74">
        <f t="shared" si="3"/>
        <v>10.676268002504695</v>
      </c>
      <c r="M35" s="75">
        <f>SUM(M8:M32)</f>
        <v>632</v>
      </c>
      <c r="N35" s="54">
        <f t="shared" si="4"/>
        <v>4.946775203506575</v>
      </c>
      <c r="O35" s="76">
        <f>SUM(O8:O32)</f>
        <v>193</v>
      </c>
      <c r="P35" s="74">
        <f t="shared" si="5"/>
        <v>1.510644959298685</v>
      </c>
      <c r="Q35" s="75">
        <f>SUM(Q8:Q32)</f>
        <v>704</v>
      </c>
      <c r="R35" s="45">
        <f t="shared" si="6"/>
        <v>5.510331872260489</v>
      </c>
      <c r="S35" s="75">
        <f>SUM(S8:S32)</f>
        <v>13</v>
      </c>
      <c r="T35" s="45">
        <f t="shared" si="7"/>
        <v>0.10175328741390105</v>
      </c>
      <c r="U35" s="75">
        <f>SUM(U8:U32)</f>
        <v>0</v>
      </c>
      <c r="V35" s="45">
        <f t="shared" si="8"/>
        <v>0</v>
      </c>
      <c r="X35" s="36">
        <f>SUM(X8:X32)</f>
        <v>12776</v>
      </c>
      <c r="Y35" s="16"/>
      <c r="Z35" s="16"/>
    </row>
    <row r="36" spans="2:26" ht="16.5" thickBot="1">
      <c r="B36" s="187" t="s">
        <v>46</v>
      </c>
      <c r="C36" s="188"/>
      <c r="D36" s="60">
        <f>SUM(D8:D34)</f>
        <v>17538</v>
      </c>
      <c r="E36" s="75">
        <f>SUM(E8:E34)</f>
        <v>4320</v>
      </c>
      <c r="F36" s="74">
        <f t="shared" si="0"/>
        <v>24.632227163872734</v>
      </c>
      <c r="G36" s="75">
        <f>SUM(G8:G34)</f>
        <v>3369</v>
      </c>
      <c r="H36" s="28">
        <f t="shared" si="1"/>
        <v>25.487970948706312</v>
      </c>
      <c r="I36" s="76">
        <f>SUM(I8:I34)</f>
        <v>6863</v>
      </c>
      <c r="J36" s="45">
        <f t="shared" si="2"/>
        <v>51.921622030564386</v>
      </c>
      <c r="K36" s="75">
        <f>SUM(K8:K34)</f>
        <v>1377</v>
      </c>
      <c r="L36" s="74">
        <f t="shared" si="3"/>
        <v>10.41761234679982</v>
      </c>
      <c r="M36" s="75">
        <f>SUM(M8:M34)</f>
        <v>652</v>
      </c>
      <c r="N36" s="54">
        <f t="shared" si="4"/>
        <v>4.932667574519595</v>
      </c>
      <c r="O36" s="76">
        <f>SUM(O8:O34)</f>
        <v>200</v>
      </c>
      <c r="P36" s="74">
        <f t="shared" si="5"/>
        <v>1.5130882130428205</v>
      </c>
      <c r="Q36" s="75">
        <f>SUM(Q8:Q34)</f>
        <v>744</v>
      </c>
      <c r="R36" s="45">
        <f t="shared" si="6"/>
        <v>5.628688152519292</v>
      </c>
      <c r="S36" s="75">
        <f>SUM(S8:S34)</f>
        <v>13</v>
      </c>
      <c r="T36" s="45">
        <f t="shared" si="7"/>
        <v>0.09835073384778333</v>
      </c>
      <c r="U36" s="75">
        <f>SUM(U8:U34)</f>
        <v>0</v>
      </c>
      <c r="V36" s="45">
        <f t="shared" si="8"/>
        <v>0</v>
      </c>
      <c r="X36" s="36">
        <f>SUM(X8:X34)</f>
        <v>13218</v>
      </c>
      <c r="Z36" s="16"/>
    </row>
    <row r="37" spans="2:22" ht="12.75">
      <c r="B37" s="161" t="s">
        <v>54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</row>
    <row r="38" spans="2:22" ht="12.75">
      <c r="B38" s="165" t="s">
        <v>36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4"/>
      <c r="V38" s="14"/>
    </row>
  </sheetData>
  <sheetProtection/>
  <mergeCells count="22">
    <mergeCell ref="B35:C35"/>
    <mergeCell ref="B36:C36"/>
    <mergeCell ref="S3:T6"/>
    <mergeCell ref="G3:J3"/>
    <mergeCell ref="B37:V37"/>
    <mergeCell ref="B38:T38"/>
    <mergeCell ref="T1:V1"/>
    <mergeCell ref="B2:V2"/>
    <mergeCell ref="M3:P3"/>
    <mergeCell ref="U3:V6"/>
    <mergeCell ref="B3:B7"/>
    <mergeCell ref="C3:C7"/>
    <mergeCell ref="K3:L6"/>
    <mergeCell ref="Q3:R6"/>
    <mergeCell ref="X3:X7"/>
    <mergeCell ref="M4:N6"/>
    <mergeCell ref="O4:P6"/>
    <mergeCell ref="D4:D7"/>
    <mergeCell ref="E4:F6"/>
    <mergeCell ref="G4:H6"/>
    <mergeCell ref="I4:J6"/>
    <mergeCell ref="D3:F3"/>
  </mergeCells>
  <printOptions/>
  <pageMargins left="0.7" right="0.7" top="0.75" bottom="0.75" header="0.3" footer="0.3"/>
  <pageSetup horizontalDpi="600" verticalDpi="600" orientation="landscape" paperSize="9" scale="79" r:id="rId1"/>
  <colBreaks count="1" manualBreakCount="1"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G38"/>
  <sheetViews>
    <sheetView zoomScalePageLayoutView="0" workbookViewId="0" topLeftCell="A4">
      <selection activeCell="Z22" sqref="Z22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8" width="6.8515625" style="0" customWidth="1"/>
    <col min="9" max="9" width="7.421875" style="0" customWidth="1"/>
    <col min="10" max="21" width="6.8515625" style="0" customWidth="1"/>
    <col min="22" max="22" width="8.7109375" style="0" customWidth="1"/>
  </cols>
  <sheetData>
    <row r="1" spans="20:22" ht="15.75">
      <c r="T1" s="150"/>
      <c r="U1" s="150"/>
      <c r="V1" s="150"/>
    </row>
    <row r="2" spans="2:22" ht="21" customHeight="1" thickBot="1">
      <c r="B2" s="198" t="s">
        <v>66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2:24" ht="28.5" customHeight="1" thickBot="1">
      <c r="B3" s="157" t="s">
        <v>0</v>
      </c>
      <c r="C3" s="159" t="s">
        <v>26</v>
      </c>
      <c r="D3" s="199" t="s">
        <v>40</v>
      </c>
      <c r="E3" s="199"/>
      <c r="F3" s="199"/>
      <c r="G3" s="200" t="s">
        <v>28</v>
      </c>
      <c r="H3" s="200"/>
      <c r="I3" s="200"/>
      <c r="J3" s="201"/>
      <c r="K3" s="138" t="s">
        <v>29</v>
      </c>
      <c r="L3" s="144"/>
      <c r="M3" s="170" t="s">
        <v>30</v>
      </c>
      <c r="N3" s="171"/>
      <c r="O3" s="171"/>
      <c r="P3" s="197"/>
      <c r="Q3" s="138" t="s">
        <v>51</v>
      </c>
      <c r="R3" s="144"/>
      <c r="S3" s="138" t="s">
        <v>52</v>
      </c>
      <c r="T3" s="144"/>
      <c r="U3" s="147" t="s">
        <v>31</v>
      </c>
      <c r="V3" s="144"/>
      <c r="X3" s="135" t="s">
        <v>43</v>
      </c>
    </row>
    <row r="4" spans="2:24" ht="12.75">
      <c r="B4" s="166"/>
      <c r="C4" s="168"/>
      <c r="D4" s="194" t="s">
        <v>39</v>
      </c>
      <c r="E4" s="138" t="s">
        <v>42</v>
      </c>
      <c r="F4" s="144"/>
      <c r="G4" s="138" t="s">
        <v>32</v>
      </c>
      <c r="H4" s="139"/>
      <c r="I4" s="139" t="s">
        <v>33</v>
      </c>
      <c r="J4" s="144"/>
      <c r="K4" s="140"/>
      <c r="L4" s="145"/>
      <c r="M4" s="138" t="s">
        <v>37</v>
      </c>
      <c r="N4" s="139"/>
      <c r="O4" s="139" t="s">
        <v>38</v>
      </c>
      <c r="P4" s="144"/>
      <c r="Q4" s="140"/>
      <c r="R4" s="145"/>
      <c r="S4" s="140"/>
      <c r="T4" s="145"/>
      <c r="U4" s="148"/>
      <c r="V4" s="145"/>
      <c r="X4" s="136"/>
    </row>
    <row r="5" spans="2:24" ht="12.75">
      <c r="B5" s="166"/>
      <c r="C5" s="168"/>
      <c r="D5" s="195"/>
      <c r="E5" s="140"/>
      <c r="F5" s="145"/>
      <c r="G5" s="140"/>
      <c r="H5" s="141"/>
      <c r="I5" s="141"/>
      <c r="J5" s="145"/>
      <c r="K5" s="140"/>
      <c r="L5" s="145"/>
      <c r="M5" s="140"/>
      <c r="N5" s="141"/>
      <c r="O5" s="141"/>
      <c r="P5" s="145"/>
      <c r="Q5" s="140"/>
      <c r="R5" s="145"/>
      <c r="S5" s="140"/>
      <c r="T5" s="145"/>
      <c r="U5" s="148"/>
      <c r="V5" s="145"/>
      <c r="X5" s="136"/>
    </row>
    <row r="6" spans="2:24" ht="12.75">
      <c r="B6" s="166"/>
      <c r="C6" s="168"/>
      <c r="D6" s="195"/>
      <c r="E6" s="140"/>
      <c r="F6" s="145"/>
      <c r="G6" s="140"/>
      <c r="H6" s="141"/>
      <c r="I6" s="141"/>
      <c r="J6" s="145"/>
      <c r="K6" s="140"/>
      <c r="L6" s="145"/>
      <c r="M6" s="140"/>
      <c r="N6" s="141"/>
      <c r="O6" s="141"/>
      <c r="P6" s="145"/>
      <c r="Q6" s="140"/>
      <c r="R6" s="145"/>
      <c r="S6" s="140"/>
      <c r="T6" s="145"/>
      <c r="U6" s="148"/>
      <c r="V6" s="145"/>
      <c r="X6" s="136"/>
    </row>
    <row r="7" spans="2:25" ht="13.5" thickBot="1">
      <c r="B7" s="167"/>
      <c r="C7" s="169"/>
      <c r="D7" s="196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1" t="s">
        <v>27</v>
      </c>
      <c r="K7" s="22" t="s">
        <v>34</v>
      </c>
      <c r="L7" s="21" t="s">
        <v>27</v>
      </c>
      <c r="M7" s="22" t="s">
        <v>34</v>
      </c>
      <c r="N7" s="20" t="s">
        <v>27</v>
      </c>
      <c r="O7" s="20" t="s">
        <v>34</v>
      </c>
      <c r="P7" s="21" t="s">
        <v>27</v>
      </c>
      <c r="Q7" s="22" t="s">
        <v>34</v>
      </c>
      <c r="R7" s="21" t="s">
        <v>27</v>
      </c>
      <c r="S7" s="22" t="s">
        <v>34</v>
      </c>
      <c r="T7" s="21" t="s">
        <v>27</v>
      </c>
      <c r="U7" s="19" t="s">
        <v>34</v>
      </c>
      <c r="V7" s="21" t="s">
        <v>27</v>
      </c>
      <c r="X7" s="137"/>
      <c r="Y7" s="16"/>
    </row>
    <row r="8" spans="2:33" ht="15.75">
      <c r="B8" s="2">
        <v>1</v>
      </c>
      <c r="C8" s="17" t="s">
        <v>1</v>
      </c>
      <c r="D8" s="57">
        <f>SUM(E8+G8+I8+K8+M8+O8+Q8+S8+U8)</f>
        <v>417</v>
      </c>
      <c r="E8" s="26">
        <v>76</v>
      </c>
      <c r="F8" s="27">
        <f aca="true" t="shared" si="0" ref="F8:F36">E8/D8*100</f>
        <v>18.225419664268586</v>
      </c>
      <c r="G8" s="26">
        <v>25</v>
      </c>
      <c r="H8" s="4">
        <f aca="true" t="shared" si="1" ref="H8:H36">G8/X8*100</f>
        <v>7.331378299120235</v>
      </c>
      <c r="I8" s="26">
        <v>240</v>
      </c>
      <c r="J8" s="9">
        <f aca="true" t="shared" si="2" ref="J8:J36">I8/X8*100</f>
        <v>70.38123167155426</v>
      </c>
      <c r="K8" s="26">
        <v>40</v>
      </c>
      <c r="L8" s="27">
        <f aca="true" t="shared" si="3" ref="L8:L36">K8/X8*100</f>
        <v>11.730205278592376</v>
      </c>
      <c r="M8" s="26">
        <v>19</v>
      </c>
      <c r="N8" s="6">
        <f aca="true" t="shared" si="4" ref="N8:N36">M8/X8*100</f>
        <v>5.571847507331378</v>
      </c>
      <c r="O8" s="26">
        <v>1</v>
      </c>
      <c r="P8" s="27">
        <f aca="true" t="shared" si="5" ref="P8:P36">O8/X8*100</f>
        <v>0.2932551319648094</v>
      </c>
      <c r="Q8" s="26">
        <v>16</v>
      </c>
      <c r="R8" s="9">
        <f aca="true" t="shared" si="6" ref="R8:R36">Q8/X8*100</f>
        <v>4.69208211143695</v>
      </c>
      <c r="S8" s="26">
        <v>0</v>
      </c>
      <c r="T8" s="9">
        <f aca="true" t="shared" si="7" ref="T8:T36">S8/X8*100</f>
        <v>0</v>
      </c>
      <c r="U8" s="26">
        <v>0</v>
      </c>
      <c r="V8" s="9">
        <f aca="true" t="shared" si="8" ref="V8:V36">U8/X8*100</f>
        <v>0</v>
      </c>
      <c r="W8" s="132"/>
      <c r="X8" s="47">
        <f>D8-E8</f>
        <v>341</v>
      </c>
      <c r="Y8" s="16"/>
      <c r="AA8" s="16"/>
      <c r="AC8" s="16"/>
      <c r="AG8" s="16"/>
    </row>
    <row r="9" spans="2:33" ht="15.75">
      <c r="B9" s="3">
        <v>2</v>
      </c>
      <c r="C9" s="17" t="s">
        <v>2</v>
      </c>
      <c r="D9" s="59">
        <f aca="true" t="shared" si="9" ref="D9:D34">SUM(E9+G9+I9+K9+M9+O9+Q9+S9+U9)</f>
        <v>379</v>
      </c>
      <c r="E9" s="26">
        <v>74</v>
      </c>
      <c r="F9" s="27">
        <f t="shared" si="0"/>
        <v>19.525065963060687</v>
      </c>
      <c r="G9" s="26">
        <v>72</v>
      </c>
      <c r="H9" s="4">
        <f t="shared" si="1"/>
        <v>23.60655737704918</v>
      </c>
      <c r="I9" s="26">
        <v>164</v>
      </c>
      <c r="J9" s="9">
        <f t="shared" si="2"/>
        <v>53.77049180327869</v>
      </c>
      <c r="K9" s="26">
        <v>30</v>
      </c>
      <c r="L9" s="27">
        <f t="shared" si="3"/>
        <v>9.836065573770492</v>
      </c>
      <c r="M9" s="26">
        <v>26</v>
      </c>
      <c r="N9" s="6">
        <f t="shared" si="4"/>
        <v>8.524590163934425</v>
      </c>
      <c r="O9" s="26">
        <v>1</v>
      </c>
      <c r="P9" s="27">
        <f t="shared" si="5"/>
        <v>0.32786885245901637</v>
      </c>
      <c r="Q9" s="26">
        <v>12</v>
      </c>
      <c r="R9" s="9">
        <f t="shared" si="6"/>
        <v>3.934426229508197</v>
      </c>
      <c r="S9" s="26">
        <v>0</v>
      </c>
      <c r="T9" s="9">
        <f t="shared" si="7"/>
        <v>0</v>
      </c>
      <c r="U9" s="26">
        <v>0</v>
      </c>
      <c r="V9" s="9">
        <f t="shared" si="8"/>
        <v>0</v>
      </c>
      <c r="X9" s="47">
        <f aca="true" t="shared" si="10" ref="X9:X34">D9-E9</f>
        <v>305</v>
      </c>
      <c r="Y9" s="16"/>
      <c r="AA9" s="16"/>
      <c r="AC9" s="16"/>
      <c r="AG9" s="16"/>
    </row>
    <row r="10" spans="2:33" ht="15.75">
      <c r="B10" s="3">
        <v>3</v>
      </c>
      <c r="C10" s="17" t="s">
        <v>3</v>
      </c>
      <c r="D10" s="59">
        <f t="shared" si="9"/>
        <v>1589</v>
      </c>
      <c r="E10" s="26">
        <v>390</v>
      </c>
      <c r="F10" s="27">
        <f t="shared" si="0"/>
        <v>24.543738200125865</v>
      </c>
      <c r="G10" s="26">
        <v>122</v>
      </c>
      <c r="H10" s="4">
        <f t="shared" si="1"/>
        <v>10.175145954962469</v>
      </c>
      <c r="I10" s="26">
        <v>854</v>
      </c>
      <c r="J10" s="9">
        <f t="shared" si="2"/>
        <v>71.22602168473729</v>
      </c>
      <c r="K10" s="26">
        <v>131</v>
      </c>
      <c r="L10" s="27">
        <f t="shared" si="3"/>
        <v>10.925771476230192</v>
      </c>
      <c r="M10" s="26">
        <v>42</v>
      </c>
      <c r="N10" s="6">
        <f t="shared" si="4"/>
        <v>3.5029190992493744</v>
      </c>
      <c r="O10" s="26">
        <v>12</v>
      </c>
      <c r="P10" s="27">
        <f t="shared" si="5"/>
        <v>1.0008340283569641</v>
      </c>
      <c r="Q10" s="26">
        <v>38</v>
      </c>
      <c r="R10" s="9">
        <f t="shared" si="6"/>
        <v>3.16930775646372</v>
      </c>
      <c r="S10" s="26">
        <v>0</v>
      </c>
      <c r="T10" s="9">
        <f t="shared" si="7"/>
        <v>0</v>
      </c>
      <c r="U10" s="26">
        <v>0</v>
      </c>
      <c r="V10" s="9">
        <f t="shared" si="8"/>
        <v>0</v>
      </c>
      <c r="W10" s="132"/>
      <c r="X10" s="47">
        <f t="shared" si="10"/>
        <v>1199</v>
      </c>
      <c r="Y10" s="16"/>
      <c r="AA10" s="16"/>
      <c r="AC10" s="16"/>
      <c r="AG10" s="16"/>
    </row>
    <row r="11" spans="2:33" ht="15.75">
      <c r="B11" s="3">
        <v>4</v>
      </c>
      <c r="C11" s="17" t="s">
        <v>4</v>
      </c>
      <c r="D11" s="59">
        <f t="shared" si="9"/>
        <v>835</v>
      </c>
      <c r="E11" s="26">
        <v>190</v>
      </c>
      <c r="F11" s="27">
        <f t="shared" si="0"/>
        <v>22.75449101796407</v>
      </c>
      <c r="G11" s="26">
        <v>243</v>
      </c>
      <c r="H11" s="4">
        <f t="shared" si="1"/>
        <v>37.67441860465116</v>
      </c>
      <c r="I11" s="26">
        <v>283</v>
      </c>
      <c r="J11" s="9">
        <f t="shared" si="2"/>
        <v>43.87596899224806</v>
      </c>
      <c r="K11" s="26">
        <v>71</v>
      </c>
      <c r="L11" s="27">
        <f t="shared" si="3"/>
        <v>11.007751937984496</v>
      </c>
      <c r="M11" s="26">
        <v>29</v>
      </c>
      <c r="N11" s="6">
        <f t="shared" si="4"/>
        <v>4.496124031007752</v>
      </c>
      <c r="O11" s="26">
        <v>3</v>
      </c>
      <c r="P11" s="27">
        <f t="shared" si="5"/>
        <v>0.46511627906976744</v>
      </c>
      <c r="Q11" s="26">
        <v>16</v>
      </c>
      <c r="R11" s="9">
        <f t="shared" si="6"/>
        <v>2.4806201550387597</v>
      </c>
      <c r="S11" s="26">
        <v>0</v>
      </c>
      <c r="T11" s="9">
        <f t="shared" si="7"/>
        <v>0</v>
      </c>
      <c r="U11" s="26">
        <v>0</v>
      </c>
      <c r="V11" s="9">
        <f t="shared" si="8"/>
        <v>0</v>
      </c>
      <c r="X11" s="47">
        <f t="shared" si="10"/>
        <v>645</v>
      </c>
      <c r="Y11" s="16"/>
      <c r="AA11" s="16"/>
      <c r="AC11" s="16"/>
      <c r="AG11" s="16"/>
    </row>
    <row r="12" spans="2:33" ht="15.75">
      <c r="B12" s="3">
        <v>5</v>
      </c>
      <c r="C12" s="17" t="s">
        <v>5</v>
      </c>
      <c r="D12" s="59">
        <f t="shared" si="9"/>
        <v>412</v>
      </c>
      <c r="E12" s="26">
        <v>60</v>
      </c>
      <c r="F12" s="27">
        <f t="shared" si="0"/>
        <v>14.563106796116504</v>
      </c>
      <c r="G12" s="26">
        <v>159</v>
      </c>
      <c r="H12" s="4">
        <f t="shared" si="1"/>
        <v>45.17045454545455</v>
      </c>
      <c r="I12" s="26">
        <v>109</v>
      </c>
      <c r="J12" s="9">
        <f t="shared" si="2"/>
        <v>30.96590909090909</v>
      </c>
      <c r="K12" s="26">
        <v>44</v>
      </c>
      <c r="L12" s="27">
        <f t="shared" si="3"/>
        <v>12.5</v>
      </c>
      <c r="M12" s="26">
        <v>27</v>
      </c>
      <c r="N12" s="6">
        <f t="shared" si="4"/>
        <v>7.670454545454546</v>
      </c>
      <c r="O12" s="26">
        <v>3</v>
      </c>
      <c r="P12" s="27">
        <f t="shared" si="5"/>
        <v>0.8522727272727272</v>
      </c>
      <c r="Q12" s="26">
        <v>9</v>
      </c>
      <c r="R12" s="9">
        <f t="shared" si="6"/>
        <v>2.556818181818182</v>
      </c>
      <c r="S12" s="26">
        <v>1</v>
      </c>
      <c r="T12" s="9">
        <f t="shared" si="7"/>
        <v>0.2840909090909091</v>
      </c>
      <c r="U12" s="26">
        <v>0</v>
      </c>
      <c r="V12" s="9">
        <f t="shared" si="8"/>
        <v>0</v>
      </c>
      <c r="X12" s="47">
        <f t="shared" si="10"/>
        <v>352</v>
      </c>
      <c r="Y12" s="16"/>
      <c r="AA12" s="16"/>
      <c r="AC12" s="16"/>
      <c r="AG12" s="16"/>
    </row>
    <row r="13" spans="2:33" ht="15.75">
      <c r="B13" s="3">
        <v>6</v>
      </c>
      <c r="C13" s="17" t="s">
        <v>6</v>
      </c>
      <c r="D13" s="59">
        <f t="shared" si="9"/>
        <v>548</v>
      </c>
      <c r="E13" s="26">
        <v>76</v>
      </c>
      <c r="F13" s="27">
        <f t="shared" si="0"/>
        <v>13.86861313868613</v>
      </c>
      <c r="G13" s="26">
        <v>230</v>
      </c>
      <c r="H13" s="4">
        <f t="shared" si="1"/>
        <v>48.728813559322035</v>
      </c>
      <c r="I13" s="26">
        <v>125</v>
      </c>
      <c r="J13" s="9">
        <f t="shared" si="2"/>
        <v>26.48305084745763</v>
      </c>
      <c r="K13" s="26">
        <v>24</v>
      </c>
      <c r="L13" s="27">
        <f t="shared" si="3"/>
        <v>5.084745762711865</v>
      </c>
      <c r="M13" s="26">
        <v>40</v>
      </c>
      <c r="N13" s="6">
        <f t="shared" si="4"/>
        <v>8.47457627118644</v>
      </c>
      <c r="O13" s="26">
        <v>1</v>
      </c>
      <c r="P13" s="27">
        <f t="shared" si="5"/>
        <v>0.211864406779661</v>
      </c>
      <c r="Q13" s="26">
        <v>52</v>
      </c>
      <c r="R13" s="9">
        <f t="shared" si="6"/>
        <v>11.016949152542372</v>
      </c>
      <c r="S13" s="26">
        <v>0</v>
      </c>
      <c r="T13" s="9">
        <f t="shared" si="7"/>
        <v>0</v>
      </c>
      <c r="U13" s="26">
        <v>0</v>
      </c>
      <c r="V13" s="9">
        <f t="shared" si="8"/>
        <v>0</v>
      </c>
      <c r="X13" s="47">
        <f t="shared" si="10"/>
        <v>472</v>
      </c>
      <c r="Y13" s="16"/>
      <c r="AA13" s="16"/>
      <c r="AC13" s="16"/>
      <c r="AG13" s="16"/>
    </row>
    <row r="14" spans="2:33" ht="15.75">
      <c r="B14" s="3">
        <v>7</v>
      </c>
      <c r="C14" s="17" t="s">
        <v>7</v>
      </c>
      <c r="D14" s="59">
        <f t="shared" si="9"/>
        <v>602</v>
      </c>
      <c r="E14" s="26">
        <v>163</v>
      </c>
      <c r="F14" s="27">
        <f t="shared" si="0"/>
        <v>27.07641196013289</v>
      </c>
      <c r="G14" s="26">
        <v>86</v>
      </c>
      <c r="H14" s="4">
        <f t="shared" si="1"/>
        <v>19.58997722095672</v>
      </c>
      <c r="I14" s="26">
        <v>281</v>
      </c>
      <c r="J14" s="9">
        <f t="shared" si="2"/>
        <v>64.00911161731207</v>
      </c>
      <c r="K14" s="26">
        <v>32</v>
      </c>
      <c r="L14" s="27">
        <f t="shared" si="3"/>
        <v>7.289293849658314</v>
      </c>
      <c r="M14" s="26">
        <v>14</v>
      </c>
      <c r="N14" s="6">
        <f t="shared" si="4"/>
        <v>3.189066059225513</v>
      </c>
      <c r="O14" s="26">
        <v>0</v>
      </c>
      <c r="P14" s="27">
        <f t="shared" si="5"/>
        <v>0</v>
      </c>
      <c r="Q14" s="26">
        <v>23</v>
      </c>
      <c r="R14" s="9">
        <f t="shared" si="6"/>
        <v>5.239179954441914</v>
      </c>
      <c r="S14" s="26">
        <v>3</v>
      </c>
      <c r="T14" s="9">
        <f t="shared" si="7"/>
        <v>0.683371298405467</v>
      </c>
      <c r="U14" s="26">
        <v>0</v>
      </c>
      <c r="V14" s="9">
        <f t="shared" si="8"/>
        <v>0</v>
      </c>
      <c r="X14" s="47">
        <f t="shared" si="10"/>
        <v>439</v>
      </c>
      <c r="Y14" s="16"/>
      <c r="AA14" s="16"/>
      <c r="AC14" s="16"/>
      <c r="AG14" s="16"/>
    </row>
    <row r="15" spans="2:33" ht="15.75">
      <c r="B15" s="3">
        <v>8</v>
      </c>
      <c r="C15" s="17" t="s">
        <v>8</v>
      </c>
      <c r="D15" s="59">
        <f t="shared" si="9"/>
        <v>329</v>
      </c>
      <c r="E15" s="26">
        <v>37</v>
      </c>
      <c r="F15" s="27">
        <f t="shared" si="0"/>
        <v>11.246200607902736</v>
      </c>
      <c r="G15" s="26">
        <v>122</v>
      </c>
      <c r="H15" s="4">
        <f t="shared" si="1"/>
        <v>41.78082191780822</v>
      </c>
      <c r="I15" s="26">
        <v>105</v>
      </c>
      <c r="J15" s="9">
        <f t="shared" si="2"/>
        <v>35.95890410958904</v>
      </c>
      <c r="K15" s="26">
        <v>20</v>
      </c>
      <c r="L15" s="27">
        <f t="shared" si="3"/>
        <v>6.8493150684931505</v>
      </c>
      <c r="M15" s="26">
        <v>25</v>
      </c>
      <c r="N15" s="6">
        <f t="shared" si="4"/>
        <v>8.561643835616438</v>
      </c>
      <c r="O15" s="26">
        <v>11</v>
      </c>
      <c r="P15" s="27">
        <f t="shared" si="5"/>
        <v>3.767123287671233</v>
      </c>
      <c r="Q15" s="26">
        <v>9</v>
      </c>
      <c r="R15" s="9">
        <f t="shared" si="6"/>
        <v>3.0821917808219177</v>
      </c>
      <c r="S15" s="26">
        <v>0</v>
      </c>
      <c r="T15" s="9">
        <f t="shared" si="7"/>
        <v>0</v>
      </c>
      <c r="U15" s="26">
        <v>0</v>
      </c>
      <c r="V15" s="9">
        <f t="shared" si="8"/>
        <v>0</v>
      </c>
      <c r="X15" s="47">
        <f t="shared" si="10"/>
        <v>292</v>
      </c>
      <c r="Y15" s="16"/>
      <c r="AA15" s="16"/>
      <c r="AC15" s="16"/>
      <c r="AG15" s="16"/>
    </row>
    <row r="16" spans="2:33" ht="15.75">
      <c r="B16" s="3">
        <v>9</v>
      </c>
      <c r="C16" s="17" t="s">
        <v>9</v>
      </c>
      <c r="D16" s="59">
        <f t="shared" si="9"/>
        <v>677</v>
      </c>
      <c r="E16" s="26">
        <v>126</v>
      </c>
      <c r="F16" s="27">
        <f t="shared" si="0"/>
        <v>18.61152141802068</v>
      </c>
      <c r="G16" s="26">
        <v>109</v>
      </c>
      <c r="H16" s="4">
        <f t="shared" si="1"/>
        <v>19.782214156079856</v>
      </c>
      <c r="I16" s="26">
        <v>315</v>
      </c>
      <c r="J16" s="9">
        <f t="shared" si="2"/>
        <v>57.16878402903811</v>
      </c>
      <c r="K16" s="26">
        <v>67</v>
      </c>
      <c r="L16" s="27">
        <f t="shared" si="3"/>
        <v>12.159709618874773</v>
      </c>
      <c r="M16" s="26">
        <v>7</v>
      </c>
      <c r="N16" s="6">
        <f t="shared" si="4"/>
        <v>1.2704174228675136</v>
      </c>
      <c r="O16" s="26">
        <v>19</v>
      </c>
      <c r="P16" s="27">
        <f t="shared" si="5"/>
        <v>3.4482758620689653</v>
      </c>
      <c r="Q16" s="26">
        <v>34</v>
      </c>
      <c r="R16" s="9">
        <f t="shared" si="6"/>
        <v>6.170598911070781</v>
      </c>
      <c r="S16" s="26">
        <v>0</v>
      </c>
      <c r="T16" s="9">
        <f t="shared" si="7"/>
        <v>0</v>
      </c>
      <c r="U16" s="26">
        <v>0</v>
      </c>
      <c r="V16" s="9">
        <f t="shared" si="8"/>
        <v>0</v>
      </c>
      <c r="W16" s="132"/>
      <c r="X16" s="47">
        <f t="shared" si="10"/>
        <v>551</v>
      </c>
      <c r="Y16" s="16"/>
      <c r="AA16" s="16"/>
      <c r="AC16" s="16"/>
      <c r="AG16" s="16"/>
    </row>
    <row r="17" spans="2:33" ht="15.75">
      <c r="B17" s="3">
        <v>10</v>
      </c>
      <c r="C17" s="17" t="s">
        <v>10</v>
      </c>
      <c r="D17" s="59">
        <f t="shared" si="9"/>
        <v>402</v>
      </c>
      <c r="E17" s="26">
        <v>96</v>
      </c>
      <c r="F17" s="27">
        <f t="shared" si="0"/>
        <v>23.88059701492537</v>
      </c>
      <c r="G17" s="26">
        <v>34</v>
      </c>
      <c r="H17" s="4">
        <f t="shared" si="1"/>
        <v>11.11111111111111</v>
      </c>
      <c r="I17" s="26">
        <v>213</v>
      </c>
      <c r="J17" s="9">
        <f t="shared" si="2"/>
        <v>69.6078431372549</v>
      </c>
      <c r="K17" s="26">
        <v>36</v>
      </c>
      <c r="L17" s="27">
        <f t="shared" si="3"/>
        <v>11.76470588235294</v>
      </c>
      <c r="M17" s="26">
        <v>10</v>
      </c>
      <c r="N17" s="6">
        <f t="shared" si="4"/>
        <v>3.2679738562091507</v>
      </c>
      <c r="O17" s="26">
        <v>2</v>
      </c>
      <c r="P17" s="27">
        <f t="shared" si="5"/>
        <v>0.6535947712418301</v>
      </c>
      <c r="Q17" s="26">
        <v>11</v>
      </c>
      <c r="R17" s="9">
        <f t="shared" si="6"/>
        <v>3.594771241830065</v>
      </c>
      <c r="S17" s="26">
        <v>0</v>
      </c>
      <c r="T17" s="9">
        <f t="shared" si="7"/>
        <v>0</v>
      </c>
      <c r="U17" s="26">
        <v>0</v>
      </c>
      <c r="V17" s="9">
        <f t="shared" si="8"/>
        <v>0</v>
      </c>
      <c r="X17" s="47">
        <f t="shared" si="10"/>
        <v>306</v>
      </c>
      <c r="Y17" s="16"/>
      <c r="AA17" s="16"/>
      <c r="AC17" s="16"/>
      <c r="AG17" s="16"/>
    </row>
    <row r="18" spans="2:33" ht="15.75">
      <c r="B18" s="3">
        <v>11</v>
      </c>
      <c r="C18" s="17" t="s">
        <v>11</v>
      </c>
      <c r="D18" s="59">
        <f t="shared" si="9"/>
        <v>247</v>
      </c>
      <c r="E18" s="26">
        <v>79</v>
      </c>
      <c r="F18" s="27">
        <f t="shared" si="0"/>
        <v>31.983805668016196</v>
      </c>
      <c r="G18" s="26">
        <v>3</v>
      </c>
      <c r="H18" s="4">
        <f t="shared" si="1"/>
        <v>1.7857142857142856</v>
      </c>
      <c r="I18" s="26">
        <v>108</v>
      </c>
      <c r="J18" s="9">
        <f t="shared" si="2"/>
        <v>64.28571428571429</v>
      </c>
      <c r="K18" s="26">
        <v>26</v>
      </c>
      <c r="L18" s="27">
        <f t="shared" si="3"/>
        <v>15.476190476190476</v>
      </c>
      <c r="M18" s="26">
        <v>5</v>
      </c>
      <c r="N18" s="6">
        <f t="shared" si="4"/>
        <v>2.976190476190476</v>
      </c>
      <c r="O18" s="26">
        <v>8</v>
      </c>
      <c r="P18" s="27">
        <f t="shared" si="5"/>
        <v>4.761904761904762</v>
      </c>
      <c r="Q18" s="26">
        <v>15</v>
      </c>
      <c r="R18" s="9">
        <f t="shared" si="6"/>
        <v>8.928571428571429</v>
      </c>
      <c r="S18" s="26">
        <v>3</v>
      </c>
      <c r="T18" s="9">
        <f t="shared" si="7"/>
        <v>1.7857142857142856</v>
      </c>
      <c r="U18" s="26">
        <v>0</v>
      </c>
      <c r="V18" s="9">
        <f t="shared" si="8"/>
        <v>0</v>
      </c>
      <c r="W18" s="132"/>
      <c r="X18" s="47">
        <f t="shared" si="10"/>
        <v>168</v>
      </c>
      <c r="Y18" s="16"/>
      <c r="AA18" s="16"/>
      <c r="AC18" s="16"/>
      <c r="AG18" s="16"/>
    </row>
    <row r="19" spans="2:33" ht="15.75">
      <c r="B19" s="3">
        <v>12</v>
      </c>
      <c r="C19" s="17" t="s">
        <v>12</v>
      </c>
      <c r="D19" s="59">
        <f t="shared" si="9"/>
        <v>874</v>
      </c>
      <c r="E19" s="26">
        <v>121</v>
      </c>
      <c r="F19" s="27">
        <f t="shared" si="0"/>
        <v>13.844393592677346</v>
      </c>
      <c r="G19" s="26">
        <v>201</v>
      </c>
      <c r="H19" s="4">
        <f t="shared" si="1"/>
        <v>26.693227091633464</v>
      </c>
      <c r="I19" s="26">
        <v>418</v>
      </c>
      <c r="J19" s="9">
        <f t="shared" si="2"/>
        <v>55.51128818061088</v>
      </c>
      <c r="K19" s="26">
        <v>103</v>
      </c>
      <c r="L19" s="27">
        <f t="shared" si="3"/>
        <v>13.678618857901725</v>
      </c>
      <c r="M19" s="26">
        <v>13</v>
      </c>
      <c r="N19" s="6">
        <f t="shared" si="4"/>
        <v>1.7264276228419653</v>
      </c>
      <c r="O19" s="26">
        <v>4</v>
      </c>
      <c r="P19" s="27">
        <f t="shared" si="5"/>
        <v>0.5312084993359893</v>
      </c>
      <c r="Q19" s="26">
        <v>14</v>
      </c>
      <c r="R19" s="9">
        <f t="shared" si="6"/>
        <v>1.859229747675963</v>
      </c>
      <c r="S19" s="26">
        <v>0</v>
      </c>
      <c r="T19" s="9">
        <f t="shared" si="7"/>
        <v>0</v>
      </c>
      <c r="U19" s="26">
        <v>0</v>
      </c>
      <c r="V19" s="9">
        <f t="shared" si="8"/>
        <v>0</v>
      </c>
      <c r="X19" s="47">
        <f t="shared" si="10"/>
        <v>753</v>
      </c>
      <c r="Y19" s="16"/>
      <c r="AA19" s="16"/>
      <c r="AC19" s="16"/>
      <c r="AG19" s="16"/>
    </row>
    <row r="20" spans="2:33" ht="15.75">
      <c r="B20" s="3">
        <v>13</v>
      </c>
      <c r="C20" s="17" t="s">
        <v>13</v>
      </c>
      <c r="D20" s="59">
        <f t="shared" si="9"/>
        <v>440</v>
      </c>
      <c r="E20" s="26">
        <v>128</v>
      </c>
      <c r="F20" s="27">
        <f t="shared" si="0"/>
        <v>29.09090909090909</v>
      </c>
      <c r="G20" s="26">
        <v>43</v>
      </c>
      <c r="H20" s="4">
        <f t="shared" si="1"/>
        <v>13.782051282051283</v>
      </c>
      <c r="I20" s="26">
        <v>216</v>
      </c>
      <c r="J20" s="9">
        <f t="shared" si="2"/>
        <v>69.23076923076923</v>
      </c>
      <c r="K20" s="26">
        <v>26</v>
      </c>
      <c r="L20" s="27">
        <f t="shared" si="3"/>
        <v>8.333333333333332</v>
      </c>
      <c r="M20" s="26">
        <v>7</v>
      </c>
      <c r="N20" s="6">
        <f t="shared" si="4"/>
        <v>2.2435897435897436</v>
      </c>
      <c r="O20" s="26">
        <v>5</v>
      </c>
      <c r="P20" s="27">
        <f t="shared" si="5"/>
        <v>1.6025641025641024</v>
      </c>
      <c r="Q20" s="26">
        <v>15</v>
      </c>
      <c r="R20" s="9">
        <f t="shared" si="6"/>
        <v>4.807692307692308</v>
      </c>
      <c r="S20" s="26">
        <v>0</v>
      </c>
      <c r="T20" s="9">
        <f t="shared" si="7"/>
        <v>0</v>
      </c>
      <c r="U20" s="26">
        <v>0</v>
      </c>
      <c r="V20" s="9">
        <f t="shared" si="8"/>
        <v>0</v>
      </c>
      <c r="X20" s="47">
        <f t="shared" si="10"/>
        <v>312</v>
      </c>
      <c r="Y20" s="16"/>
      <c r="AA20" s="16"/>
      <c r="AC20" s="16"/>
      <c r="AG20" s="16"/>
    </row>
    <row r="21" spans="2:33" ht="15.75">
      <c r="B21" s="3">
        <v>14</v>
      </c>
      <c r="C21" s="17" t="s">
        <v>14</v>
      </c>
      <c r="D21" s="59">
        <f t="shared" si="9"/>
        <v>1683</v>
      </c>
      <c r="E21" s="26">
        <v>305</v>
      </c>
      <c r="F21" s="27">
        <f t="shared" si="0"/>
        <v>18.122400475341653</v>
      </c>
      <c r="G21" s="26">
        <v>430</v>
      </c>
      <c r="H21" s="4">
        <f t="shared" si="1"/>
        <v>31.204644412191584</v>
      </c>
      <c r="I21" s="26">
        <v>563</v>
      </c>
      <c r="J21" s="9">
        <f t="shared" si="2"/>
        <v>40.85631349782293</v>
      </c>
      <c r="K21" s="26">
        <v>147</v>
      </c>
      <c r="L21" s="27">
        <f t="shared" si="3"/>
        <v>10.667634252539914</v>
      </c>
      <c r="M21" s="26">
        <v>61</v>
      </c>
      <c r="N21" s="6">
        <f t="shared" si="4"/>
        <v>4.426705370101597</v>
      </c>
      <c r="O21" s="26">
        <v>22</v>
      </c>
      <c r="P21" s="27">
        <f t="shared" si="5"/>
        <v>1.5965166908563133</v>
      </c>
      <c r="Q21" s="26">
        <v>154</v>
      </c>
      <c r="R21" s="9">
        <f t="shared" si="6"/>
        <v>11.175616835994195</v>
      </c>
      <c r="S21" s="26">
        <v>1</v>
      </c>
      <c r="T21" s="9">
        <f t="shared" si="7"/>
        <v>0.07256894049346879</v>
      </c>
      <c r="U21" s="26">
        <v>0</v>
      </c>
      <c r="V21" s="9">
        <f t="shared" si="8"/>
        <v>0</v>
      </c>
      <c r="X21" s="47">
        <f t="shared" si="10"/>
        <v>1378</v>
      </c>
      <c r="Y21" s="16"/>
      <c r="AA21" s="16"/>
      <c r="AC21" s="16"/>
      <c r="AG21" s="16"/>
    </row>
    <row r="22" spans="2:33" ht="15.75">
      <c r="B22" s="3">
        <v>15</v>
      </c>
      <c r="C22" s="17" t="s">
        <v>15</v>
      </c>
      <c r="D22" s="59">
        <f t="shared" si="9"/>
        <v>411</v>
      </c>
      <c r="E22" s="26">
        <v>87</v>
      </c>
      <c r="F22" s="27">
        <f t="shared" si="0"/>
        <v>21.16788321167883</v>
      </c>
      <c r="G22" s="26">
        <v>138</v>
      </c>
      <c r="H22" s="4">
        <f t="shared" si="1"/>
        <v>42.592592592592595</v>
      </c>
      <c r="I22" s="26">
        <v>113</v>
      </c>
      <c r="J22" s="9">
        <f t="shared" si="2"/>
        <v>34.876543209876544</v>
      </c>
      <c r="K22" s="26">
        <v>33</v>
      </c>
      <c r="L22" s="27">
        <f t="shared" si="3"/>
        <v>10.185185185185185</v>
      </c>
      <c r="M22" s="26">
        <v>25</v>
      </c>
      <c r="N22" s="6">
        <f t="shared" si="4"/>
        <v>7.716049382716049</v>
      </c>
      <c r="O22" s="26">
        <v>4</v>
      </c>
      <c r="P22" s="27">
        <f t="shared" si="5"/>
        <v>1.2345679012345678</v>
      </c>
      <c r="Q22" s="26">
        <v>11</v>
      </c>
      <c r="R22" s="9">
        <f t="shared" si="6"/>
        <v>3.3950617283950617</v>
      </c>
      <c r="S22" s="26">
        <v>0</v>
      </c>
      <c r="T22" s="9">
        <f t="shared" si="7"/>
        <v>0</v>
      </c>
      <c r="U22" s="26">
        <v>0</v>
      </c>
      <c r="V22" s="9">
        <f t="shared" si="8"/>
        <v>0</v>
      </c>
      <c r="X22" s="47">
        <f t="shared" si="10"/>
        <v>324</v>
      </c>
      <c r="Y22" s="16"/>
      <c r="AA22" s="16"/>
      <c r="AC22" s="16"/>
      <c r="AG22" s="16"/>
    </row>
    <row r="23" spans="2:33" ht="15.75">
      <c r="B23" s="3">
        <v>16</v>
      </c>
      <c r="C23" s="17" t="s">
        <v>16</v>
      </c>
      <c r="D23" s="59">
        <f t="shared" si="9"/>
        <v>329</v>
      </c>
      <c r="E23" s="26">
        <v>23</v>
      </c>
      <c r="F23" s="27">
        <f t="shared" si="0"/>
        <v>6.990881458966565</v>
      </c>
      <c r="G23" s="26">
        <v>90</v>
      </c>
      <c r="H23" s="4">
        <f t="shared" si="1"/>
        <v>29.411764705882355</v>
      </c>
      <c r="I23" s="26">
        <v>153</v>
      </c>
      <c r="J23" s="9">
        <f t="shared" si="2"/>
        <v>50</v>
      </c>
      <c r="K23" s="26">
        <v>29</v>
      </c>
      <c r="L23" s="27">
        <f t="shared" si="3"/>
        <v>9.477124183006536</v>
      </c>
      <c r="M23" s="26">
        <v>21</v>
      </c>
      <c r="N23" s="6">
        <f t="shared" si="4"/>
        <v>6.862745098039216</v>
      </c>
      <c r="O23" s="26">
        <v>4</v>
      </c>
      <c r="P23" s="27">
        <f t="shared" si="5"/>
        <v>1.3071895424836601</v>
      </c>
      <c r="Q23" s="26">
        <v>9</v>
      </c>
      <c r="R23" s="9">
        <f t="shared" si="6"/>
        <v>2.941176470588235</v>
      </c>
      <c r="S23" s="26">
        <v>0</v>
      </c>
      <c r="T23" s="9">
        <f t="shared" si="7"/>
        <v>0</v>
      </c>
      <c r="U23" s="26">
        <v>0</v>
      </c>
      <c r="V23" s="9">
        <f t="shared" si="8"/>
        <v>0</v>
      </c>
      <c r="X23" s="47">
        <f t="shared" si="10"/>
        <v>306</v>
      </c>
      <c r="Y23" s="16"/>
      <c r="AA23" s="16"/>
      <c r="AC23" s="16"/>
      <c r="AG23" s="16"/>
    </row>
    <row r="24" spans="2:33" ht="15.75">
      <c r="B24" s="3">
        <v>17</v>
      </c>
      <c r="C24" s="17" t="s">
        <v>17</v>
      </c>
      <c r="D24" s="59">
        <f t="shared" si="9"/>
        <v>338</v>
      </c>
      <c r="E24" s="26">
        <v>69</v>
      </c>
      <c r="F24" s="27">
        <f t="shared" si="0"/>
        <v>20.414201183431953</v>
      </c>
      <c r="G24" s="26">
        <v>42</v>
      </c>
      <c r="H24" s="4">
        <f t="shared" si="1"/>
        <v>15.613382899628252</v>
      </c>
      <c r="I24" s="26">
        <v>186</v>
      </c>
      <c r="J24" s="9">
        <f t="shared" si="2"/>
        <v>69.14498141263941</v>
      </c>
      <c r="K24" s="26">
        <v>26</v>
      </c>
      <c r="L24" s="27">
        <f t="shared" si="3"/>
        <v>9.66542750929368</v>
      </c>
      <c r="M24" s="26">
        <v>7</v>
      </c>
      <c r="N24" s="6">
        <f t="shared" si="4"/>
        <v>2.6022304832713754</v>
      </c>
      <c r="O24" s="26">
        <v>2</v>
      </c>
      <c r="P24" s="27">
        <f t="shared" si="5"/>
        <v>0.7434944237918215</v>
      </c>
      <c r="Q24" s="26">
        <v>4</v>
      </c>
      <c r="R24" s="9">
        <f t="shared" si="6"/>
        <v>1.486988847583643</v>
      </c>
      <c r="S24" s="26">
        <v>2</v>
      </c>
      <c r="T24" s="9">
        <f t="shared" si="7"/>
        <v>0.7434944237918215</v>
      </c>
      <c r="U24" s="26">
        <v>0</v>
      </c>
      <c r="V24" s="9">
        <f t="shared" si="8"/>
        <v>0</v>
      </c>
      <c r="X24" s="47">
        <f t="shared" si="10"/>
        <v>269</v>
      </c>
      <c r="Y24" s="16"/>
      <c r="AA24" s="16"/>
      <c r="AC24" s="16"/>
      <c r="AG24" s="16"/>
    </row>
    <row r="25" spans="2:33" ht="15.75">
      <c r="B25" s="3">
        <v>18</v>
      </c>
      <c r="C25" s="17" t="s">
        <v>18</v>
      </c>
      <c r="D25" s="59">
        <f t="shared" si="9"/>
        <v>187</v>
      </c>
      <c r="E25" s="26">
        <v>23</v>
      </c>
      <c r="F25" s="27">
        <f t="shared" si="0"/>
        <v>12.299465240641712</v>
      </c>
      <c r="G25" s="26">
        <v>21</v>
      </c>
      <c r="H25" s="4">
        <f t="shared" si="1"/>
        <v>12.804878048780488</v>
      </c>
      <c r="I25" s="26">
        <v>114</v>
      </c>
      <c r="J25" s="9">
        <f t="shared" si="2"/>
        <v>69.51219512195121</v>
      </c>
      <c r="K25" s="26">
        <v>15</v>
      </c>
      <c r="L25" s="27">
        <f t="shared" si="3"/>
        <v>9.146341463414634</v>
      </c>
      <c r="M25" s="26">
        <v>7</v>
      </c>
      <c r="N25" s="6">
        <f t="shared" si="4"/>
        <v>4.2682926829268295</v>
      </c>
      <c r="O25" s="26">
        <v>0</v>
      </c>
      <c r="P25" s="27">
        <f t="shared" si="5"/>
        <v>0</v>
      </c>
      <c r="Q25" s="26">
        <v>7</v>
      </c>
      <c r="R25" s="9">
        <f t="shared" si="6"/>
        <v>4.2682926829268295</v>
      </c>
      <c r="S25" s="26">
        <v>0</v>
      </c>
      <c r="T25" s="9">
        <f t="shared" si="7"/>
        <v>0</v>
      </c>
      <c r="U25" s="26">
        <v>0</v>
      </c>
      <c r="V25" s="9">
        <f t="shared" si="8"/>
        <v>0</v>
      </c>
      <c r="X25" s="47">
        <f t="shared" si="10"/>
        <v>164</v>
      </c>
      <c r="Y25" s="16"/>
      <c r="AA25" s="16"/>
      <c r="AC25" s="16"/>
      <c r="AG25" s="16"/>
    </row>
    <row r="26" spans="2:33" ht="15.75">
      <c r="B26" s="3">
        <v>19</v>
      </c>
      <c r="C26" s="17" t="s">
        <v>19</v>
      </c>
      <c r="D26" s="59">
        <f t="shared" si="9"/>
        <v>648</v>
      </c>
      <c r="E26" s="26">
        <v>145</v>
      </c>
      <c r="F26" s="27">
        <f t="shared" si="0"/>
        <v>22.376543209876544</v>
      </c>
      <c r="G26" s="26">
        <v>85</v>
      </c>
      <c r="H26" s="4">
        <f t="shared" si="1"/>
        <v>16.898608349900595</v>
      </c>
      <c r="I26" s="26">
        <v>328</v>
      </c>
      <c r="J26" s="9">
        <f t="shared" si="2"/>
        <v>65.20874751491054</v>
      </c>
      <c r="K26" s="26">
        <v>27</v>
      </c>
      <c r="L26" s="27">
        <f t="shared" si="3"/>
        <v>5.36779324055666</v>
      </c>
      <c r="M26" s="26">
        <v>28</v>
      </c>
      <c r="N26" s="6">
        <f t="shared" si="4"/>
        <v>5.566600397614314</v>
      </c>
      <c r="O26" s="26">
        <v>9</v>
      </c>
      <c r="P26" s="27">
        <f t="shared" si="5"/>
        <v>1.7892644135188867</v>
      </c>
      <c r="Q26" s="26">
        <v>26</v>
      </c>
      <c r="R26" s="9">
        <f t="shared" si="6"/>
        <v>5.168986083499006</v>
      </c>
      <c r="S26" s="26">
        <v>0</v>
      </c>
      <c r="T26" s="9">
        <f t="shared" si="7"/>
        <v>0</v>
      </c>
      <c r="U26" s="26">
        <v>0</v>
      </c>
      <c r="V26" s="9">
        <f t="shared" si="8"/>
        <v>0</v>
      </c>
      <c r="X26" s="47">
        <f t="shared" si="10"/>
        <v>503</v>
      </c>
      <c r="Y26" s="16"/>
      <c r="AA26" s="16"/>
      <c r="AC26" s="16"/>
      <c r="AG26" s="16"/>
    </row>
    <row r="27" spans="2:33" ht="15.75">
      <c r="B27" s="3">
        <v>20</v>
      </c>
      <c r="C27" s="17" t="s">
        <v>20</v>
      </c>
      <c r="D27" s="59">
        <f t="shared" si="9"/>
        <v>411</v>
      </c>
      <c r="E27" s="26">
        <v>123</v>
      </c>
      <c r="F27" s="27">
        <f t="shared" si="0"/>
        <v>29.927007299270077</v>
      </c>
      <c r="G27" s="26">
        <v>84</v>
      </c>
      <c r="H27" s="4">
        <f t="shared" si="1"/>
        <v>29.166666666666668</v>
      </c>
      <c r="I27" s="26">
        <v>131</v>
      </c>
      <c r="J27" s="9">
        <f t="shared" si="2"/>
        <v>45.48611111111111</v>
      </c>
      <c r="K27" s="26">
        <v>35</v>
      </c>
      <c r="L27" s="27">
        <f t="shared" si="3"/>
        <v>12.152777777777777</v>
      </c>
      <c r="M27" s="26">
        <v>12</v>
      </c>
      <c r="N27" s="6">
        <f t="shared" si="4"/>
        <v>4.166666666666666</v>
      </c>
      <c r="O27" s="26">
        <v>5</v>
      </c>
      <c r="P27" s="27">
        <f t="shared" si="5"/>
        <v>1.7361111111111112</v>
      </c>
      <c r="Q27" s="26">
        <v>21</v>
      </c>
      <c r="R27" s="9">
        <f t="shared" si="6"/>
        <v>7.291666666666667</v>
      </c>
      <c r="S27" s="26">
        <v>0</v>
      </c>
      <c r="T27" s="9">
        <f t="shared" si="7"/>
        <v>0</v>
      </c>
      <c r="U27" s="26">
        <v>0</v>
      </c>
      <c r="V27" s="9">
        <f t="shared" si="8"/>
        <v>0</v>
      </c>
      <c r="X27" s="47">
        <f t="shared" si="10"/>
        <v>288</v>
      </c>
      <c r="Y27" s="16"/>
      <c r="AA27" s="16"/>
      <c r="AC27" s="16"/>
      <c r="AG27" s="16"/>
    </row>
    <row r="28" spans="2:33" ht="15.75">
      <c r="B28" s="3">
        <v>21</v>
      </c>
      <c r="C28" s="17" t="s">
        <v>21</v>
      </c>
      <c r="D28" s="59">
        <f t="shared" si="9"/>
        <v>376</v>
      </c>
      <c r="E28" s="26">
        <v>54</v>
      </c>
      <c r="F28" s="27">
        <f t="shared" si="0"/>
        <v>14.361702127659576</v>
      </c>
      <c r="G28" s="26">
        <v>132</v>
      </c>
      <c r="H28" s="4">
        <f t="shared" si="1"/>
        <v>40.993788819875775</v>
      </c>
      <c r="I28" s="26">
        <v>108</v>
      </c>
      <c r="J28" s="9">
        <f t="shared" si="2"/>
        <v>33.54037267080746</v>
      </c>
      <c r="K28" s="26">
        <v>32</v>
      </c>
      <c r="L28" s="27">
        <f t="shared" si="3"/>
        <v>9.937888198757763</v>
      </c>
      <c r="M28" s="26">
        <v>18</v>
      </c>
      <c r="N28" s="6">
        <f t="shared" si="4"/>
        <v>5.590062111801243</v>
      </c>
      <c r="O28" s="26">
        <v>18</v>
      </c>
      <c r="P28" s="27">
        <f t="shared" si="5"/>
        <v>5.590062111801243</v>
      </c>
      <c r="Q28" s="26">
        <v>14</v>
      </c>
      <c r="R28" s="9">
        <f t="shared" si="6"/>
        <v>4.3478260869565215</v>
      </c>
      <c r="S28" s="26">
        <v>0</v>
      </c>
      <c r="T28" s="9">
        <f t="shared" si="7"/>
        <v>0</v>
      </c>
      <c r="U28" s="26">
        <v>0</v>
      </c>
      <c r="V28" s="9">
        <f t="shared" si="8"/>
        <v>0</v>
      </c>
      <c r="W28" s="132"/>
      <c r="X28" s="47">
        <f t="shared" si="10"/>
        <v>322</v>
      </c>
      <c r="Y28" s="16"/>
      <c r="AA28" s="16"/>
      <c r="AC28" s="16"/>
      <c r="AG28" s="16"/>
    </row>
    <row r="29" spans="2:33" ht="15.75">
      <c r="B29" s="3">
        <v>22</v>
      </c>
      <c r="C29" s="17" t="s">
        <v>22</v>
      </c>
      <c r="D29" s="59">
        <f t="shared" si="9"/>
        <v>385</v>
      </c>
      <c r="E29" s="26">
        <v>59</v>
      </c>
      <c r="F29" s="27">
        <f t="shared" si="0"/>
        <v>15.324675324675324</v>
      </c>
      <c r="G29" s="26">
        <v>64</v>
      </c>
      <c r="H29" s="4">
        <f t="shared" si="1"/>
        <v>19.631901840490798</v>
      </c>
      <c r="I29" s="26">
        <v>175</v>
      </c>
      <c r="J29" s="9">
        <f t="shared" si="2"/>
        <v>53.68098159509203</v>
      </c>
      <c r="K29" s="26">
        <v>35</v>
      </c>
      <c r="L29" s="27">
        <f t="shared" si="3"/>
        <v>10.736196319018406</v>
      </c>
      <c r="M29" s="26">
        <v>31</v>
      </c>
      <c r="N29" s="6">
        <f t="shared" si="4"/>
        <v>9.509202453987731</v>
      </c>
      <c r="O29" s="26">
        <v>4</v>
      </c>
      <c r="P29" s="27">
        <f t="shared" si="5"/>
        <v>1.2269938650306749</v>
      </c>
      <c r="Q29" s="26">
        <v>17</v>
      </c>
      <c r="R29" s="9">
        <f t="shared" si="6"/>
        <v>5.214723926380368</v>
      </c>
      <c r="S29" s="26">
        <v>0</v>
      </c>
      <c r="T29" s="9">
        <f t="shared" si="7"/>
        <v>0</v>
      </c>
      <c r="U29" s="26">
        <v>0</v>
      </c>
      <c r="V29" s="9">
        <f t="shared" si="8"/>
        <v>0</v>
      </c>
      <c r="X29" s="47">
        <f t="shared" si="10"/>
        <v>326</v>
      </c>
      <c r="Y29" s="16"/>
      <c r="AA29" s="16"/>
      <c r="AC29" s="16"/>
      <c r="AG29" s="16"/>
    </row>
    <row r="30" spans="2:33" ht="15.75">
      <c r="B30" s="3">
        <v>23</v>
      </c>
      <c r="C30" s="17" t="s">
        <v>23</v>
      </c>
      <c r="D30" s="59">
        <f t="shared" si="9"/>
        <v>166</v>
      </c>
      <c r="E30" s="26">
        <v>16</v>
      </c>
      <c r="F30" s="27">
        <f t="shared" si="0"/>
        <v>9.63855421686747</v>
      </c>
      <c r="G30" s="26">
        <v>69</v>
      </c>
      <c r="H30" s="4">
        <f t="shared" si="1"/>
        <v>46</v>
      </c>
      <c r="I30" s="26">
        <v>48</v>
      </c>
      <c r="J30" s="9">
        <f t="shared" si="2"/>
        <v>32</v>
      </c>
      <c r="K30" s="26">
        <v>18</v>
      </c>
      <c r="L30" s="27">
        <f t="shared" si="3"/>
        <v>12</v>
      </c>
      <c r="M30" s="26">
        <v>7</v>
      </c>
      <c r="N30" s="6">
        <f t="shared" si="4"/>
        <v>4.666666666666667</v>
      </c>
      <c r="O30" s="26">
        <v>2</v>
      </c>
      <c r="P30" s="27">
        <f t="shared" si="5"/>
        <v>1.3333333333333335</v>
      </c>
      <c r="Q30" s="26">
        <v>6</v>
      </c>
      <c r="R30" s="9">
        <f t="shared" si="6"/>
        <v>4</v>
      </c>
      <c r="S30" s="26">
        <v>0</v>
      </c>
      <c r="T30" s="9">
        <f t="shared" si="7"/>
        <v>0</v>
      </c>
      <c r="U30" s="26">
        <v>0</v>
      </c>
      <c r="V30" s="9">
        <f t="shared" si="8"/>
        <v>0</v>
      </c>
      <c r="W30" s="132"/>
      <c r="X30" s="47">
        <f t="shared" si="10"/>
        <v>150</v>
      </c>
      <c r="Y30" s="16"/>
      <c r="AA30" s="16"/>
      <c r="AC30" s="16"/>
      <c r="AG30" s="16"/>
    </row>
    <row r="31" spans="2:33" ht="15.75">
      <c r="B31" s="3">
        <v>24</v>
      </c>
      <c r="C31" s="18" t="s">
        <v>24</v>
      </c>
      <c r="D31" s="59">
        <f t="shared" si="9"/>
        <v>334</v>
      </c>
      <c r="E31" s="26">
        <v>73</v>
      </c>
      <c r="F31" s="27">
        <f t="shared" si="0"/>
        <v>21.856287425149702</v>
      </c>
      <c r="G31" s="26">
        <v>68</v>
      </c>
      <c r="H31" s="4">
        <f t="shared" si="1"/>
        <v>26.053639846743295</v>
      </c>
      <c r="I31" s="26">
        <v>135</v>
      </c>
      <c r="J31" s="9">
        <f t="shared" si="2"/>
        <v>51.724137931034484</v>
      </c>
      <c r="K31" s="26">
        <v>26</v>
      </c>
      <c r="L31" s="27">
        <f t="shared" si="3"/>
        <v>9.961685823754788</v>
      </c>
      <c r="M31" s="26">
        <v>8</v>
      </c>
      <c r="N31" s="6">
        <f t="shared" si="4"/>
        <v>3.065134099616858</v>
      </c>
      <c r="O31" s="26">
        <v>3</v>
      </c>
      <c r="P31" s="27">
        <f t="shared" si="5"/>
        <v>1.1494252873563218</v>
      </c>
      <c r="Q31" s="26">
        <v>21</v>
      </c>
      <c r="R31" s="9">
        <f t="shared" si="6"/>
        <v>8.045977011494253</v>
      </c>
      <c r="S31" s="26">
        <v>0</v>
      </c>
      <c r="T31" s="9">
        <f t="shared" si="7"/>
        <v>0</v>
      </c>
      <c r="U31" s="26">
        <v>0</v>
      </c>
      <c r="V31" s="9">
        <f t="shared" si="8"/>
        <v>0</v>
      </c>
      <c r="X31" s="47">
        <f t="shared" si="10"/>
        <v>261</v>
      </c>
      <c r="Y31" s="16"/>
      <c r="AA31" s="16"/>
      <c r="AC31" s="16"/>
      <c r="AG31" s="16"/>
    </row>
    <row r="32" spans="2:33" ht="15.75">
      <c r="B32" s="3">
        <v>25</v>
      </c>
      <c r="C32" s="18" t="s">
        <v>25</v>
      </c>
      <c r="D32" s="59">
        <f t="shared" si="9"/>
        <v>715</v>
      </c>
      <c r="E32" s="26">
        <v>129</v>
      </c>
      <c r="F32" s="27">
        <f t="shared" si="0"/>
        <v>18.041958041958043</v>
      </c>
      <c r="G32" s="26">
        <v>193</v>
      </c>
      <c r="H32" s="4">
        <f t="shared" si="1"/>
        <v>32.93515358361775</v>
      </c>
      <c r="I32" s="26">
        <v>288</v>
      </c>
      <c r="J32" s="9">
        <f t="shared" si="2"/>
        <v>49.14675767918089</v>
      </c>
      <c r="K32" s="26">
        <v>53</v>
      </c>
      <c r="L32" s="27">
        <f t="shared" si="3"/>
        <v>9.044368600682594</v>
      </c>
      <c r="M32" s="26">
        <v>22</v>
      </c>
      <c r="N32" s="6">
        <f t="shared" si="4"/>
        <v>3.754266211604096</v>
      </c>
      <c r="O32" s="26">
        <v>7</v>
      </c>
      <c r="P32" s="27">
        <f t="shared" si="5"/>
        <v>1.1945392491467577</v>
      </c>
      <c r="Q32" s="26">
        <v>21</v>
      </c>
      <c r="R32" s="9">
        <f t="shared" si="6"/>
        <v>3.583617747440273</v>
      </c>
      <c r="S32" s="26">
        <v>2</v>
      </c>
      <c r="T32" s="9">
        <f t="shared" si="7"/>
        <v>0.3412969283276451</v>
      </c>
      <c r="U32" s="26">
        <v>0</v>
      </c>
      <c r="V32" s="9">
        <f t="shared" si="8"/>
        <v>0</v>
      </c>
      <c r="W32" s="132"/>
      <c r="X32" s="47">
        <f t="shared" si="10"/>
        <v>586</v>
      </c>
      <c r="Y32" s="16"/>
      <c r="AA32" s="16"/>
      <c r="AC32" s="16"/>
      <c r="AG32" s="16"/>
    </row>
    <row r="33" spans="2:33" ht="15.75">
      <c r="B33" s="3">
        <v>26</v>
      </c>
      <c r="C33" s="62" t="s">
        <v>44</v>
      </c>
      <c r="D33" s="59">
        <f t="shared" si="9"/>
        <v>312</v>
      </c>
      <c r="E33" s="26">
        <v>92</v>
      </c>
      <c r="F33" s="27">
        <f t="shared" si="0"/>
        <v>29.48717948717949</v>
      </c>
      <c r="G33" s="26">
        <v>58</v>
      </c>
      <c r="H33" s="4">
        <f t="shared" si="1"/>
        <v>26.36363636363636</v>
      </c>
      <c r="I33" s="26">
        <v>117</v>
      </c>
      <c r="J33" s="9">
        <f t="shared" si="2"/>
        <v>53.18181818181819</v>
      </c>
      <c r="K33" s="26">
        <v>9</v>
      </c>
      <c r="L33" s="27">
        <f t="shared" si="3"/>
        <v>4.090909090909091</v>
      </c>
      <c r="M33" s="26">
        <v>15</v>
      </c>
      <c r="N33" s="6">
        <f t="shared" si="4"/>
        <v>6.8181818181818175</v>
      </c>
      <c r="O33" s="26">
        <v>3</v>
      </c>
      <c r="P33" s="27">
        <f t="shared" si="5"/>
        <v>1.3636363636363635</v>
      </c>
      <c r="Q33" s="26">
        <v>18</v>
      </c>
      <c r="R33" s="9">
        <f t="shared" si="6"/>
        <v>8.181818181818182</v>
      </c>
      <c r="S33" s="26">
        <v>0</v>
      </c>
      <c r="T33" s="9">
        <f t="shared" si="7"/>
        <v>0</v>
      </c>
      <c r="U33" s="26">
        <v>0</v>
      </c>
      <c r="V33" s="9">
        <f t="shared" si="8"/>
        <v>0</v>
      </c>
      <c r="X33" s="47">
        <f t="shared" si="10"/>
        <v>220</v>
      </c>
      <c r="Y33" s="16"/>
      <c r="AA33" s="16"/>
      <c r="AC33" s="16"/>
      <c r="AG33" s="16"/>
    </row>
    <row r="34" spans="2:33" ht="16.5" thickBot="1">
      <c r="B34" s="3">
        <v>27</v>
      </c>
      <c r="C34" s="62" t="s">
        <v>65</v>
      </c>
      <c r="D34" s="59">
        <f t="shared" si="9"/>
        <v>113</v>
      </c>
      <c r="E34" s="26">
        <v>12</v>
      </c>
      <c r="F34" s="27">
        <f t="shared" si="0"/>
        <v>10.619469026548673</v>
      </c>
      <c r="G34" s="26">
        <v>22</v>
      </c>
      <c r="H34" s="4">
        <f t="shared" si="1"/>
        <v>21.782178217821784</v>
      </c>
      <c r="I34" s="26">
        <v>70</v>
      </c>
      <c r="J34" s="9">
        <f t="shared" si="2"/>
        <v>69.3069306930693</v>
      </c>
      <c r="K34" s="26">
        <v>1</v>
      </c>
      <c r="L34" s="27">
        <f t="shared" si="3"/>
        <v>0.9900990099009901</v>
      </c>
      <c r="M34" s="26">
        <v>1</v>
      </c>
      <c r="N34" s="6">
        <f t="shared" si="4"/>
        <v>0.9900990099009901</v>
      </c>
      <c r="O34" s="26">
        <v>0</v>
      </c>
      <c r="P34" s="27">
        <f t="shared" si="5"/>
        <v>0</v>
      </c>
      <c r="Q34" s="26">
        <v>7</v>
      </c>
      <c r="R34" s="9">
        <f t="shared" si="6"/>
        <v>6.9306930693069315</v>
      </c>
      <c r="S34" s="26">
        <v>0</v>
      </c>
      <c r="T34" s="9">
        <f t="shared" si="7"/>
        <v>0</v>
      </c>
      <c r="U34" s="26">
        <v>0</v>
      </c>
      <c r="V34" s="9">
        <f t="shared" si="8"/>
        <v>0</v>
      </c>
      <c r="X34" s="47">
        <f t="shared" si="10"/>
        <v>101</v>
      </c>
      <c r="Y34" s="16"/>
      <c r="AA34" s="16"/>
      <c r="AC34" s="16"/>
      <c r="AG34" s="16"/>
    </row>
    <row r="35" spans="2:26" ht="16.5" thickBot="1">
      <c r="B35" s="155" t="s">
        <v>45</v>
      </c>
      <c r="C35" s="156"/>
      <c r="D35" s="60">
        <f>SUM(D8:D32)</f>
        <v>13734</v>
      </c>
      <c r="E35" s="60">
        <f>SUM(E8:E34)</f>
        <v>2826</v>
      </c>
      <c r="F35" s="74">
        <f t="shared" si="0"/>
        <v>20.57667103538663</v>
      </c>
      <c r="G35" s="60">
        <f>SUM(G8:G34)</f>
        <v>2945</v>
      </c>
      <c r="H35" s="28">
        <f t="shared" si="1"/>
        <v>26.743552488194695</v>
      </c>
      <c r="I35" s="60">
        <f>SUM(I8:I34)</f>
        <v>5960</v>
      </c>
      <c r="J35" s="45">
        <f t="shared" si="2"/>
        <v>54.122775154377045</v>
      </c>
      <c r="K35" s="60">
        <f>SUM(K8:K34)</f>
        <v>1136</v>
      </c>
      <c r="L35" s="74">
        <f t="shared" si="3"/>
        <v>10.316018888485289</v>
      </c>
      <c r="M35" s="60">
        <f>SUM(M8:M34)</f>
        <v>527</v>
      </c>
      <c r="N35" s="54">
        <f t="shared" si="4"/>
        <v>4.785688339992735</v>
      </c>
      <c r="O35" s="60">
        <f>SUM(O8:O34)</f>
        <v>153</v>
      </c>
      <c r="P35" s="74">
        <f t="shared" si="5"/>
        <v>1.3893933890301489</v>
      </c>
      <c r="Q35" s="60">
        <f>SUM(Q8:Q34)</f>
        <v>600</v>
      </c>
      <c r="R35" s="45">
        <f t="shared" si="6"/>
        <v>5.448601525608427</v>
      </c>
      <c r="S35" s="60">
        <f>SUM(S8:S34)</f>
        <v>12</v>
      </c>
      <c r="T35" s="45">
        <f t="shared" si="7"/>
        <v>0.10897203051216856</v>
      </c>
      <c r="U35" s="60">
        <f>SUM(U8:U32)</f>
        <v>0</v>
      </c>
      <c r="V35" s="45">
        <f t="shared" si="8"/>
        <v>0</v>
      </c>
      <c r="X35" s="36">
        <f>SUM(X8:X32)</f>
        <v>11012</v>
      </c>
      <c r="Y35" s="16"/>
      <c r="Z35" s="16"/>
    </row>
    <row r="36" spans="2:26" ht="16.5" thickBot="1">
      <c r="B36" s="187" t="s">
        <v>46</v>
      </c>
      <c r="C36" s="188"/>
      <c r="D36" s="60">
        <f>SUM(D8:D34)</f>
        <v>14159</v>
      </c>
      <c r="E36" s="75">
        <f>SUM(E8:E34)</f>
        <v>2826</v>
      </c>
      <c r="F36" s="74">
        <f t="shared" si="0"/>
        <v>19.959036655131012</v>
      </c>
      <c r="G36" s="75">
        <f>SUM(G8:G34)</f>
        <v>2945</v>
      </c>
      <c r="H36" s="28">
        <f t="shared" si="1"/>
        <v>25.98605841348275</v>
      </c>
      <c r="I36" s="76">
        <f>SUM(I8:I34)</f>
        <v>5960</v>
      </c>
      <c r="J36" s="45">
        <f t="shared" si="2"/>
        <v>52.589782052413305</v>
      </c>
      <c r="K36" s="75">
        <f>SUM(K8:K34)</f>
        <v>1136</v>
      </c>
      <c r="L36" s="74">
        <f t="shared" si="3"/>
        <v>10.023824230124417</v>
      </c>
      <c r="M36" s="75">
        <f>SUM(M8:M34)</f>
        <v>527</v>
      </c>
      <c r="N36" s="54">
        <f t="shared" si="4"/>
        <v>4.650136768728492</v>
      </c>
      <c r="O36" s="76">
        <f>SUM(O8:O34)</f>
        <v>153</v>
      </c>
      <c r="P36" s="74">
        <f t="shared" si="5"/>
        <v>1.3500397070502075</v>
      </c>
      <c r="Q36" s="75">
        <f>SUM(Q8:Q34)</f>
        <v>600</v>
      </c>
      <c r="R36" s="45">
        <f t="shared" si="6"/>
        <v>5.294273360981205</v>
      </c>
      <c r="S36" s="75">
        <f>SUM(S8:S34)</f>
        <v>12</v>
      </c>
      <c r="T36" s="45">
        <f t="shared" si="7"/>
        <v>0.10588546721962411</v>
      </c>
      <c r="U36" s="75">
        <f>SUM(U8:U34)</f>
        <v>0</v>
      </c>
      <c r="V36" s="45">
        <f t="shared" si="8"/>
        <v>0</v>
      </c>
      <c r="X36" s="36">
        <f>SUM(X8:X34)</f>
        <v>11333</v>
      </c>
      <c r="Z36" s="16"/>
    </row>
    <row r="37" spans="2:22" ht="12.75">
      <c r="B37" s="161" t="s">
        <v>54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</row>
    <row r="38" spans="2:22" ht="12.75">
      <c r="B38" s="165" t="s">
        <v>36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4"/>
      <c r="V38" s="14"/>
    </row>
  </sheetData>
  <sheetProtection/>
  <mergeCells count="22">
    <mergeCell ref="T1:V1"/>
    <mergeCell ref="B2:V2"/>
    <mergeCell ref="B3:B7"/>
    <mergeCell ref="C3:C7"/>
    <mergeCell ref="D3:F3"/>
    <mergeCell ref="G3:J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X3:X7"/>
    <mergeCell ref="D4:D7"/>
    <mergeCell ref="E4:F6"/>
    <mergeCell ref="G4:H6"/>
    <mergeCell ref="I4:J6"/>
    <mergeCell ref="K3:L6"/>
    <mergeCell ref="M3:P3"/>
  </mergeCells>
  <printOptions/>
  <pageMargins left="0.7" right="0.7" top="0.75" bottom="0.75" header="0.3" footer="0.3"/>
  <pageSetup horizontalDpi="600" verticalDpi="600" orientation="landscape" paperSize="9" scale="79" r:id="rId1"/>
  <colBreaks count="1" manualBreakCount="1"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AG38"/>
  <sheetViews>
    <sheetView zoomScalePageLayoutView="0" workbookViewId="0" topLeftCell="A7">
      <selection activeCell="M13" sqref="M13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8" width="6.8515625" style="0" customWidth="1"/>
    <col min="9" max="9" width="7.421875" style="0" customWidth="1"/>
    <col min="10" max="21" width="6.8515625" style="0" customWidth="1"/>
    <col min="22" max="22" width="8.7109375" style="0" customWidth="1"/>
  </cols>
  <sheetData>
    <row r="1" spans="20:22" ht="15.75">
      <c r="T1" s="150"/>
      <c r="U1" s="150"/>
      <c r="V1" s="150"/>
    </row>
    <row r="2" spans="2:22" ht="21" customHeight="1" thickBot="1">
      <c r="B2" s="198" t="s">
        <v>68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2:24" ht="28.5" customHeight="1" thickBot="1">
      <c r="B3" s="157" t="s">
        <v>0</v>
      </c>
      <c r="C3" s="159" t="s">
        <v>26</v>
      </c>
      <c r="D3" s="199" t="s">
        <v>40</v>
      </c>
      <c r="E3" s="199"/>
      <c r="F3" s="199"/>
      <c r="G3" s="200" t="s">
        <v>28</v>
      </c>
      <c r="H3" s="200"/>
      <c r="I3" s="200"/>
      <c r="J3" s="201"/>
      <c r="K3" s="138" t="s">
        <v>29</v>
      </c>
      <c r="L3" s="144"/>
      <c r="M3" s="170" t="s">
        <v>30</v>
      </c>
      <c r="N3" s="171"/>
      <c r="O3" s="171"/>
      <c r="P3" s="197"/>
      <c r="Q3" s="138" t="s">
        <v>51</v>
      </c>
      <c r="R3" s="144"/>
      <c r="S3" s="138" t="s">
        <v>52</v>
      </c>
      <c r="T3" s="144"/>
      <c r="U3" s="147" t="s">
        <v>31</v>
      </c>
      <c r="V3" s="144"/>
      <c r="X3" s="135" t="s">
        <v>43</v>
      </c>
    </row>
    <row r="4" spans="2:24" ht="12.75">
      <c r="B4" s="166"/>
      <c r="C4" s="168"/>
      <c r="D4" s="194" t="s">
        <v>39</v>
      </c>
      <c r="E4" s="138" t="s">
        <v>42</v>
      </c>
      <c r="F4" s="144"/>
      <c r="G4" s="138" t="s">
        <v>32</v>
      </c>
      <c r="H4" s="139"/>
      <c r="I4" s="139" t="s">
        <v>33</v>
      </c>
      <c r="J4" s="144"/>
      <c r="K4" s="140"/>
      <c r="L4" s="145"/>
      <c r="M4" s="138" t="s">
        <v>37</v>
      </c>
      <c r="N4" s="139"/>
      <c r="O4" s="139" t="s">
        <v>38</v>
      </c>
      <c r="P4" s="144"/>
      <c r="Q4" s="140"/>
      <c r="R4" s="145"/>
      <c r="S4" s="140"/>
      <c r="T4" s="145"/>
      <c r="U4" s="148"/>
      <c r="V4" s="145"/>
      <c r="X4" s="136"/>
    </row>
    <row r="5" spans="2:24" ht="12.75">
      <c r="B5" s="166"/>
      <c r="C5" s="168"/>
      <c r="D5" s="195"/>
      <c r="E5" s="140"/>
      <c r="F5" s="145"/>
      <c r="G5" s="140"/>
      <c r="H5" s="141"/>
      <c r="I5" s="141"/>
      <c r="J5" s="145"/>
      <c r="K5" s="140"/>
      <c r="L5" s="145"/>
      <c r="M5" s="140"/>
      <c r="N5" s="141"/>
      <c r="O5" s="141"/>
      <c r="P5" s="145"/>
      <c r="Q5" s="140"/>
      <c r="R5" s="145"/>
      <c r="S5" s="140"/>
      <c r="T5" s="145"/>
      <c r="U5" s="148"/>
      <c r="V5" s="145"/>
      <c r="X5" s="136"/>
    </row>
    <row r="6" spans="2:24" ht="12.75">
      <c r="B6" s="166"/>
      <c r="C6" s="168"/>
      <c r="D6" s="195"/>
      <c r="E6" s="140"/>
      <c r="F6" s="145"/>
      <c r="G6" s="140"/>
      <c r="H6" s="141"/>
      <c r="I6" s="141"/>
      <c r="J6" s="145"/>
      <c r="K6" s="140"/>
      <c r="L6" s="145"/>
      <c r="M6" s="140"/>
      <c r="N6" s="141"/>
      <c r="O6" s="141"/>
      <c r="P6" s="145"/>
      <c r="Q6" s="140"/>
      <c r="R6" s="145"/>
      <c r="S6" s="140"/>
      <c r="T6" s="145"/>
      <c r="U6" s="148"/>
      <c r="V6" s="145"/>
      <c r="X6" s="136"/>
    </row>
    <row r="7" spans="2:25" ht="13.5" thickBot="1">
      <c r="B7" s="167"/>
      <c r="C7" s="169"/>
      <c r="D7" s="196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1" t="s">
        <v>27</v>
      </c>
      <c r="K7" s="22" t="s">
        <v>34</v>
      </c>
      <c r="L7" s="21" t="s">
        <v>27</v>
      </c>
      <c r="M7" s="22" t="s">
        <v>34</v>
      </c>
      <c r="N7" s="20" t="s">
        <v>27</v>
      </c>
      <c r="O7" s="20" t="s">
        <v>34</v>
      </c>
      <c r="P7" s="21" t="s">
        <v>27</v>
      </c>
      <c r="Q7" s="22" t="s">
        <v>34</v>
      </c>
      <c r="R7" s="21" t="s">
        <v>27</v>
      </c>
      <c r="S7" s="22" t="s">
        <v>34</v>
      </c>
      <c r="T7" s="21" t="s">
        <v>27</v>
      </c>
      <c r="U7" s="19" t="s">
        <v>34</v>
      </c>
      <c r="V7" s="21" t="s">
        <v>27</v>
      </c>
      <c r="X7" s="137"/>
      <c r="Y7" s="16"/>
    </row>
    <row r="8" spans="2:33" ht="15.75">
      <c r="B8" s="2">
        <v>1</v>
      </c>
      <c r="C8" s="17" t="s">
        <v>1</v>
      </c>
      <c r="D8" s="57">
        <f>SUM(E8+G8+I8+K8+M8+O8+Q8+S8+U8)</f>
        <v>95</v>
      </c>
      <c r="E8" s="26">
        <v>42</v>
      </c>
      <c r="F8" s="27">
        <f aca="true" t="shared" si="0" ref="F8:F36">E8/D8*100</f>
        <v>44.21052631578947</v>
      </c>
      <c r="G8" s="26">
        <v>4</v>
      </c>
      <c r="H8" s="4">
        <f aca="true" t="shared" si="1" ref="H8:H36">G8/X8*100</f>
        <v>7.547169811320755</v>
      </c>
      <c r="I8" s="26">
        <v>36</v>
      </c>
      <c r="J8" s="9">
        <f aca="true" t="shared" si="2" ref="J8:J36">I8/X8*100</f>
        <v>67.9245283018868</v>
      </c>
      <c r="K8" s="26">
        <v>8</v>
      </c>
      <c r="L8" s="27">
        <f aca="true" t="shared" si="3" ref="L8:L36">K8/X8*100</f>
        <v>15.09433962264151</v>
      </c>
      <c r="M8" s="26">
        <v>2</v>
      </c>
      <c r="N8" s="6">
        <f aca="true" t="shared" si="4" ref="N8:N36">M8/X8*100</f>
        <v>3.7735849056603774</v>
      </c>
      <c r="O8" s="26">
        <v>0</v>
      </c>
      <c r="P8" s="27">
        <f aca="true" t="shared" si="5" ref="P8:P36">O8/X8*100</f>
        <v>0</v>
      </c>
      <c r="Q8" s="26">
        <v>3</v>
      </c>
      <c r="R8" s="9">
        <f aca="true" t="shared" si="6" ref="R8:R36">Q8/X8*100</f>
        <v>5.660377358490567</v>
      </c>
      <c r="S8" s="26">
        <v>0</v>
      </c>
      <c r="T8" s="9">
        <f aca="true" t="shared" si="7" ref="T8:T36">S8/X8*100</f>
        <v>0</v>
      </c>
      <c r="U8" s="26">
        <v>0</v>
      </c>
      <c r="V8" s="9">
        <f aca="true" t="shared" si="8" ref="V8:V36">U8/X8*100</f>
        <v>0</v>
      </c>
      <c r="W8" s="132"/>
      <c r="X8" s="47">
        <f>D8-E8</f>
        <v>53</v>
      </c>
      <c r="Y8" s="16"/>
      <c r="AA8" s="16"/>
      <c r="AC8" s="16"/>
      <c r="AG8" s="16"/>
    </row>
    <row r="9" spans="2:33" ht="15.75">
      <c r="B9" s="3">
        <v>2</v>
      </c>
      <c r="C9" s="17" t="s">
        <v>2</v>
      </c>
      <c r="D9" s="59">
        <f aca="true" t="shared" si="9" ref="D9:D34">SUM(E9+G9+I9+K9+M9+O9+Q9+S9+U9)</f>
        <v>109</v>
      </c>
      <c r="E9" s="26">
        <v>51</v>
      </c>
      <c r="F9" s="27">
        <f t="shared" si="0"/>
        <v>46.788990825688074</v>
      </c>
      <c r="G9" s="26">
        <v>12</v>
      </c>
      <c r="H9" s="4">
        <f t="shared" si="1"/>
        <v>20.689655172413794</v>
      </c>
      <c r="I9" s="26">
        <v>25</v>
      </c>
      <c r="J9" s="9">
        <f t="shared" si="2"/>
        <v>43.103448275862064</v>
      </c>
      <c r="K9" s="26">
        <v>10</v>
      </c>
      <c r="L9" s="27">
        <f t="shared" si="3"/>
        <v>17.24137931034483</v>
      </c>
      <c r="M9" s="26">
        <v>8</v>
      </c>
      <c r="N9" s="6">
        <f t="shared" si="4"/>
        <v>13.793103448275861</v>
      </c>
      <c r="O9" s="26">
        <v>0</v>
      </c>
      <c r="P9" s="27">
        <f t="shared" si="5"/>
        <v>0</v>
      </c>
      <c r="Q9" s="26">
        <v>3</v>
      </c>
      <c r="R9" s="9">
        <f t="shared" si="6"/>
        <v>5.172413793103448</v>
      </c>
      <c r="S9" s="26">
        <v>0</v>
      </c>
      <c r="T9" s="9">
        <f t="shared" si="7"/>
        <v>0</v>
      </c>
      <c r="U9" s="26">
        <v>0</v>
      </c>
      <c r="V9" s="9">
        <f t="shared" si="8"/>
        <v>0</v>
      </c>
      <c r="X9" s="47">
        <f aca="true" t="shared" si="10" ref="X9:X34">D9-E9</f>
        <v>58</v>
      </c>
      <c r="Y9" s="16"/>
      <c r="AA9" s="16"/>
      <c r="AC9" s="16"/>
      <c r="AG9" s="16"/>
    </row>
    <row r="10" spans="2:33" ht="15.75">
      <c r="B10" s="3">
        <v>3</v>
      </c>
      <c r="C10" s="17" t="s">
        <v>3</v>
      </c>
      <c r="D10" s="59">
        <f t="shared" si="9"/>
        <v>382</v>
      </c>
      <c r="E10" s="26">
        <v>161</v>
      </c>
      <c r="F10" s="27">
        <f t="shared" si="0"/>
        <v>42.14659685863874</v>
      </c>
      <c r="G10" s="26">
        <v>32</v>
      </c>
      <c r="H10" s="4">
        <f t="shared" si="1"/>
        <v>14.479638009049776</v>
      </c>
      <c r="I10" s="26">
        <v>125</v>
      </c>
      <c r="J10" s="9">
        <f t="shared" si="2"/>
        <v>56.56108597285068</v>
      </c>
      <c r="K10" s="26">
        <v>33</v>
      </c>
      <c r="L10" s="27">
        <f t="shared" si="3"/>
        <v>14.93212669683258</v>
      </c>
      <c r="M10" s="26">
        <v>17</v>
      </c>
      <c r="N10" s="6">
        <f t="shared" si="4"/>
        <v>7.6923076923076925</v>
      </c>
      <c r="O10" s="26">
        <v>5</v>
      </c>
      <c r="P10" s="27">
        <f t="shared" si="5"/>
        <v>2.262443438914027</v>
      </c>
      <c r="Q10" s="26">
        <v>9</v>
      </c>
      <c r="R10" s="9">
        <f t="shared" si="6"/>
        <v>4.072398190045249</v>
      </c>
      <c r="S10" s="26">
        <v>0</v>
      </c>
      <c r="T10" s="9">
        <f t="shared" si="7"/>
        <v>0</v>
      </c>
      <c r="U10" s="26">
        <v>0</v>
      </c>
      <c r="V10" s="9">
        <f t="shared" si="8"/>
        <v>0</v>
      </c>
      <c r="W10" s="132"/>
      <c r="X10" s="47">
        <f t="shared" si="10"/>
        <v>221</v>
      </c>
      <c r="Y10" s="16"/>
      <c r="AA10" s="16"/>
      <c r="AC10" s="16"/>
      <c r="AG10" s="16"/>
    </row>
    <row r="11" spans="2:33" ht="15.75">
      <c r="B11" s="3">
        <v>4</v>
      </c>
      <c r="C11" s="17" t="s">
        <v>4</v>
      </c>
      <c r="D11" s="59">
        <f t="shared" si="9"/>
        <v>185</v>
      </c>
      <c r="E11" s="26">
        <v>99</v>
      </c>
      <c r="F11" s="27">
        <f t="shared" si="0"/>
        <v>53.51351351351351</v>
      </c>
      <c r="G11" s="26">
        <v>31</v>
      </c>
      <c r="H11" s="4">
        <f t="shared" si="1"/>
        <v>36.04651162790697</v>
      </c>
      <c r="I11" s="26">
        <v>32</v>
      </c>
      <c r="J11" s="9">
        <f t="shared" si="2"/>
        <v>37.2093023255814</v>
      </c>
      <c r="K11" s="26">
        <v>16</v>
      </c>
      <c r="L11" s="27">
        <f t="shared" si="3"/>
        <v>18.6046511627907</v>
      </c>
      <c r="M11" s="26">
        <v>5</v>
      </c>
      <c r="N11" s="6">
        <f t="shared" si="4"/>
        <v>5.813953488372093</v>
      </c>
      <c r="O11" s="26">
        <v>0</v>
      </c>
      <c r="P11" s="27">
        <f t="shared" si="5"/>
        <v>0</v>
      </c>
      <c r="Q11" s="26">
        <v>2</v>
      </c>
      <c r="R11" s="9">
        <f t="shared" si="6"/>
        <v>2.3255813953488373</v>
      </c>
      <c r="S11" s="26">
        <v>0</v>
      </c>
      <c r="T11" s="9">
        <f t="shared" si="7"/>
        <v>0</v>
      </c>
      <c r="U11" s="26">
        <v>0</v>
      </c>
      <c r="V11" s="9">
        <f t="shared" si="8"/>
        <v>0</v>
      </c>
      <c r="X11" s="47">
        <f t="shared" si="10"/>
        <v>86</v>
      </c>
      <c r="Y11" s="16"/>
      <c r="AA11" s="16"/>
      <c r="AC11" s="16"/>
      <c r="AG11" s="16"/>
    </row>
    <row r="12" spans="2:33" ht="15.75">
      <c r="B12" s="3">
        <v>5</v>
      </c>
      <c r="C12" s="17" t="s">
        <v>5</v>
      </c>
      <c r="D12" s="59">
        <f t="shared" si="9"/>
        <v>90</v>
      </c>
      <c r="E12" s="26">
        <v>38</v>
      </c>
      <c r="F12" s="27">
        <f t="shared" si="0"/>
        <v>42.22222222222222</v>
      </c>
      <c r="G12" s="26">
        <v>20</v>
      </c>
      <c r="H12" s="4">
        <f t="shared" si="1"/>
        <v>38.46153846153847</v>
      </c>
      <c r="I12" s="26">
        <v>15</v>
      </c>
      <c r="J12" s="9">
        <f t="shared" si="2"/>
        <v>28.846153846153843</v>
      </c>
      <c r="K12" s="26">
        <v>8</v>
      </c>
      <c r="L12" s="27">
        <f t="shared" si="3"/>
        <v>15.384615384615385</v>
      </c>
      <c r="M12" s="26">
        <v>2</v>
      </c>
      <c r="N12" s="6">
        <f t="shared" si="4"/>
        <v>3.8461538461538463</v>
      </c>
      <c r="O12" s="26">
        <v>0</v>
      </c>
      <c r="P12" s="27">
        <f t="shared" si="5"/>
        <v>0</v>
      </c>
      <c r="Q12" s="26">
        <v>7</v>
      </c>
      <c r="R12" s="9">
        <f t="shared" si="6"/>
        <v>13.461538461538462</v>
      </c>
      <c r="S12" s="26">
        <v>0</v>
      </c>
      <c r="T12" s="9">
        <f t="shared" si="7"/>
        <v>0</v>
      </c>
      <c r="U12" s="26">
        <v>0</v>
      </c>
      <c r="V12" s="9">
        <f t="shared" si="8"/>
        <v>0</v>
      </c>
      <c r="X12" s="47">
        <f t="shared" si="10"/>
        <v>52</v>
      </c>
      <c r="Y12" s="16"/>
      <c r="AA12" s="16"/>
      <c r="AC12" s="16"/>
      <c r="AG12" s="16"/>
    </row>
    <row r="13" spans="2:33" ht="15.75">
      <c r="B13" s="3">
        <v>6</v>
      </c>
      <c r="C13" s="17" t="s">
        <v>6</v>
      </c>
      <c r="D13" s="59">
        <f t="shared" si="9"/>
        <v>94</v>
      </c>
      <c r="E13" s="26">
        <v>36</v>
      </c>
      <c r="F13" s="27">
        <f t="shared" si="0"/>
        <v>38.297872340425535</v>
      </c>
      <c r="G13" s="26">
        <v>26</v>
      </c>
      <c r="H13" s="4">
        <f t="shared" si="1"/>
        <v>44.827586206896555</v>
      </c>
      <c r="I13" s="26">
        <v>13</v>
      </c>
      <c r="J13" s="9">
        <f t="shared" si="2"/>
        <v>22.413793103448278</v>
      </c>
      <c r="K13" s="26">
        <v>5</v>
      </c>
      <c r="L13" s="27">
        <f t="shared" si="3"/>
        <v>8.620689655172415</v>
      </c>
      <c r="M13" s="26">
        <v>5</v>
      </c>
      <c r="N13" s="6">
        <f t="shared" si="4"/>
        <v>8.620689655172415</v>
      </c>
      <c r="O13" s="26">
        <v>1</v>
      </c>
      <c r="P13" s="27">
        <f t="shared" si="5"/>
        <v>1.7241379310344827</v>
      </c>
      <c r="Q13" s="26">
        <v>8</v>
      </c>
      <c r="R13" s="9">
        <f t="shared" si="6"/>
        <v>13.793103448275861</v>
      </c>
      <c r="S13" s="26">
        <v>0</v>
      </c>
      <c r="T13" s="9">
        <f t="shared" si="7"/>
        <v>0</v>
      </c>
      <c r="U13" s="26">
        <v>0</v>
      </c>
      <c r="V13" s="9">
        <f t="shared" si="8"/>
        <v>0</v>
      </c>
      <c r="X13" s="47">
        <f t="shared" si="10"/>
        <v>58</v>
      </c>
      <c r="Y13" s="16"/>
      <c r="AA13" s="16"/>
      <c r="AC13" s="16"/>
      <c r="AG13" s="16"/>
    </row>
    <row r="14" spans="2:33" ht="15.75">
      <c r="B14" s="3">
        <v>7</v>
      </c>
      <c r="C14" s="17" t="s">
        <v>7</v>
      </c>
      <c r="D14" s="59">
        <f t="shared" si="9"/>
        <v>177</v>
      </c>
      <c r="E14" s="26">
        <v>101</v>
      </c>
      <c r="F14" s="27">
        <f t="shared" si="0"/>
        <v>57.06214689265536</v>
      </c>
      <c r="G14" s="26">
        <v>13</v>
      </c>
      <c r="H14" s="4">
        <f t="shared" si="1"/>
        <v>17.105263157894736</v>
      </c>
      <c r="I14" s="26">
        <v>41</v>
      </c>
      <c r="J14" s="9">
        <f t="shared" si="2"/>
        <v>53.94736842105263</v>
      </c>
      <c r="K14" s="26">
        <v>6</v>
      </c>
      <c r="L14" s="27">
        <f t="shared" si="3"/>
        <v>7.894736842105263</v>
      </c>
      <c r="M14" s="26">
        <v>6</v>
      </c>
      <c r="N14" s="6">
        <f t="shared" si="4"/>
        <v>7.894736842105263</v>
      </c>
      <c r="O14" s="26">
        <v>1</v>
      </c>
      <c r="P14" s="27">
        <f t="shared" si="5"/>
        <v>1.3157894736842104</v>
      </c>
      <c r="Q14" s="26">
        <v>9</v>
      </c>
      <c r="R14" s="9">
        <f t="shared" si="6"/>
        <v>11.842105263157894</v>
      </c>
      <c r="S14" s="26">
        <v>0</v>
      </c>
      <c r="T14" s="9">
        <f t="shared" si="7"/>
        <v>0</v>
      </c>
      <c r="U14" s="26">
        <v>0</v>
      </c>
      <c r="V14" s="9">
        <f t="shared" si="8"/>
        <v>0</v>
      </c>
      <c r="X14" s="47">
        <f t="shared" si="10"/>
        <v>76</v>
      </c>
      <c r="Y14" s="16"/>
      <c r="AA14" s="16"/>
      <c r="AC14" s="16"/>
      <c r="AG14" s="16"/>
    </row>
    <row r="15" spans="2:33" ht="15.75">
      <c r="B15" s="3">
        <v>8</v>
      </c>
      <c r="C15" s="17" t="s">
        <v>8</v>
      </c>
      <c r="D15" s="59">
        <f t="shared" si="9"/>
        <v>65</v>
      </c>
      <c r="E15" s="26">
        <v>18</v>
      </c>
      <c r="F15" s="27">
        <f t="shared" si="0"/>
        <v>27.692307692307693</v>
      </c>
      <c r="G15" s="26">
        <v>20</v>
      </c>
      <c r="H15" s="4">
        <f t="shared" si="1"/>
        <v>42.5531914893617</v>
      </c>
      <c r="I15" s="26">
        <v>15</v>
      </c>
      <c r="J15" s="9">
        <f t="shared" si="2"/>
        <v>31.914893617021278</v>
      </c>
      <c r="K15" s="26">
        <v>3</v>
      </c>
      <c r="L15" s="27">
        <f t="shared" si="3"/>
        <v>6.382978723404255</v>
      </c>
      <c r="M15" s="26">
        <v>4</v>
      </c>
      <c r="N15" s="6">
        <f t="shared" si="4"/>
        <v>8.51063829787234</v>
      </c>
      <c r="O15" s="26">
        <v>0</v>
      </c>
      <c r="P15" s="27">
        <f t="shared" si="5"/>
        <v>0</v>
      </c>
      <c r="Q15" s="26">
        <v>5</v>
      </c>
      <c r="R15" s="9">
        <f t="shared" si="6"/>
        <v>10.638297872340425</v>
      </c>
      <c r="S15" s="26">
        <v>0</v>
      </c>
      <c r="T15" s="9">
        <f t="shared" si="7"/>
        <v>0</v>
      </c>
      <c r="U15" s="26">
        <v>0</v>
      </c>
      <c r="V15" s="9">
        <f t="shared" si="8"/>
        <v>0</v>
      </c>
      <c r="X15" s="47">
        <f t="shared" si="10"/>
        <v>47</v>
      </c>
      <c r="Y15" s="16"/>
      <c r="AA15" s="16"/>
      <c r="AC15" s="16"/>
      <c r="AG15" s="16"/>
    </row>
    <row r="16" spans="2:33" ht="15.75">
      <c r="B16" s="3">
        <v>9</v>
      </c>
      <c r="C16" s="17" t="s">
        <v>9</v>
      </c>
      <c r="D16" s="59">
        <f t="shared" si="9"/>
        <v>103</v>
      </c>
      <c r="E16" s="26">
        <v>44</v>
      </c>
      <c r="F16" s="27">
        <f t="shared" si="0"/>
        <v>42.71844660194174</v>
      </c>
      <c r="G16" s="26">
        <v>8</v>
      </c>
      <c r="H16" s="4">
        <f t="shared" si="1"/>
        <v>13.559322033898304</v>
      </c>
      <c r="I16" s="26">
        <v>37</v>
      </c>
      <c r="J16" s="9">
        <f t="shared" si="2"/>
        <v>62.71186440677966</v>
      </c>
      <c r="K16" s="26">
        <v>6</v>
      </c>
      <c r="L16" s="27">
        <f t="shared" si="3"/>
        <v>10.16949152542373</v>
      </c>
      <c r="M16" s="26">
        <v>2</v>
      </c>
      <c r="N16" s="6">
        <f t="shared" si="4"/>
        <v>3.389830508474576</v>
      </c>
      <c r="O16" s="26">
        <v>3</v>
      </c>
      <c r="P16" s="27">
        <f t="shared" si="5"/>
        <v>5.084745762711865</v>
      </c>
      <c r="Q16" s="26">
        <v>3</v>
      </c>
      <c r="R16" s="9">
        <f t="shared" si="6"/>
        <v>5.084745762711865</v>
      </c>
      <c r="S16" s="26">
        <v>0</v>
      </c>
      <c r="T16" s="9">
        <f t="shared" si="7"/>
        <v>0</v>
      </c>
      <c r="U16" s="26">
        <v>0</v>
      </c>
      <c r="V16" s="9">
        <f t="shared" si="8"/>
        <v>0</v>
      </c>
      <c r="W16" s="132"/>
      <c r="X16" s="47">
        <f t="shared" si="10"/>
        <v>59</v>
      </c>
      <c r="Y16" s="16"/>
      <c r="AA16" s="16"/>
      <c r="AC16" s="16"/>
      <c r="AG16" s="16"/>
    </row>
    <row r="17" spans="2:33" ht="15.75">
      <c r="B17" s="3">
        <v>10</v>
      </c>
      <c r="C17" s="17" t="s">
        <v>10</v>
      </c>
      <c r="D17" s="59">
        <f t="shared" si="9"/>
        <v>89</v>
      </c>
      <c r="E17" s="26">
        <v>41</v>
      </c>
      <c r="F17" s="27">
        <f t="shared" si="0"/>
        <v>46.06741573033708</v>
      </c>
      <c r="G17" s="26">
        <v>8</v>
      </c>
      <c r="H17" s="4">
        <f t="shared" si="1"/>
        <v>16.666666666666664</v>
      </c>
      <c r="I17" s="26">
        <v>24</v>
      </c>
      <c r="J17" s="9">
        <f t="shared" si="2"/>
        <v>50</v>
      </c>
      <c r="K17" s="26">
        <v>12</v>
      </c>
      <c r="L17" s="27">
        <f t="shared" si="3"/>
        <v>25</v>
      </c>
      <c r="M17" s="26">
        <v>1</v>
      </c>
      <c r="N17" s="6">
        <f t="shared" si="4"/>
        <v>2.083333333333333</v>
      </c>
      <c r="O17" s="26">
        <v>1</v>
      </c>
      <c r="P17" s="27">
        <f t="shared" si="5"/>
        <v>2.083333333333333</v>
      </c>
      <c r="Q17" s="26">
        <v>2</v>
      </c>
      <c r="R17" s="9">
        <f t="shared" si="6"/>
        <v>4.166666666666666</v>
      </c>
      <c r="S17" s="26">
        <v>0</v>
      </c>
      <c r="T17" s="9">
        <f t="shared" si="7"/>
        <v>0</v>
      </c>
      <c r="U17" s="26">
        <v>0</v>
      </c>
      <c r="V17" s="9">
        <f t="shared" si="8"/>
        <v>0</v>
      </c>
      <c r="X17" s="47">
        <f t="shared" si="10"/>
        <v>48</v>
      </c>
      <c r="Y17" s="16"/>
      <c r="AA17" s="16"/>
      <c r="AC17" s="16"/>
      <c r="AG17" s="16"/>
    </row>
    <row r="18" spans="2:33" ht="15.75">
      <c r="B18" s="3">
        <v>11</v>
      </c>
      <c r="C18" s="17" t="s">
        <v>11</v>
      </c>
      <c r="D18" s="59">
        <f t="shared" si="9"/>
        <v>68</v>
      </c>
      <c r="E18" s="26">
        <v>36</v>
      </c>
      <c r="F18" s="27">
        <f t="shared" si="0"/>
        <v>52.94117647058824</v>
      </c>
      <c r="G18" s="26">
        <v>1</v>
      </c>
      <c r="H18" s="4">
        <f t="shared" si="1"/>
        <v>3.125</v>
      </c>
      <c r="I18" s="26">
        <v>23</v>
      </c>
      <c r="J18" s="9">
        <f t="shared" si="2"/>
        <v>71.875</v>
      </c>
      <c r="K18" s="26">
        <v>2</v>
      </c>
      <c r="L18" s="27">
        <f t="shared" si="3"/>
        <v>6.25</v>
      </c>
      <c r="M18" s="26">
        <v>2</v>
      </c>
      <c r="N18" s="6">
        <f t="shared" si="4"/>
        <v>6.25</v>
      </c>
      <c r="O18" s="26">
        <v>2</v>
      </c>
      <c r="P18" s="27">
        <f t="shared" si="5"/>
        <v>6.25</v>
      </c>
      <c r="Q18" s="26">
        <v>2</v>
      </c>
      <c r="R18" s="9">
        <f t="shared" si="6"/>
        <v>6.25</v>
      </c>
      <c r="S18" s="26">
        <v>0</v>
      </c>
      <c r="T18" s="9">
        <f t="shared" si="7"/>
        <v>0</v>
      </c>
      <c r="U18" s="26">
        <v>0</v>
      </c>
      <c r="V18" s="9">
        <f t="shared" si="8"/>
        <v>0</v>
      </c>
      <c r="W18" s="132"/>
      <c r="X18" s="47">
        <f t="shared" si="10"/>
        <v>32</v>
      </c>
      <c r="Y18" s="16"/>
      <c r="AA18" s="16"/>
      <c r="AC18" s="16"/>
      <c r="AG18" s="16"/>
    </row>
    <row r="19" spans="2:33" ht="15.75">
      <c r="B19" s="3">
        <v>12</v>
      </c>
      <c r="C19" s="17" t="s">
        <v>12</v>
      </c>
      <c r="D19" s="59">
        <f t="shared" si="9"/>
        <v>202</v>
      </c>
      <c r="E19" s="26">
        <v>70</v>
      </c>
      <c r="F19" s="27">
        <f t="shared" si="0"/>
        <v>34.65346534653465</v>
      </c>
      <c r="G19" s="26">
        <v>44</v>
      </c>
      <c r="H19" s="4">
        <f t="shared" si="1"/>
        <v>33.33333333333333</v>
      </c>
      <c r="I19" s="26">
        <v>62</v>
      </c>
      <c r="J19" s="9">
        <f t="shared" si="2"/>
        <v>46.96969696969697</v>
      </c>
      <c r="K19" s="26">
        <v>18</v>
      </c>
      <c r="L19" s="27">
        <f t="shared" si="3"/>
        <v>13.636363636363635</v>
      </c>
      <c r="M19" s="26">
        <v>2</v>
      </c>
      <c r="N19" s="6">
        <f t="shared" si="4"/>
        <v>1.5151515151515151</v>
      </c>
      <c r="O19" s="26">
        <v>2</v>
      </c>
      <c r="P19" s="27">
        <f t="shared" si="5"/>
        <v>1.5151515151515151</v>
      </c>
      <c r="Q19" s="26">
        <v>4</v>
      </c>
      <c r="R19" s="9">
        <f t="shared" si="6"/>
        <v>3.0303030303030303</v>
      </c>
      <c r="S19" s="26">
        <v>0</v>
      </c>
      <c r="T19" s="9">
        <f t="shared" si="7"/>
        <v>0</v>
      </c>
      <c r="U19" s="26">
        <v>0</v>
      </c>
      <c r="V19" s="9">
        <f t="shared" si="8"/>
        <v>0</v>
      </c>
      <c r="X19" s="47">
        <f t="shared" si="10"/>
        <v>132</v>
      </c>
      <c r="Y19" s="16"/>
      <c r="AA19" s="16"/>
      <c r="AC19" s="16"/>
      <c r="AG19" s="16"/>
    </row>
    <row r="20" spans="2:33" ht="15.75">
      <c r="B20" s="3">
        <v>13</v>
      </c>
      <c r="C20" s="17" t="s">
        <v>13</v>
      </c>
      <c r="D20" s="59">
        <f t="shared" si="9"/>
        <v>83</v>
      </c>
      <c r="E20" s="26">
        <v>50</v>
      </c>
      <c r="F20" s="27">
        <f t="shared" si="0"/>
        <v>60.24096385542169</v>
      </c>
      <c r="G20" s="26">
        <v>2</v>
      </c>
      <c r="H20" s="4">
        <f t="shared" si="1"/>
        <v>6.0606060606060606</v>
      </c>
      <c r="I20" s="26">
        <v>25</v>
      </c>
      <c r="J20" s="9">
        <f t="shared" si="2"/>
        <v>75.75757575757575</v>
      </c>
      <c r="K20" s="26">
        <v>3</v>
      </c>
      <c r="L20" s="27">
        <f t="shared" si="3"/>
        <v>9.090909090909092</v>
      </c>
      <c r="M20" s="26">
        <v>1</v>
      </c>
      <c r="N20" s="6">
        <f t="shared" si="4"/>
        <v>3.0303030303030303</v>
      </c>
      <c r="O20" s="26">
        <v>2</v>
      </c>
      <c r="P20" s="27">
        <f t="shared" si="5"/>
        <v>6.0606060606060606</v>
      </c>
      <c r="Q20" s="26">
        <v>0</v>
      </c>
      <c r="R20" s="9">
        <f t="shared" si="6"/>
        <v>0</v>
      </c>
      <c r="S20" s="26">
        <v>0</v>
      </c>
      <c r="T20" s="9">
        <f t="shared" si="7"/>
        <v>0</v>
      </c>
      <c r="U20" s="26">
        <v>0</v>
      </c>
      <c r="V20" s="9">
        <f t="shared" si="8"/>
        <v>0</v>
      </c>
      <c r="X20" s="47">
        <f t="shared" si="10"/>
        <v>33</v>
      </c>
      <c r="Y20" s="16"/>
      <c r="AA20" s="16"/>
      <c r="AC20" s="16"/>
      <c r="AG20" s="16"/>
    </row>
    <row r="21" spans="2:33" ht="15.75">
      <c r="B21" s="3">
        <v>14</v>
      </c>
      <c r="C21" s="17" t="s">
        <v>14</v>
      </c>
      <c r="D21" s="59">
        <f t="shared" si="9"/>
        <v>415</v>
      </c>
      <c r="E21" s="26">
        <v>155</v>
      </c>
      <c r="F21" s="27">
        <f t="shared" si="0"/>
        <v>37.34939759036144</v>
      </c>
      <c r="G21" s="26">
        <v>57</v>
      </c>
      <c r="H21" s="4">
        <f t="shared" si="1"/>
        <v>21.923076923076923</v>
      </c>
      <c r="I21" s="26">
        <v>100</v>
      </c>
      <c r="J21" s="9">
        <f t="shared" si="2"/>
        <v>38.46153846153847</v>
      </c>
      <c r="K21" s="26">
        <v>30</v>
      </c>
      <c r="L21" s="27">
        <f t="shared" si="3"/>
        <v>11.538461538461538</v>
      </c>
      <c r="M21" s="26">
        <v>18</v>
      </c>
      <c r="N21" s="6">
        <f t="shared" si="4"/>
        <v>6.923076923076923</v>
      </c>
      <c r="O21" s="26">
        <v>7</v>
      </c>
      <c r="P21" s="27">
        <f t="shared" si="5"/>
        <v>2.6923076923076925</v>
      </c>
      <c r="Q21" s="26">
        <v>48</v>
      </c>
      <c r="R21" s="9">
        <f t="shared" si="6"/>
        <v>18.461538461538463</v>
      </c>
      <c r="S21" s="26">
        <v>0</v>
      </c>
      <c r="T21" s="9">
        <f t="shared" si="7"/>
        <v>0</v>
      </c>
      <c r="U21" s="26">
        <v>0</v>
      </c>
      <c r="V21" s="9">
        <f t="shared" si="8"/>
        <v>0</v>
      </c>
      <c r="X21" s="47">
        <f t="shared" si="10"/>
        <v>260</v>
      </c>
      <c r="Y21" s="16"/>
      <c r="AA21" s="16"/>
      <c r="AC21" s="16"/>
      <c r="AG21" s="16"/>
    </row>
    <row r="22" spans="2:33" ht="15.75">
      <c r="B22" s="3">
        <v>15</v>
      </c>
      <c r="C22" s="17" t="s">
        <v>15</v>
      </c>
      <c r="D22" s="59">
        <f t="shared" si="9"/>
        <v>87</v>
      </c>
      <c r="E22" s="26">
        <v>49</v>
      </c>
      <c r="F22" s="27">
        <f t="shared" si="0"/>
        <v>56.32183908045977</v>
      </c>
      <c r="G22" s="26">
        <v>16</v>
      </c>
      <c r="H22" s="4">
        <f t="shared" si="1"/>
        <v>42.10526315789473</v>
      </c>
      <c r="I22" s="26">
        <v>12</v>
      </c>
      <c r="J22" s="9">
        <f t="shared" si="2"/>
        <v>31.57894736842105</v>
      </c>
      <c r="K22" s="26">
        <v>2</v>
      </c>
      <c r="L22" s="27">
        <f t="shared" si="3"/>
        <v>5.263157894736842</v>
      </c>
      <c r="M22" s="26">
        <v>4</v>
      </c>
      <c r="N22" s="6">
        <f t="shared" si="4"/>
        <v>10.526315789473683</v>
      </c>
      <c r="O22" s="26">
        <v>0</v>
      </c>
      <c r="P22" s="27">
        <f t="shared" si="5"/>
        <v>0</v>
      </c>
      <c r="Q22" s="26">
        <v>4</v>
      </c>
      <c r="R22" s="9">
        <f t="shared" si="6"/>
        <v>10.526315789473683</v>
      </c>
      <c r="S22" s="26">
        <v>0</v>
      </c>
      <c r="T22" s="9">
        <f t="shared" si="7"/>
        <v>0</v>
      </c>
      <c r="U22" s="26">
        <v>0</v>
      </c>
      <c r="V22" s="9">
        <f t="shared" si="8"/>
        <v>0</v>
      </c>
      <c r="X22" s="47">
        <f t="shared" si="10"/>
        <v>38</v>
      </c>
      <c r="Y22" s="16"/>
      <c r="AA22" s="16"/>
      <c r="AC22" s="16"/>
      <c r="AG22" s="16"/>
    </row>
    <row r="23" spans="2:33" ht="15.75">
      <c r="B23" s="3">
        <v>16</v>
      </c>
      <c r="C23" s="17" t="s">
        <v>16</v>
      </c>
      <c r="D23" s="59">
        <f t="shared" si="9"/>
        <v>65</v>
      </c>
      <c r="E23" s="26">
        <v>24</v>
      </c>
      <c r="F23" s="27">
        <f t="shared" si="0"/>
        <v>36.92307692307693</v>
      </c>
      <c r="G23" s="26">
        <v>10</v>
      </c>
      <c r="H23" s="4">
        <f t="shared" si="1"/>
        <v>24.390243902439025</v>
      </c>
      <c r="I23" s="26">
        <v>19</v>
      </c>
      <c r="J23" s="9">
        <f t="shared" si="2"/>
        <v>46.34146341463415</v>
      </c>
      <c r="K23" s="26">
        <v>6</v>
      </c>
      <c r="L23" s="27">
        <f t="shared" si="3"/>
        <v>14.634146341463413</v>
      </c>
      <c r="M23" s="26">
        <v>5</v>
      </c>
      <c r="N23" s="6">
        <f t="shared" si="4"/>
        <v>12.195121951219512</v>
      </c>
      <c r="O23" s="26">
        <v>1</v>
      </c>
      <c r="P23" s="27">
        <f t="shared" si="5"/>
        <v>2.4390243902439024</v>
      </c>
      <c r="Q23" s="26">
        <v>0</v>
      </c>
      <c r="R23" s="9">
        <f t="shared" si="6"/>
        <v>0</v>
      </c>
      <c r="S23" s="26">
        <v>0</v>
      </c>
      <c r="T23" s="9">
        <f t="shared" si="7"/>
        <v>0</v>
      </c>
      <c r="U23" s="26">
        <v>0</v>
      </c>
      <c r="V23" s="9">
        <f t="shared" si="8"/>
        <v>0</v>
      </c>
      <c r="X23" s="47">
        <f t="shared" si="10"/>
        <v>41</v>
      </c>
      <c r="Y23" s="16"/>
      <c r="AA23" s="16"/>
      <c r="AC23" s="16"/>
      <c r="AG23" s="16"/>
    </row>
    <row r="24" spans="2:33" ht="15.75">
      <c r="B24" s="3">
        <v>17</v>
      </c>
      <c r="C24" s="17" t="s">
        <v>17</v>
      </c>
      <c r="D24" s="59">
        <f t="shared" si="9"/>
        <v>90</v>
      </c>
      <c r="E24" s="26">
        <v>38</v>
      </c>
      <c r="F24" s="27">
        <f t="shared" si="0"/>
        <v>42.22222222222222</v>
      </c>
      <c r="G24" s="26">
        <v>6</v>
      </c>
      <c r="H24" s="4">
        <f t="shared" si="1"/>
        <v>11.538461538461538</v>
      </c>
      <c r="I24" s="26">
        <v>33</v>
      </c>
      <c r="J24" s="9">
        <f t="shared" si="2"/>
        <v>63.46153846153846</v>
      </c>
      <c r="K24" s="26">
        <v>7</v>
      </c>
      <c r="L24" s="27">
        <f t="shared" si="3"/>
        <v>13.461538461538462</v>
      </c>
      <c r="M24" s="26">
        <v>5</v>
      </c>
      <c r="N24" s="6">
        <f t="shared" si="4"/>
        <v>9.615384615384617</v>
      </c>
      <c r="O24" s="26">
        <v>0</v>
      </c>
      <c r="P24" s="27">
        <f t="shared" si="5"/>
        <v>0</v>
      </c>
      <c r="Q24" s="26">
        <v>1</v>
      </c>
      <c r="R24" s="9">
        <f t="shared" si="6"/>
        <v>1.9230769230769231</v>
      </c>
      <c r="S24" s="26">
        <v>0</v>
      </c>
      <c r="T24" s="9">
        <f t="shared" si="7"/>
        <v>0</v>
      </c>
      <c r="U24" s="26">
        <v>0</v>
      </c>
      <c r="V24" s="9">
        <f t="shared" si="8"/>
        <v>0</v>
      </c>
      <c r="X24" s="47">
        <f t="shared" si="10"/>
        <v>52</v>
      </c>
      <c r="Y24" s="16"/>
      <c r="AA24" s="16"/>
      <c r="AC24" s="16"/>
      <c r="AG24" s="16"/>
    </row>
    <row r="25" spans="2:33" ht="15.75">
      <c r="B25" s="3">
        <v>18</v>
      </c>
      <c r="C25" s="17" t="s">
        <v>18</v>
      </c>
      <c r="D25" s="59">
        <f t="shared" si="9"/>
        <v>34</v>
      </c>
      <c r="E25" s="26">
        <v>14</v>
      </c>
      <c r="F25" s="27">
        <f t="shared" si="0"/>
        <v>41.17647058823529</v>
      </c>
      <c r="G25" s="26">
        <v>5</v>
      </c>
      <c r="H25" s="4">
        <f t="shared" si="1"/>
        <v>25</v>
      </c>
      <c r="I25" s="26">
        <v>8</v>
      </c>
      <c r="J25" s="9">
        <f t="shared" si="2"/>
        <v>40</v>
      </c>
      <c r="K25" s="26">
        <v>3</v>
      </c>
      <c r="L25" s="27">
        <f t="shared" si="3"/>
        <v>15</v>
      </c>
      <c r="M25" s="26">
        <v>1</v>
      </c>
      <c r="N25" s="6">
        <f t="shared" si="4"/>
        <v>5</v>
      </c>
      <c r="O25" s="26">
        <v>1</v>
      </c>
      <c r="P25" s="27">
        <f t="shared" si="5"/>
        <v>5</v>
      </c>
      <c r="Q25" s="26">
        <v>2</v>
      </c>
      <c r="R25" s="9">
        <f t="shared" si="6"/>
        <v>10</v>
      </c>
      <c r="S25" s="26">
        <v>0</v>
      </c>
      <c r="T25" s="9">
        <f t="shared" si="7"/>
        <v>0</v>
      </c>
      <c r="U25" s="26">
        <v>0</v>
      </c>
      <c r="V25" s="9">
        <f t="shared" si="8"/>
        <v>0</v>
      </c>
      <c r="X25" s="47">
        <f t="shared" si="10"/>
        <v>20</v>
      </c>
      <c r="Y25" s="16"/>
      <c r="AA25" s="16"/>
      <c r="AC25" s="16"/>
      <c r="AG25" s="16"/>
    </row>
    <row r="26" spans="2:33" ht="15.75">
      <c r="B26" s="3">
        <v>19</v>
      </c>
      <c r="C26" s="17" t="s">
        <v>19</v>
      </c>
      <c r="D26" s="59">
        <f t="shared" si="9"/>
        <v>159</v>
      </c>
      <c r="E26" s="26">
        <v>81</v>
      </c>
      <c r="F26" s="27">
        <f t="shared" si="0"/>
        <v>50.943396226415096</v>
      </c>
      <c r="G26" s="26">
        <v>12</v>
      </c>
      <c r="H26" s="4">
        <f t="shared" si="1"/>
        <v>15.384615384615385</v>
      </c>
      <c r="I26" s="26">
        <v>39</v>
      </c>
      <c r="J26" s="9">
        <f t="shared" si="2"/>
        <v>50</v>
      </c>
      <c r="K26" s="26">
        <v>14</v>
      </c>
      <c r="L26" s="27">
        <f t="shared" si="3"/>
        <v>17.94871794871795</v>
      </c>
      <c r="M26" s="26">
        <v>6</v>
      </c>
      <c r="N26" s="6">
        <f t="shared" si="4"/>
        <v>7.6923076923076925</v>
      </c>
      <c r="O26" s="26">
        <v>2</v>
      </c>
      <c r="P26" s="27">
        <f t="shared" si="5"/>
        <v>2.564102564102564</v>
      </c>
      <c r="Q26" s="26">
        <v>5</v>
      </c>
      <c r="R26" s="9">
        <f t="shared" si="6"/>
        <v>6.41025641025641</v>
      </c>
      <c r="S26" s="26">
        <v>0</v>
      </c>
      <c r="T26" s="9">
        <f t="shared" si="7"/>
        <v>0</v>
      </c>
      <c r="U26" s="26">
        <v>0</v>
      </c>
      <c r="V26" s="9">
        <f t="shared" si="8"/>
        <v>0</v>
      </c>
      <c r="X26" s="47">
        <f t="shared" si="10"/>
        <v>78</v>
      </c>
      <c r="Y26" s="16"/>
      <c r="AA26" s="16"/>
      <c r="AC26" s="16"/>
      <c r="AG26" s="16"/>
    </row>
    <row r="27" spans="2:33" ht="15.75">
      <c r="B27" s="3">
        <v>20</v>
      </c>
      <c r="C27" s="17" t="s">
        <v>20</v>
      </c>
      <c r="D27" s="59">
        <f t="shared" si="9"/>
        <v>126</v>
      </c>
      <c r="E27" s="26">
        <v>65</v>
      </c>
      <c r="F27" s="27">
        <f t="shared" si="0"/>
        <v>51.587301587301596</v>
      </c>
      <c r="G27" s="26">
        <v>7</v>
      </c>
      <c r="H27" s="4">
        <f t="shared" si="1"/>
        <v>11.475409836065573</v>
      </c>
      <c r="I27" s="26">
        <v>30</v>
      </c>
      <c r="J27" s="9">
        <f t="shared" si="2"/>
        <v>49.18032786885246</v>
      </c>
      <c r="K27" s="26">
        <v>14</v>
      </c>
      <c r="L27" s="27">
        <f t="shared" si="3"/>
        <v>22.950819672131146</v>
      </c>
      <c r="M27" s="26">
        <v>5</v>
      </c>
      <c r="N27" s="6">
        <f t="shared" si="4"/>
        <v>8.19672131147541</v>
      </c>
      <c r="O27" s="26">
        <v>1</v>
      </c>
      <c r="P27" s="27">
        <f t="shared" si="5"/>
        <v>1.639344262295082</v>
      </c>
      <c r="Q27" s="26">
        <v>4</v>
      </c>
      <c r="R27" s="9">
        <f t="shared" si="6"/>
        <v>6.557377049180328</v>
      </c>
      <c r="S27" s="26">
        <v>0</v>
      </c>
      <c r="T27" s="9">
        <f t="shared" si="7"/>
        <v>0</v>
      </c>
      <c r="U27" s="26">
        <v>0</v>
      </c>
      <c r="V27" s="9">
        <f t="shared" si="8"/>
        <v>0</v>
      </c>
      <c r="X27" s="47">
        <f t="shared" si="10"/>
        <v>61</v>
      </c>
      <c r="Y27" s="16"/>
      <c r="AA27" s="16"/>
      <c r="AC27" s="16"/>
      <c r="AG27" s="16"/>
    </row>
    <row r="28" spans="2:33" ht="15.75">
      <c r="B28" s="3">
        <v>21</v>
      </c>
      <c r="C28" s="17" t="s">
        <v>21</v>
      </c>
      <c r="D28" s="59">
        <f t="shared" si="9"/>
        <v>88</v>
      </c>
      <c r="E28" s="26">
        <v>27</v>
      </c>
      <c r="F28" s="27">
        <f t="shared" si="0"/>
        <v>30.681818181818183</v>
      </c>
      <c r="G28" s="26">
        <v>19</v>
      </c>
      <c r="H28" s="4">
        <f t="shared" si="1"/>
        <v>31.147540983606557</v>
      </c>
      <c r="I28" s="26">
        <v>21</v>
      </c>
      <c r="J28" s="9">
        <f t="shared" si="2"/>
        <v>34.42622950819672</v>
      </c>
      <c r="K28" s="26">
        <v>9</v>
      </c>
      <c r="L28" s="27">
        <f t="shared" si="3"/>
        <v>14.754098360655737</v>
      </c>
      <c r="M28" s="26">
        <v>3</v>
      </c>
      <c r="N28" s="6">
        <f t="shared" si="4"/>
        <v>4.918032786885246</v>
      </c>
      <c r="O28" s="26">
        <v>7</v>
      </c>
      <c r="P28" s="27">
        <f t="shared" si="5"/>
        <v>11.475409836065573</v>
      </c>
      <c r="Q28" s="26">
        <v>2</v>
      </c>
      <c r="R28" s="9">
        <f t="shared" si="6"/>
        <v>3.278688524590164</v>
      </c>
      <c r="S28" s="26">
        <v>0</v>
      </c>
      <c r="T28" s="9">
        <f t="shared" si="7"/>
        <v>0</v>
      </c>
      <c r="U28" s="26">
        <v>0</v>
      </c>
      <c r="V28" s="9">
        <f t="shared" si="8"/>
        <v>0</v>
      </c>
      <c r="W28" s="132"/>
      <c r="X28" s="47">
        <f t="shared" si="10"/>
        <v>61</v>
      </c>
      <c r="Y28" s="16"/>
      <c r="AA28" s="16"/>
      <c r="AC28" s="16"/>
      <c r="AG28" s="16"/>
    </row>
    <row r="29" spans="2:33" ht="15.75">
      <c r="B29" s="3">
        <v>22</v>
      </c>
      <c r="C29" s="17" t="s">
        <v>22</v>
      </c>
      <c r="D29" s="59">
        <f t="shared" si="9"/>
        <v>106</v>
      </c>
      <c r="E29" s="26">
        <v>41</v>
      </c>
      <c r="F29" s="27">
        <f t="shared" si="0"/>
        <v>38.67924528301887</v>
      </c>
      <c r="G29" s="26">
        <v>12</v>
      </c>
      <c r="H29" s="4">
        <f t="shared" si="1"/>
        <v>18.461538461538463</v>
      </c>
      <c r="I29" s="26">
        <v>39</v>
      </c>
      <c r="J29" s="9">
        <f t="shared" si="2"/>
        <v>60</v>
      </c>
      <c r="K29" s="26">
        <v>4</v>
      </c>
      <c r="L29" s="27">
        <f t="shared" si="3"/>
        <v>6.153846153846154</v>
      </c>
      <c r="M29" s="26">
        <v>5</v>
      </c>
      <c r="N29" s="6">
        <f t="shared" si="4"/>
        <v>7.6923076923076925</v>
      </c>
      <c r="O29" s="26">
        <v>4</v>
      </c>
      <c r="P29" s="27">
        <f t="shared" si="5"/>
        <v>6.153846153846154</v>
      </c>
      <c r="Q29" s="26">
        <v>1</v>
      </c>
      <c r="R29" s="9">
        <f t="shared" si="6"/>
        <v>1.5384615384615385</v>
      </c>
      <c r="S29" s="26">
        <v>0</v>
      </c>
      <c r="T29" s="9">
        <f t="shared" si="7"/>
        <v>0</v>
      </c>
      <c r="U29" s="26">
        <v>0</v>
      </c>
      <c r="V29" s="9">
        <f t="shared" si="8"/>
        <v>0</v>
      </c>
      <c r="X29" s="47">
        <f t="shared" si="10"/>
        <v>65</v>
      </c>
      <c r="Y29" s="16"/>
      <c r="AA29" s="16"/>
      <c r="AC29" s="16"/>
      <c r="AG29" s="16"/>
    </row>
    <row r="30" spans="2:33" ht="15.75">
      <c r="B30" s="3">
        <v>23</v>
      </c>
      <c r="C30" s="17" t="s">
        <v>23</v>
      </c>
      <c r="D30" s="59">
        <f t="shared" si="9"/>
        <v>40</v>
      </c>
      <c r="E30" s="26">
        <v>11</v>
      </c>
      <c r="F30" s="27">
        <f t="shared" si="0"/>
        <v>27.500000000000004</v>
      </c>
      <c r="G30" s="26">
        <v>15</v>
      </c>
      <c r="H30" s="4">
        <f t="shared" si="1"/>
        <v>51.724137931034484</v>
      </c>
      <c r="I30" s="26">
        <v>2</v>
      </c>
      <c r="J30" s="9">
        <f t="shared" si="2"/>
        <v>6.896551724137931</v>
      </c>
      <c r="K30" s="26">
        <v>8</v>
      </c>
      <c r="L30" s="27">
        <f t="shared" si="3"/>
        <v>27.586206896551722</v>
      </c>
      <c r="M30" s="26">
        <v>4</v>
      </c>
      <c r="N30" s="6">
        <f t="shared" si="4"/>
        <v>13.793103448275861</v>
      </c>
      <c r="O30" s="26">
        <v>0</v>
      </c>
      <c r="P30" s="27">
        <f t="shared" si="5"/>
        <v>0</v>
      </c>
      <c r="Q30" s="26">
        <v>0</v>
      </c>
      <c r="R30" s="9">
        <f t="shared" si="6"/>
        <v>0</v>
      </c>
      <c r="S30" s="26">
        <v>0</v>
      </c>
      <c r="T30" s="9">
        <f t="shared" si="7"/>
        <v>0</v>
      </c>
      <c r="U30" s="26">
        <v>0</v>
      </c>
      <c r="V30" s="9">
        <f t="shared" si="8"/>
        <v>0</v>
      </c>
      <c r="W30" s="132"/>
      <c r="X30" s="47">
        <f t="shared" si="10"/>
        <v>29</v>
      </c>
      <c r="Y30" s="16"/>
      <c r="AA30" s="16"/>
      <c r="AC30" s="16"/>
      <c r="AG30" s="16"/>
    </row>
    <row r="31" spans="2:33" ht="15.75">
      <c r="B31" s="3">
        <v>24</v>
      </c>
      <c r="C31" s="18" t="s">
        <v>24</v>
      </c>
      <c r="D31" s="59">
        <f t="shared" si="9"/>
        <v>77</v>
      </c>
      <c r="E31" s="26">
        <v>31</v>
      </c>
      <c r="F31" s="27">
        <f t="shared" si="0"/>
        <v>40.25974025974026</v>
      </c>
      <c r="G31" s="26">
        <v>8</v>
      </c>
      <c r="H31" s="4">
        <f t="shared" si="1"/>
        <v>17.391304347826086</v>
      </c>
      <c r="I31" s="26">
        <v>24</v>
      </c>
      <c r="J31" s="9">
        <f t="shared" si="2"/>
        <v>52.17391304347826</v>
      </c>
      <c r="K31" s="26">
        <v>6</v>
      </c>
      <c r="L31" s="27">
        <f t="shared" si="3"/>
        <v>13.043478260869565</v>
      </c>
      <c r="M31" s="26">
        <v>3</v>
      </c>
      <c r="N31" s="6">
        <f t="shared" si="4"/>
        <v>6.521739130434782</v>
      </c>
      <c r="O31" s="26">
        <v>1</v>
      </c>
      <c r="P31" s="27">
        <f t="shared" si="5"/>
        <v>2.1739130434782608</v>
      </c>
      <c r="Q31" s="26">
        <v>3</v>
      </c>
      <c r="R31" s="9">
        <f t="shared" si="6"/>
        <v>6.521739130434782</v>
      </c>
      <c r="S31" s="26">
        <v>1</v>
      </c>
      <c r="T31" s="9">
        <f t="shared" si="7"/>
        <v>2.1739130434782608</v>
      </c>
      <c r="U31" s="26">
        <v>0</v>
      </c>
      <c r="V31" s="9">
        <f t="shared" si="8"/>
        <v>0</v>
      </c>
      <c r="X31" s="47">
        <f t="shared" si="10"/>
        <v>46</v>
      </c>
      <c r="Y31" s="16"/>
      <c r="AA31" s="16"/>
      <c r="AC31" s="16"/>
      <c r="AG31" s="16"/>
    </row>
    <row r="32" spans="2:33" ht="15.75">
      <c r="B32" s="3">
        <v>25</v>
      </c>
      <c r="C32" s="18" t="s">
        <v>25</v>
      </c>
      <c r="D32" s="59">
        <f t="shared" si="9"/>
        <v>104</v>
      </c>
      <c r="E32" s="26">
        <v>46</v>
      </c>
      <c r="F32" s="27">
        <f t="shared" si="0"/>
        <v>44.230769230769226</v>
      </c>
      <c r="G32" s="26">
        <v>13</v>
      </c>
      <c r="H32" s="4">
        <f t="shared" si="1"/>
        <v>22.413793103448278</v>
      </c>
      <c r="I32" s="26">
        <v>31</v>
      </c>
      <c r="J32" s="9">
        <f t="shared" si="2"/>
        <v>53.44827586206896</v>
      </c>
      <c r="K32" s="26">
        <v>5</v>
      </c>
      <c r="L32" s="27">
        <f t="shared" si="3"/>
        <v>8.620689655172415</v>
      </c>
      <c r="M32" s="26">
        <v>5</v>
      </c>
      <c r="N32" s="6">
        <f t="shared" si="4"/>
        <v>8.620689655172415</v>
      </c>
      <c r="O32" s="26">
        <v>2</v>
      </c>
      <c r="P32" s="27">
        <f t="shared" si="5"/>
        <v>3.4482758620689653</v>
      </c>
      <c r="Q32" s="26">
        <v>2</v>
      </c>
      <c r="R32" s="9">
        <f t="shared" si="6"/>
        <v>3.4482758620689653</v>
      </c>
      <c r="S32" s="26">
        <v>0</v>
      </c>
      <c r="T32" s="9">
        <f t="shared" si="7"/>
        <v>0</v>
      </c>
      <c r="U32" s="26">
        <v>0</v>
      </c>
      <c r="V32" s="9">
        <f t="shared" si="8"/>
        <v>0</v>
      </c>
      <c r="W32" s="132"/>
      <c r="X32" s="47">
        <f t="shared" si="10"/>
        <v>58</v>
      </c>
      <c r="Y32" s="16"/>
      <c r="AA32" s="16"/>
      <c r="AC32" s="16"/>
      <c r="AG32" s="16"/>
    </row>
    <row r="33" spans="2:33" ht="15.75">
      <c r="B33" s="3">
        <v>26</v>
      </c>
      <c r="C33" s="62" t="s">
        <v>44</v>
      </c>
      <c r="D33" s="59">
        <f t="shared" si="9"/>
        <v>243</v>
      </c>
      <c r="E33" s="26">
        <v>124</v>
      </c>
      <c r="F33" s="27">
        <f t="shared" si="0"/>
        <v>51.028806584362144</v>
      </c>
      <c r="G33" s="26">
        <v>23</v>
      </c>
      <c r="H33" s="4">
        <f t="shared" si="1"/>
        <v>19.327731092436977</v>
      </c>
      <c r="I33" s="26">
        <v>71</v>
      </c>
      <c r="J33" s="9">
        <f t="shared" si="2"/>
        <v>59.66386554621849</v>
      </c>
      <c r="K33" s="26">
        <v>3</v>
      </c>
      <c r="L33" s="27">
        <f t="shared" si="3"/>
        <v>2.5210084033613445</v>
      </c>
      <c r="M33" s="26">
        <v>4</v>
      </c>
      <c r="N33" s="6">
        <f t="shared" si="4"/>
        <v>3.361344537815126</v>
      </c>
      <c r="O33" s="26">
        <v>4</v>
      </c>
      <c r="P33" s="27">
        <f t="shared" si="5"/>
        <v>3.361344537815126</v>
      </c>
      <c r="Q33" s="26">
        <v>14</v>
      </c>
      <c r="R33" s="9">
        <f t="shared" si="6"/>
        <v>11.76470588235294</v>
      </c>
      <c r="S33" s="26">
        <v>0</v>
      </c>
      <c r="T33" s="9">
        <f t="shared" si="7"/>
        <v>0</v>
      </c>
      <c r="U33" s="26">
        <v>0</v>
      </c>
      <c r="V33" s="9">
        <f t="shared" si="8"/>
        <v>0</v>
      </c>
      <c r="X33" s="47">
        <f t="shared" si="10"/>
        <v>119</v>
      </c>
      <c r="Y33" s="16"/>
      <c r="AA33" s="16"/>
      <c r="AC33" s="16"/>
      <c r="AG33" s="16"/>
    </row>
    <row r="34" spans="2:33" ht="16.5" thickBot="1">
      <c r="B34" s="3">
        <v>27</v>
      </c>
      <c r="C34" s="62" t="s">
        <v>65</v>
      </c>
      <c r="D34" s="59">
        <f t="shared" si="9"/>
        <v>3</v>
      </c>
      <c r="E34" s="26">
        <v>1</v>
      </c>
      <c r="F34" s="27">
        <f t="shared" si="0"/>
        <v>33.33333333333333</v>
      </c>
      <c r="G34" s="26">
        <v>0</v>
      </c>
      <c r="H34" s="4">
        <f t="shared" si="1"/>
        <v>0</v>
      </c>
      <c r="I34" s="26">
        <v>1</v>
      </c>
      <c r="J34" s="9">
        <f t="shared" si="2"/>
        <v>50</v>
      </c>
      <c r="K34" s="26">
        <v>0</v>
      </c>
      <c r="L34" s="27">
        <f t="shared" si="3"/>
        <v>0</v>
      </c>
      <c r="M34" s="26">
        <v>0</v>
      </c>
      <c r="N34" s="6">
        <f t="shared" si="4"/>
        <v>0</v>
      </c>
      <c r="O34" s="26">
        <v>0</v>
      </c>
      <c r="P34" s="27">
        <f t="shared" si="5"/>
        <v>0</v>
      </c>
      <c r="Q34" s="26">
        <v>1</v>
      </c>
      <c r="R34" s="9">
        <f t="shared" si="6"/>
        <v>50</v>
      </c>
      <c r="S34" s="26">
        <v>0</v>
      </c>
      <c r="T34" s="9">
        <f t="shared" si="7"/>
        <v>0</v>
      </c>
      <c r="U34" s="26">
        <v>0</v>
      </c>
      <c r="V34" s="9">
        <f t="shared" si="8"/>
        <v>0</v>
      </c>
      <c r="X34" s="47">
        <f t="shared" si="10"/>
        <v>2</v>
      </c>
      <c r="Y34" s="16"/>
      <c r="AA34" s="16"/>
      <c r="AC34" s="16"/>
      <c r="AG34" s="16"/>
    </row>
    <row r="35" spans="2:26" ht="16.5" thickBot="1">
      <c r="B35" s="155" t="s">
        <v>45</v>
      </c>
      <c r="C35" s="156"/>
      <c r="D35" s="60">
        <f>SUM(D8:D32)</f>
        <v>3133</v>
      </c>
      <c r="E35" s="60">
        <f>SUM(E8:E34)</f>
        <v>1494</v>
      </c>
      <c r="F35" s="74">
        <f t="shared" si="0"/>
        <v>47.68592403447175</v>
      </c>
      <c r="G35" s="60">
        <f>SUM(G8:G34)</f>
        <v>424</v>
      </c>
      <c r="H35" s="28">
        <f t="shared" si="1"/>
        <v>24.03628117913832</v>
      </c>
      <c r="I35" s="60">
        <f>SUM(I8:I34)</f>
        <v>903</v>
      </c>
      <c r="J35" s="45">
        <f t="shared" si="2"/>
        <v>51.19047619047619</v>
      </c>
      <c r="K35" s="60">
        <f>SUM(K8:K34)</f>
        <v>241</v>
      </c>
      <c r="L35" s="74">
        <f t="shared" si="3"/>
        <v>13.662131519274375</v>
      </c>
      <c r="M35" s="60">
        <f>SUM(M8:M34)</f>
        <v>125</v>
      </c>
      <c r="N35" s="54">
        <f t="shared" si="4"/>
        <v>7.086167800453515</v>
      </c>
      <c r="O35" s="60">
        <f>SUM(O8:O34)</f>
        <v>47</v>
      </c>
      <c r="P35" s="74">
        <f t="shared" si="5"/>
        <v>2.6643990929705215</v>
      </c>
      <c r="Q35" s="60">
        <f>SUM(Q8:Q34)</f>
        <v>144</v>
      </c>
      <c r="R35" s="45">
        <f t="shared" si="6"/>
        <v>8.16326530612245</v>
      </c>
      <c r="S35" s="60">
        <f>SUM(S8:S32)</f>
        <v>1</v>
      </c>
      <c r="T35" s="45">
        <f t="shared" si="7"/>
        <v>0.05668934240362812</v>
      </c>
      <c r="U35" s="60">
        <f>SUM(U8:U32)</f>
        <v>0</v>
      </c>
      <c r="V35" s="45">
        <f t="shared" si="8"/>
        <v>0</v>
      </c>
      <c r="X35" s="36">
        <f>SUM(X8:X32)</f>
        <v>1764</v>
      </c>
      <c r="Y35" s="16"/>
      <c r="Z35" s="16"/>
    </row>
    <row r="36" spans="2:26" ht="16.5" thickBot="1">
      <c r="B36" s="187" t="s">
        <v>46</v>
      </c>
      <c r="C36" s="188"/>
      <c r="D36" s="60">
        <f>SUM(D8:D34)</f>
        <v>3379</v>
      </c>
      <c r="E36" s="75">
        <f>SUM(E8:E34)</f>
        <v>1494</v>
      </c>
      <c r="F36" s="74">
        <f t="shared" si="0"/>
        <v>44.21426457531814</v>
      </c>
      <c r="G36" s="75">
        <f>SUM(G8:G34)</f>
        <v>424</v>
      </c>
      <c r="H36" s="28">
        <f t="shared" si="1"/>
        <v>22.49336870026525</v>
      </c>
      <c r="I36" s="76">
        <f>SUM(I8:I34)</f>
        <v>903</v>
      </c>
      <c r="J36" s="45">
        <f t="shared" si="2"/>
        <v>47.90450928381963</v>
      </c>
      <c r="K36" s="75">
        <f>SUM(K8:K34)</f>
        <v>241</v>
      </c>
      <c r="L36" s="74">
        <f t="shared" si="3"/>
        <v>12.785145888594165</v>
      </c>
      <c r="M36" s="75">
        <f>SUM(M8:M34)</f>
        <v>125</v>
      </c>
      <c r="N36" s="54">
        <f t="shared" si="4"/>
        <v>6.631299734748011</v>
      </c>
      <c r="O36" s="76">
        <f>SUM(O8:O34)</f>
        <v>47</v>
      </c>
      <c r="P36" s="74">
        <f t="shared" si="5"/>
        <v>2.493368700265252</v>
      </c>
      <c r="Q36" s="75">
        <f>SUM(Q8:Q34)</f>
        <v>144</v>
      </c>
      <c r="R36" s="45">
        <f t="shared" si="6"/>
        <v>7.639257294429708</v>
      </c>
      <c r="S36" s="75">
        <f>SUM(S8:S34)</f>
        <v>1</v>
      </c>
      <c r="T36" s="45">
        <f t="shared" si="7"/>
        <v>0.05305039787798408</v>
      </c>
      <c r="U36" s="75">
        <f>SUM(U8:U34)</f>
        <v>0</v>
      </c>
      <c r="V36" s="45">
        <f t="shared" si="8"/>
        <v>0</v>
      </c>
      <c r="X36" s="36">
        <f>SUM(X8:X34)</f>
        <v>1885</v>
      </c>
      <c r="Z36" s="16"/>
    </row>
    <row r="37" spans="2:22" ht="12.75">
      <c r="B37" s="161" t="s">
        <v>54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</row>
    <row r="38" spans="2:22" ht="12.75">
      <c r="B38" s="165" t="s">
        <v>36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4"/>
      <c r="V38" s="14"/>
    </row>
  </sheetData>
  <sheetProtection/>
  <mergeCells count="22">
    <mergeCell ref="X3:X7"/>
    <mergeCell ref="D4:D7"/>
    <mergeCell ref="E4:F6"/>
    <mergeCell ref="G4:H6"/>
    <mergeCell ref="I4:J6"/>
    <mergeCell ref="K3:L6"/>
    <mergeCell ref="M3:P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T1:V1"/>
    <mergeCell ref="B2:V2"/>
    <mergeCell ref="B3:B7"/>
    <mergeCell ref="C3:C7"/>
    <mergeCell ref="D3:F3"/>
    <mergeCell ref="G3:J3"/>
  </mergeCells>
  <printOptions/>
  <pageMargins left="0.7" right="0.7" top="0.75" bottom="0.75" header="0.3" footer="0.3"/>
  <pageSetup horizontalDpi="600" verticalDpi="600" orientation="landscape" paperSize="9" scale="83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2022-02-14T09:33:34Z</cp:lastPrinted>
  <dcterms:created xsi:type="dcterms:W3CDTF">2012-10-04T13:57:19Z</dcterms:created>
  <dcterms:modified xsi:type="dcterms:W3CDTF">2022-02-15T06:56:56Z</dcterms:modified>
  <cp:category/>
  <cp:version/>
  <cp:contentType/>
  <cp:contentStatus/>
</cp:coreProperties>
</file>